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D\AA rozpočty\"/>
    </mc:Choice>
  </mc:AlternateContent>
  <xr:revisionPtr revIDLastSave="0" documentId="11_330F51EC7618D3B607CDE720B67A7947C7EE244E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Rekapitulace stavby" sheetId="1" r:id="rId1"/>
    <sheet name="A.1 - 2.np - Stavební část" sheetId="2" r:id="rId2"/>
    <sheet name="A.2 - ZTI - 2.np" sheetId="3" r:id="rId3"/>
    <sheet name="A.3.0 - Elektroinstalace ..." sheetId="4" r:id="rId4"/>
    <sheet name="A.3.1 - Elektroinstalace ..." sheetId="5" r:id="rId5"/>
    <sheet name="A.3.2 - Elektroinstalace ..." sheetId="6" r:id="rId6"/>
    <sheet name="A.4.1 - ERO - 2.np" sheetId="7" r:id="rId7"/>
    <sheet name="A.4.2 - Datové rozvody - ..." sheetId="8" r:id="rId8"/>
    <sheet name="A.4.3 - Aktivní prvky - 2.np" sheetId="9" r:id="rId9"/>
    <sheet name="A.4.4 - UPS - 2.np" sheetId="10" r:id="rId10"/>
    <sheet name="A.5 - EPS - 2.np+1.np" sheetId="11" r:id="rId11"/>
    <sheet name="A.6 - MaR - 2.np" sheetId="12" r:id="rId12"/>
    <sheet name="A.7 - ÚT - VZT technologi..." sheetId="13" r:id="rId13"/>
    <sheet name="A.8 - Chlazení - VZT tech..." sheetId="14" r:id="rId14"/>
    <sheet name="A.9 - VZT zařízení - 2.np" sheetId="15" r:id="rId15"/>
    <sheet name="A.11.2 - Zabudovaný inter..." sheetId="16" r:id="rId16"/>
    <sheet name="B.1 - 3.np - Stavební část" sheetId="17" r:id="rId17"/>
    <sheet name="B.2 - ZTI - 3.np" sheetId="18" r:id="rId18"/>
    <sheet name="B.3.1 - Elektroinstalace ..." sheetId="19" r:id="rId19"/>
    <sheet name="B.4.1 - ERO - 3.np" sheetId="20" r:id="rId20"/>
    <sheet name="B.4.2 - Datové rozvody - ..." sheetId="21" r:id="rId21"/>
    <sheet name="B.4.3 - Aktivní prvky - 3.np" sheetId="22" r:id="rId22"/>
    <sheet name="B.4.4 - UPS - 3.np" sheetId="23" r:id="rId23"/>
    <sheet name="B.5 - EPS - 3.np" sheetId="24" r:id="rId24"/>
    <sheet name="B.6 - MaR - 3.np" sheetId="25" r:id="rId25"/>
    <sheet name="B.7 - ÚT - VZT technologi..." sheetId="26" r:id="rId26"/>
    <sheet name="B.8 - Chlazení - VZT tech..." sheetId="27" r:id="rId27"/>
    <sheet name="B.9 - VZT zařízení - 3.np" sheetId="28" r:id="rId28"/>
    <sheet name="B.10.2 - Zabudovaný inter..." sheetId="29" r:id="rId29"/>
    <sheet name="B.11 - Fasáda - stavební ..." sheetId="30" r:id="rId30"/>
    <sheet name="990 - Vedlejší rozpočtové..." sheetId="31" r:id="rId31"/>
  </sheets>
  <definedNames>
    <definedName name="_xlnm._FilterDatabase" localSheetId="1" hidden="1">'A.1 - 2.np - Stavební část'!$C$152:$K$1544</definedName>
    <definedName name="_xlnm._FilterDatabase" localSheetId="2" hidden="1">'A.2 - ZTI - 2.np'!$C$127:$K$361</definedName>
    <definedName name="_xlnm._FilterDatabase" localSheetId="3" hidden="1">'A.3.0 - Elektroinstalace ...'!$C$125:$K$139</definedName>
    <definedName name="_xlnm._FilterDatabase" localSheetId="4" hidden="1">'A.3.1 - Elektroinstalace ...'!$C$130:$K$162</definedName>
    <definedName name="_xlnm._FilterDatabase" localSheetId="5" hidden="1">'A.3.2 - Elektroinstalace ...'!$C$130:$K$188</definedName>
    <definedName name="_xlnm._FilterDatabase" localSheetId="6" hidden="1">'A.4.1 - ERO - 2.np'!$C$125:$K$147</definedName>
    <definedName name="_xlnm._FilterDatabase" localSheetId="7" hidden="1">'A.4.2 - Datové rozvody - ...'!$C$125:$K$200</definedName>
    <definedName name="_xlnm._FilterDatabase" localSheetId="8" hidden="1">'A.4.3 - Aktivní prvky - 2.np'!$C$124:$K$157</definedName>
    <definedName name="_xlnm._FilterDatabase" localSheetId="9" hidden="1">'A.4.4 - UPS - 2.np'!$C$124:$K$127</definedName>
    <definedName name="_xlnm._FilterDatabase" localSheetId="10" hidden="1">'A.5 - EPS - 2.np+1.np'!$C$121:$K$156</definedName>
    <definedName name="_xlnm._FilterDatabase" localSheetId="11" hidden="1">'A.6 - MaR - 2.np'!$C$144:$K$243</definedName>
    <definedName name="_xlnm._FilterDatabase" localSheetId="12" hidden="1">'A.7 - ÚT - VZT technologi...'!$C$130:$K$251</definedName>
    <definedName name="_xlnm._FilterDatabase" localSheetId="13" hidden="1">'A.8 - Chlazení - VZT tech...'!$C$125:$K$216</definedName>
    <definedName name="_xlnm._FilterDatabase" localSheetId="14" hidden="1">'A.9 - VZT zařízení - 2.np'!$C$123:$K$811</definedName>
    <definedName name="_xlnm._FilterDatabase" localSheetId="15" hidden="1">'A.11.2 - Zabudovaný inter...'!$C$124:$K$129</definedName>
    <definedName name="_xlnm._FilterDatabase" localSheetId="16" hidden="1">'B.1 - 3.np - Stavební část'!$C$142:$K$1118</definedName>
    <definedName name="_xlnm._FilterDatabase" localSheetId="17" hidden="1">'B.2 - ZTI - 3.np'!$C$128:$K$334</definedName>
    <definedName name="_xlnm._FilterDatabase" localSheetId="18" hidden="1">'B.3.1 - Elektroinstalace ...'!$C$131:$K$199</definedName>
    <definedName name="_xlnm._FilterDatabase" localSheetId="19" hidden="1">'B.4.1 - ERO - 3.np'!$C$125:$K$145</definedName>
    <definedName name="_xlnm._FilterDatabase" localSheetId="20" hidden="1">'B.4.2 - Datové rozvody - ...'!$C$125:$K$183</definedName>
    <definedName name="_xlnm._FilterDatabase" localSheetId="21" hidden="1">'B.4.3 - Aktivní prvky - 3.np'!$C$124:$K$174</definedName>
    <definedName name="_xlnm._FilterDatabase" localSheetId="22" hidden="1">'B.4.4 - UPS - 3.np'!$C$124:$K$127</definedName>
    <definedName name="_xlnm._FilterDatabase" localSheetId="23" hidden="1">'B.5 - EPS - 3.np'!$C$121:$K$152</definedName>
    <definedName name="_xlnm._FilterDatabase" localSheetId="24" hidden="1">'B.6 - MaR - 3.np'!$C$145:$K$245</definedName>
    <definedName name="_xlnm._FilterDatabase" localSheetId="25" hidden="1">'B.7 - ÚT - VZT technologi...'!$C$131:$K$226</definedName>
    <definedName name="_xlnm._FilterDatabase" localSheetId="26" hidden="1">'B.8 - Chlazení - VZT tech...'!$C$125:$K$199</definedName>
    <definedName name="_xlnm._FilterDatabase" localSheetId="27" hidden="1">'B.9 - VZT zařízení - 3.np'!$C$121:$K$256</definedName>
    <definedName name="_xlnm._FilterDatabase" localSheetId="28" hidden="1">'B.10.2 - Zabudovaný inter...'!$C$124:$K$140</definedName>
    <definedName name="_xlnm._FilterDatabase" localSheetId="29" hidden="1">'B.11 - Fasáda - stavební ...'!$C$124:$K$161</definedName>
    <definedName name="_xlnm._FilterDatabase" localSheetId="30" hidden="1">'990 - Vedlejší rozpočtové...'!$C$119:$K$146</definedName>
    <definedName name="_xlnm.Print_Titles" localSheetId="0">'Rekapitulace stavby'!$92:$92</definedName>
    <definedName name="_xlnm.Print_Titles" localSheetId="1">'A.1 - 2.np - Stavební část'!$152:$152</definedName>
    <definedName name="_xlnm.Print_Titles" localSheetId="2">'A.2 - ZTI - 2.np'!$127:$127</definedName>
    <definedName name="_xlnm.Print_Titles" localSheetId="3">'A.3.0 - Elektroinstalace ...'!$125:$125</definedName>
    <definedName name="_xlnm.Print_Titles" localSheetId="4">'A.3.1 - Elektroinstalace ...'!$130:$130</definedName>
    <definedName name="_xlnm.Print_Titles" localSheetId="5">'A.3.2 - Elektroinstalace ...'!$130:$130</definedName>
    <definedName name="_xlnm.Print_Titles" localSheetId="6">'A.4.1 - ERO - 2.np'!$125:$125</definedName>
    <definedName name="_xlnm.Print_Titles" localSheetId="7">'A.4.2 - Datové rozvody - ...'!$125:$125</definedName>
    <definedName name="_xlnm.Print_Titles" localSheetId="8">'A.4.3 - Aktivní prvky - 2.np'!$124:$124</definedName>
    <definedName name="_xlnm.Print_Titles" localSheetId="9">'A.4.4 - UPS - 2.np'!$124:$124</definedName>
    <definedName name="_xlnm.Print_Titles" localSheetId="10">'A.5 - EPS - 2.np+1.np'!$121:$121</definedName>
    <definedName name="_xlnm.Print_Titles" localSheetId="11">'A.6 - MaR - 2.np'!$144:$144</definedName>
    <definedName name="_xlnm.Print_Titles" localSheetId="12">'A.7 - ÚT - VZT technologi...'!$130:$130</definedName>
    <definedName name="_xlnm.Print_Titles" localSheetId="13">'A.8 - Chlazení - VZT tech...'!$125:$125</definedName>
    <definedName name="_xlnm.Print_Titles" localSheetId="14">'A.9 - VZT zařízení - 2.np'!$123:$123</definedName>
    <definedName name="_xlnm.Print_Titles" localSheetId="15">'A.11.2 - Zabudovaný inter...'!$124:$124</definedName>
    <definedName name="_xlnm.Print_Titles" localSheetId="16">'B.1 - 3.np - Stavební část'!$142:$142</definedName>
    <definedName name="_xlnm.Print_Titles" localSheetId="17">'B.2 - ZTI - 3.np'!$128:$128</definedName>
    <definedName name="_xlnm.Print_Titles" localSheetId="18">'B.3.1 - Elektroinstalace ...'!$131:$131</definedName>
    <definedName name="_xlnm.Print_Titles" localSheetId="19">'B.4.1 - ERO - 3.np'!$125:$125</definedName>
    <definedName name="_xlnm.Print_Titles" localSheetId="20">'B.4.2 - Datové rozvody - ...'!$125:$125</definedName>
    <definedName name="_xlnm.Print_Titles" localSheetId="21">'B.4.3 - Aktivní prvky - 3.np'!$124:$124</definedName>
    <definedName name="_xlnm.Print_Titles" localSheetId="22">'B.4.4 - UPS - 3.np'!$124:$124</definedName>
    <definedName name="_xlnm.Print_Titles" localSheetId="23">'B.5 - EPS - 3.np'!$121:$121</definedName>
    <definedName name="_xlnm.Print_Titles" localSheetId="24">'B.6 - MaR - 3.np'!$145:$145</definedName>
    <definedName name="_xlnm.Print_Titles" localSheetId="25">'B.7 - ÚT - VZT technologi...'!$131:$131</definedName>
    <definedName name="_xlnm.Print_Titles" localSheetId="26">'B.8 - Chlazení - VZT tech...'!$125:$125</definedName>
    <definedName name="_xlnm.Print_Titles" localSheetId="27">'B.9 - VZT zařízení - 3.np'!$121:$121</definedName>
    <definedName name="_xlnm.Print_Titles" localSheetId="28">'B.10.2 - Zabudovaný inter...'!$124:$124</definedName>
    <definedName name="_xlnm.Print_Titles" localSheetId="29">'B.11 - Fasáda - stavební ...'!$124:$124</definedName>
    <definedName name="_xlnm.Print_Titles" localSheetId="30">'990 - Vedlejší rozpočtové...'!$119:$119</definedName>
    <definedName name="_xlnm.Print_Area" localSheetId="0">'Rekapitulace stavby'!$D$4:$AO$76,'Rekapitulace stavby'!$C$82:$AQ$133</definedName>
    <definedName name="_xlnm.Print_Area" localSheetId="1">'A.1 - 2.np - Stavební část'!$C$4:$J$76,'A.1 - 2.np - Stavební část'!$C$82:$J$132,'A.1 - 2.np - Stavební část'!$C$138:$K$1544</definedName>
    <definedName name="_xlnm.Print_Area" localSheetId="2">'A.2 - ZTI - 2.np'!$C$4:$J$76,'A.2 - ZTI - 2.np'!$C$82:$J$107,'A.2 - ZTI - 2.np'!$C$113:$K$361</definedName>
    <definedName name="_xlnm.Print_Area" localSheetId="3">'A.3.0 - Elektroinstalace ...'!$C$4:$J$76,'A.3.0 - Elektroinstalace ...'!$C$82:$J$103,'A.3.0 - Elektroinstalace ...'!$C$109:$K$139</definedName>
    <definedName name="_xlnm.Print_Area" localSheetId="4">'A.3.1 - Elektroinstalace ...'!$C$4:$J$76,'A.3.1 - Elektroinstalace ...'!$C$82:$J$108,'A.3.1 - Elektroinstalace ...'!$C$114:$K$162</definedName>
    <definedName name="_xlnm.Print_Area" localSheetId="5">'A.3.2 - Elektroinstalace ...'!$C$4:$J$76,'A.3.2 - Elektroinstalace ...'!$C$82:$J$108,'A.3.2 - Elektroinstalace ...'!$C$114:$K$188</definedName>
    <definedName name="_xlnm.Print_Area" localSheetId="6">'A.4.1 - ERO - 2.np'!$C$4:$J$76,'A.4.1 - ERO - 2.np'!$C$82:$J$103,'A.4.1 - ERO - 2.np'!$C$109:$K$147</definedName>
    <definedName name="_xlnm.Print_Area" localSheetId="7">'A.4.2 - Datové rozvody - ...'!$C$4:$J$76,'A.4.2 - Datové rozvody - ...'!$C$82:$J$103,'A.4.2 - Datové rozvody - ...'!$C$109:$K$200</definedName>
    <definedName name="_xlnm.Print_Area" localSheetId="8">'A.4.3 - Aktivní prvky - 2.np'!$C$4:$J$76,'A.4.3 - Aktivní prvky - 2.np'!$C$82:$J$102,'A.4.3 - Aktivní prvky - 2.np'!$C$108:$K$157</definedName>
    <definedName name="_xlnm.Print_Area" localSheetId="9">'A.4.4 - UPS - 2.np'!$C$4:$J$76,'A.4.4 - UPS - 2.np'!$C$82:$J$102,'A.4.4 - UPS - 2.np'!$C$108:$K$127</definedName>
    <definedName name="_xlnm.Print_Area" localSheetId="10">'A.5 - EPS - 2.np+1.np'!$C$4:$J$76,'A.5 - EPS - 2.np+1.np'!$C$82:$J$101,'A.5 - EPS - 2.np+1.np'!$C$107:$K$156</definedName>
    <definedName name="_xlnm.Print_Area" localSheetId="11">'A.6 - MaR - 2.np'!$C$4:$J$76,'A.6 - MaR - 2.np'!$C$82:$J$124,'A.6 - MaR - 2.np'!$C$130:$K$243</definedName>
    <definedName name="_xlnm.Print_Area" localSheetId="12">'A.7 - ÚT - VZT technologi...'!$C$4:$J$76,'A.7 - ÚT - VZT technologi...'!$C$82:$J$110,'A.7 - ÚT - VZT technologi...'!$C$116:$K$251</definedName>
    <definedName name="_xlnm.Print_Area" localSheetId="13">'A.8 - Chlazení - VZT tech...'!$C$4:$J$76,'A.8 - Chlazení - VZT tech...'!$C$82:$J$105,'A.8 - Chlazení - VZT tech...'!$C$111:$K$216</definedName>
    <definedName name="_xlnm.Print_Area" localSheetId="14">'A.9 - VZT zařízení - 2.np'!$C$4:$J$76,'A.9 - VZT zařízení - 2.np'!$C$82:$J$103,'A.9 - VZT zařízení - 2.np'!$C$109:$K$811</definedName>
    <definedName name="_xlnm.Print_Area" localSheetId="15">'A.11.2 - Zabudovaný inter...'!$C$4:$J$76,'A.11.2 - Zabudovaný inter...'!$C$82:$J$102,'A.11.2 - Zabudovaný inter...'!$C$108:$K$129</definedName>
    <definedName name="_xlnm.Print_Area" localSheetId="16">'B.1 - 3.np - Stavební část'!$C$4:$J$76,'B.1 - 3.np - Stavební část'!$C$82:$J$122,'B.1 - 3.np - Stavební část'!$C$128:$K$1118</definedName>
    <definedName name="_xlnm.Print_Area" localSheetId="17">'B.2 - ZTI - 3.np'!$C$4:$J$76,'B.2 - ZTI - 3.np'!$C$82:$J$108,'B.2 - ZTI - 3.np'!$C$114:$K$334</definedName>
    <definedName name="_xlnm.Print_Area" localSheetId="18">'B.3.1 - Elektroinstalace ...'!$C$4:$J$76,'B.3.1 - Elektroinstalace ...'!$C$82:$J$109,'B.3.1 - Elektroinstalace ...'!$C$115:$K$199</definedName>
    <definedName name="_xlnm.Print_Area" localSheetId="19">'B.4.1 - ERO - 3.np'!$C$4:$J$76,'B.4.1 - ERO - 3.np'!$C$82:$J$103,'B.4.1 - ERO - 3.np'!$C$109:$K$145</definedName>
    <definedName name="_xlnm.Print_Area" localSheetId="20">'B.4.2 - Datové rozvody - ...'!$C$4:$J$76,'B.4.2 - Datové rozvody - ...'!$C$82:$J$103,'B.4.2 - Datové rozvody - ...'!$C$109:$K$183</definedName>
    <definedName name="_xlnm.Print_Area" localSheetId="21">'B.4.3 - Aktivní prvky - 3.np'!$C$4:$J$76,'B.4.3 - Aktivní prvky - 3.np'!$C$82:$J$102,'B.4.3 - Aktivní prvky - 3.np'!$C$108:$K$174</definedName>
    <definedName name="_xlnm.Print_Area" localSheetId="22">'B.4.4 - UPS - 3.np'!$C$4:$J$76,'B.4.4 - UPS - 3.np'!$C$82:$J$102,'B.4.4 - UPS - 3.np'!$C$108:$K$127</definedName>
    <definedName name="_xlnm.Print_Area" localSheetId="23">'B.5 - EPS - 3.np'!$C$4:$J$76,'B.5 - EPS - 3.np'!$C$82:$J$101,'B.5 - EPS - 3.np'!$C$107:$K$152</definedName>
    <definedName name="_xlnm.Print_Area" localSheetId="24">'B.6 - MaR - 3.np'!$C$4:$J$76,'B.6 - MaR - 3.np'!$C$82:$J$125,'B.6 - MaR - 3.np'!$C$131:$K$245</definedName>
    <definedName name="_xlnm.Print_Area" localSheetId="25">'B.7 - ÚT - VZT technologi...'!$C$4:$J$76,'B.7 - ÚT - VZT technologi...'!$C$82:$J$111,'B.7 - ÚT - VZT technologi...'!$C$117:$K$226</definedName>
    <definedName name="_xlnm.Print_Area" localSheetId="26">'B.8 - Chlazení - VZT tech...'!$C$4:$J$76,'B.8 - Chlazení - VZT tech...'!$C$82:$J$105,'B.8 - Chlazení - VZT tech...'!$C$111:$K$199</definedName>
    <definedName name="_xlnm.Print_Area" localSheetId="27">'B.9 - VZT zařízení - 3.np'!$C$4:$J$76,'B.9 - VZT zařízení - 3.np'!$C$82:$J$101,'B.9 - VZT zařízení - 3.np'!$C$107:$K$256</definedName>
    <definedName name="_xlnm.Print_Area" localSheetId="28">'B.10.2 - Zabudovaný inter...'!$C$4:$J$76,'B.10.2 - Zabudovaný inter...'!$C$82:$J$102,'B.10.2 - Zabudovaný inter...'!$C$108:$K$140</definedName>
    <definedName name="_xlnm.Print_Area" localSheetId="29">'B.11 - Fasáda - stavební ...'!$C$4:$J$76,'B.11 - Fasáda - stavební ...'!$C$82:$J$104,'B.11 - Fasáda - stavební ...'!$C$110:$K$161</definedName>
    <definedName name="_xlnm.Print_Area" localSheetId="30">'990 - Vedlejší rozpočtové...'!$C$4:$J$76,'990 - Vedlejší rozpočtové...'!$C$82:$J$101,'990 - Vedlejší rozpočtové...'!$C$107:$K$146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31" l="1"/>
  <c r="J36" i="31"/>
  <c r="AY132" i="1"/>
  <c r="J35" i="31"/>
  <c r="AX132" i="1"/>
  <c r="BI146" i="31"/>
  <c r="BH146" i="31"/>
  <c r="BG146" i="31"/>
  <c r="BF146" i="31"/>
  <c r="T146" i="31"/>
  <c r="R146" i="31"/>
  <c r="P146" i="31"/>
  <c r="BI145" i="31"/>
  <c r="BH145" i="31"/>
  <c r="BG145" i="31"/>
  <c r="BF145" i="31"/>
  <c r="T145" i="31"/>
  <c r="R145" i="31"/>
  <c r="P145" i="31"/>
  <c r="BI144" i="31"/>
  <c r="BH144" i="31"/>
  <c r="BG144" i="31"/>
  <c r="BF144" i="31"/>
  <c r="T144" i="31"/>
  <c r="R144" i="31"/>
  <c r="P144" i="31"/>
  <c r="BI143" i="31"/>
  <c r="BH143" i="31"/>
  <c r="BG143" i="31"/>
  <c r="BF143" i="31"/>
  <c r="T143" i="31"/>
  <c r="R143" i="31"/>
  <c r="P143" i="31"/>
  <c r="BI142" i="31"/>
  <c r="BH142" i="31"/>
  <c r="BG142" i="31"/>
  <c r="BF142" i="31"/>
  <c r="T142" i="31"/>
  <c r="R142" i="31"/>
  <c r="P142" i="31"/>
  <c r="BI141" i="31"/>
  <c r="BH141" i="31"/>
  <c r="BG141" i="31"/>
  <c r="BF141" i="31"/>
  <c r="T141" i="31"/>
  <c r="R141" i="31"/>
  <c r="P141" i="31"/>
  <c r="BI140" i="31"/>
  <c r="BH140" i="31"/>
  <c r="BG140" i="31"/>
  <c r="BF140" i="31"/>
  <c r="T140" i="31"/>
  <c r="R140" i="31"/>
  <c r="P140" i="31"/>
  <c r="BI139" i="31"/>
  <c r="BH139" i="31"/>
  <c r="BG139" i="31"/>
  <c r="BF139" i="31"/>
  <c r="T139" i="31"/>
  <c r="R139" i="31"/>
  <c r="P139" i="31"/>
  <c r="BI138" i="31"/>
  <c r="BH138" i="31"/>
  <c r="BG138" i="31"/>
  <c r="BF138" i="31"/>
  <c r="T138" i="31"/>
  <c r="R138" i="31"/>
  <c r="P138" i="31"/>
  <c r="BI136" i="31"/>
  <c r="BH136" i="31"/>
  <c r="BG136" i="31"/>
  <c r="BF136" i="31"/>
  <c r="T136" i="31"/>
  <c r="R136" i="31"/>
  <c r="P136" i="31"/>
  <c r="BI135" i="31"/>
  <c r="BH135" i="31"/>
  <c r="BG135" i="31"/>
  <c r="BF135" i="31"/>
  <c r="T135" i="31"/>
  <c r="R135" i="31"/>
  <c r="P135" i="31"/>
  <c r="BI133" i="31"/>
  <c r="BH133" i="31"/>
  <c r="BG133" i="31"/>
  <c r="BF133" i="31"/>
  <c r="T133" i="31"/>
  <c r="R133" i="31"/>
  <c r="P133" i="31"/>
  <c r="BI132" i="31"/>
  <c r="BH132" i="31"/>
  <c r="BG132" i="31"/>
  <c r="BF132" i="31"/>
  <c r="T132" i="31"/>
  <c r="R132" i="31"/>
  <c r="P132" i="31"/>
  <c r="BI131" i="31"/>
  <c r="BH131" i="31"/>
  <c r="BG131" i="31"/>
  <c r="BF131" i="31"/>
  <c r="T131" i="31"/>
  <c r="R131" i="31"/>
  <c r="P131" i="31"/>
  <c r="BI127" i="31"/>
  <c r="BH127" i="31"/>
  <c r="BG127" i="31"/>
  <c r="BF127" i="31"/>
  <c r="T127" i="31"/>
  <c r="R127" i="31"/>
  <c r="P127" i="31"/>
  <c r="BI124" i="31"/>
  <c r="BH124" i="31"/>
  <c r="BG124" i="31"/>
  <c r="BF124" i="31"/>
  <c r="T124" i="31"/>
  <c r="R124" i="31"/>
  <c r="P124" i="31"/>
  <c r="BI123" i="31"/>
  <c r="BH123" i="31"/>
  <c r="BG123" i="31"/>
  <c r="BF123" i="31"/>
  <c r="T123" i="31"/>
  <c r="R123" i="31"/>
  <c r="P123" i="31"/>
  <c r="F114" i="31"/>
  <c r="E112" i="31"/>
  <c r="F89" i="31"/>
  <c r="E87" i="31"/>
  <c r="J24" i="31"/>
  <c r="E24" i="31"/>
  <c r="J117" i="31"/>
  <c r="J23" i="31"/>
  <c r="J21" i="31"/>
  <c r="E21" i="31"/>
  <c r="J91" i="31"/>
  <c r="J20" i="31"/>
  <c r="J18" i="31"/>
  <c r="E18" i="31"/>
  <c r="F117" i="31"/>
  <c r="J17" i="31"/>
  <c r="J15" i="31"/>
  <c r="E15" i="31"/>
  <c r="F91" i="31"/>
  <c r="J14" i="31"/>
  <c r="J12" i="31"/>
  <c r="J89" i="31"/>
  <c r="E7" i="31"/>
  <c r="E110" i="31"/>
  <c r="J39" i="30"/>
  <c r="J38" i="30"/>
  <c r="AY131" i="1"/>
  <c r="J37" i="30"/>
  <c r="AX131" i="1"/>
  <c r="BI161" i="30"/>
  <c r="BH161" i="30"/>
  <c r="BG161" i="30"/>
  <c r="BF161" i="30"/>
  <c r="T161" i="30"/>
  <c r="R161" i="30"/>
  <c r="P161" i="30"/>
  <c r="BI159" i="30"/>
  <c r="BH159" i="30"/>
  <c r="BG159" i="30"/>
  <c r="BF159" i="30"/>
  <c r="T159" i="30"/>
  <c r="R159" i="30"/>
  <c r="P159" i="30"/>
  <c r="BI158" i="30"/>
  <c r="BH158" i="30"/>
  <c r="BG158" i="30"/>
  <c r="BF158" i="30"/>
  <c r="T158" i="30"/>
  <c r="R158" i="30"/>
  <c r="P158" i="30"/>
  <c r="BI157" i="30"/>
  <c r="BH157" i="30"/>
  <c r="BG157" i="30"/>
  <c r="BF157" i="30"/>
  <c r="T157" i="30"/>
  <c r="R157" i="30"/>
  <c r="P157" i="30"/>
  <c r="BI152" i="30"/>
  <c r="BH152" i="30"/>
  <c r="BG152" i="30"/>
  <c r="BF152" i="30"/>
  <c r="T152" i="30"/>
  <c r="R152" i="30"/>
  <c r="P152" i="30"/>
  <c r="BI149" i="30"/>
  <c r="BH149" i="30"/>
  <c r="BG149" i="30"/>
  <c r="BF149" i="30"/>
  <c r="T149" i="30"/>
  <c r="R149" i="30"/>
  <c r="P149" i="30"/>
  <c r="BI147" i="30"/>
  <c r="BH147" i="30"/>
  <c r="BG147" i="30"/>
  <c r="BF147" i="30"/>
  <c r="T147" i="30"/>
  <c r="R147" i="30"/>
  <c r="P147" i="30"/>
  <c r="BI146" i="30"/>
  <c r="BH146" i="30"/>
  <c r="BG146" i="30"/>
  <c r="BF146" i="30"/>
  <c r="T146" i="30"/>
  <c r="R146" i="30"/>
  <c r="P146" i="30"/>
  <c r="BI144" i="30"/>
  <c r="BH144" i="30"/>
  <c r="BG144" i="30"/>
  <c r="BF144" i="30"/>
  <c r="T144" i="30"/>
  <c r="R144" i="30"/>
  <c r="P144" i="30"/>
  <c r="BI143" i="30"/>
  <c r="BH143" i="30"/>
  <c r="BG143" i="30"/>
  <c r="BF143" i="30"/>
  <c r="T143" i="30"/>
  <c r="R143" i="30"/>
  <c r="P143" i="30"/>
  <c r="BI139" i="30"/>
  <c r="BH139" i="30"/>
  <c r="BG139" i="30"/>
  <c r="BF139" i="30"/>
  <c r="T139" i="30"/>
  <c r="R139" i="30"/>
  <c r="P139" i="30"/>
  <c r="BI138" i="30"/>
  <c r="BH138" i="30"/>
  <c r="BG138" i="30"/>
  <c r="BF138" i="30"/>
  <c r="T138" i="30"/>
  <c r="R138" i="30"/>
  <c r="P138" i="30"/>
  <c r="BI136" i="30"/>
  <c r="BH136" i="30"/>
  <c r="BG136" i="30"/>
  <c r="BF136" i="30"/>
  <c r="T136" i="30"/>
  <c r="R136" i="30"/>
  <c r="P136" i="30"/>
  <c r="BI135" i="30"/>
  <c r="BH135" i="30"/>
  <c r="BG135" i="30"/>
  <c r="BF135" i="30"/>
  <c r="T135" i="30"/>
  <c r="R135" i="30"/>
  <c r="P135" i="30"/>
  <c r="BI134" i="30"/>
  <c r="BH134" i="30"/>
  <c r="BG134" i="30"/>
  <c r="BF134" i="30"/>
  <c r="T134" i="30"/>
  <c r="R134" i="30"/>
  <c r="P134" i="30"/>
  <c r="BI132" i="30"/>
  <c r="BH132" i="30"/>
  <c r="BG132" i="30"/>
  <c r="BF132" i="30"/>
  <c r="T132" i="30"/>
  <c r="R132" i="30"/>
  <c r="P132" i="30"/>
  <c r="BI128" i="30"/>
  <c r="BH128" i="30"/>
  <c r="BG128" i="30"/>
  <c r="BF128" i="30"/>
  <c r="T128" i="30"/>
  <c r="R128" i="30"/>
  <c r="P128" i="30"/>
  <c r="F119" i="30"/>
  <c r="E117" i="30"/>
  <c r="F91" i="30"/>
  <c r="E89" i="30"/>
  <c r="J26" i="30"/>
  <c r="E26" i="30"/>
  <c r="J122" i="30"/>
  <c r="J25" i="30"/>
  <c r="J23" i="30"/>
  <c r="E23" i="30"/>
  <c r="J121" i="30"/>
  <c r="J22" i="30"/>
  <c r="J20" i="30"/>
  <c r="E20" i="30"/>
  <c r="F122" i="30"/>
  <c r="J19" i="30"/>
  <c r="J17" i="30"/>
  <c r="E17" i="30"/>
  <c r="F93" i="30"/>
  <c r="J16" i="30"/>
  <c r="J14" i="30"/>
  <c r="J119" i="30"/>
  <c r="E7" i="30"/>
  <c r="E85" i="30"/>
  <c r="J41" i="29"/>
  <c r="J40" i="29"/>
  <c r="AY130" i="1"/>
  <c r="J39" i="29"/>
  <c r="AX130" i="1"/>
  <c r="BI140" i="29"/>
  <c r="BH140" i="29"/>
  <c r="BG140" i="29"/>
  <c r="BF140" i="29"/>
  <c r="T140" i="29"/>
  <c r="R140" i="29"/>
  <c r="P140" i="29"/>
  <c r="BI139" i="29"/>
  <c r="BH139" i="29"/>
  <c r="BG139" i="29"/>
  <c r="BF139" i="29"/>
  <c r="T139" i="29"/>
  <c r="R139" i="29"/>
  <c r="P139" i="29"/>
  <c r="BI138" i="29"/>
  <c r="BH138" i="29"/>
  <c r="BG138" i="29"/>
  <c r="BF138" i="29"/>
  <c r="T138" i="29"/>
  <c r="R138" i="29"/>
  <c r="P138" i="29"/>
  <c r="BI137" i="29"/>
  <c r="BH137" i="29"/>
  <c r="BG137" i="29"/>
  <c r="BF137" i="29"/>
  <c r="T137" i="29"/>
  <c r="R137" i="29"/>
  <c r="P137" i="29"/>
  <c r="BI136" i="29"/>
  <c r="BH136" i="29"/>
  <c r="BG136" i="29"/>
  <c r="BF136" i="29"/>
  <c r="T136" i="29"/>
  <c r="R136" i="29"/>
  <c r="P136" i="29"/>
  <c r="BI135" i="29"/>
  <c r="BH135" i="29"/>
  <c r="BG135" i="29"/>
  <c r="BF135" i="29"/>
  <c r="T135" i="29"/>
  <c r="R135" i="29"/>
  <c r="P135" i="29"/>
  <c r="BI134" i="29"/>
  <c r="BH134" i="29"/>
  <c r="BG134" i="29"/>
  <c r="BF134" i="29"/>
  <c r="T134" i="29"/>
  <c r="R134" i="29"/>
  <c r="P134" i="29"/>
  <c r="BI133" i="29"/>
  <c r="BH133" i="29"/>
  <c r="BG133" i="29"/>
  <c r="BF133" i="29"/>
  <c r="T133" i="29"/>
  <c r="R133" i="29"/>
  <c r="P133" i="29"/>
  <c r="BI132" i="29"/>
  <c r="BH132" i="29"/>
  <c r="BG132" i="29"/>
  <c r="BF132" i="29"/>
  <c r="T132" i="29"/>
  <c r="R132" i="29"/>
  <c r="P132" i="29"/>
  <c r="BI131" i="29"/>
  <c r="BH131" i="29"/>
  <c r="BG131" i="29"/>
  <c r="BF131" i="29"/>
  <c r="T131" i="29"/>
  <c r="R131" i="29"/>
  <c r="P131" i="29"/>
  <c r="BI130" i="29"/>
  <c r="BH130" i="29"/>
  <c r="BG130" i="29"/>
  <c r="BF130" i="29"/>
  <c r="T130" i="29"/>
  <c r="R130" i="29"/>
  <c r="P130" i="29"/>
  <c r="BI129" i="29"/>
  <c r="BH129" i="29"/>
  <c r="BG129" i="29"/>
  <c r="BF129" i="29"/>
  <c r="T129" i="29"/>
  <c r="R129" i="29"/>
  <c r="P129" i="29"/>
  <c r="BI128" i="29"/>
  <c r="BH128" i="29"/>
  <c r="BG128" i="29"/>
  <c r="BF128" i="29"/>
  <c r="T128" i="29"/>
  <c r="R128" i="29"/>
  <c r="P128" i="29"/>
  <c r="BI127" i="29"/>
  <c r="BH127" i="29"/>
  <c r="BG127" i="29"/>
  <c r="BF127" i="29"/>
  <c r="T127" i="29"/>
  <c r="R127" i="29"/>
  <c r="P127" i="29"/>
  <c r="F119" i="29"/>
  <c r="E117" i="29"/>
  <c r="F93" i="29"/>
  <c r="E91" i="29"/>
  <c r="J28" i="29"/>
  <c r="E28" i="29"/>
  <c r="J122" i="29"/>
  <c r="J27" i="29"/>
  <c r="J25" i="29"/>
  <c r="E25" i="29"/>
  <c r="J95" i="29"/>
  <c r="J24" i="29"/>
  <c r="J22" i="29"/>
  <c r="E22" i="29"/>
  <c r="F96" i="29"/>
  <c r="J21" i="29"/>
  <c r="J19" i="29"/>
  <c r="E19" i="29"/>
  <c r="F121" i="29"/>
  <c r="J18" i="29"/>
  <c r="J16" i="29"/>
  <c r="J119" i="29"/>
  <c r="E7" i="29"/>
  <c r="E85" i="29"/>
  <c r="J39" i="28"/>
  <c r="J38" i="28"/>
  <c r="AY128" i="1"/>
  <c r="J37" i="28"/>
  <c r="AX128" i="1"/>
  <c r="BI256" i="28"/>
  <c r="BH256" i="28"/>
  <c r="BG256" i="28"/>
  <c r="BF256" i="28"/>
  <c r="T256" i="28"/>
  <c r="R256" i="28"/>
  <c r="P256" i="28"/>
  <c r="BI255" i="28"/>
  <c r="BH255" i="28"/>
  <c r="BG255" i="28"/>
  <c r="BF255" i="28"/>
  <c r="T255" i="28"/>
  <c r="R255" i="28"/>
  <c r="P255" i="28"/>
  <c r="BI254" i="28"/>
  <c r="BH254" i="28"/>
  <c r="BG254" i="28"/>
  <c r="BF254" i="28"/>
  <c r="T254" i="28"/>
  <c r="R254" i="28"/>
  <c r="P254" i="28"/>
  <c r="BI253" i="28"/>
  <c r="BH253" i="28"/>
  <c r="BG253" i="28"/>
  <c r="BF253" i="28"/>
  <c r="T253" i="28"/>
  <c r="R253" i="28"/>
  <c r="P253" i="28"/>
  <c r="BI252" i="28"/>
  <c r="BH252" i="28"/>
  <c r="BG252" i="28"/>
  <c r="BF252" i="28"/>
  <c r="T252" i="28"/>
  <c r="R252" i="28"/>
  <c r="P252" i="28"/>
  <c r="BI247" i="28"/>
  <c r="BH247" i="28"/>
  <c r="BG247" i="28"/>
  <c r="BF247" i="28"/>
  <c r="T247" i="28"/>
  <c r="R247" i="28"/>
  <c r="P247" i="28"/>
  <c r="BI241" i="28"/>
  <c r="BH241" i="28"/>
  <c r="BG241" i="28"/>
  <c r="BF241" i="28"/>
  <c r="T241" i="28"/>
  <c r="R241" i="28"/>
  <c r="P241" i="28"/>
  <c r="BI239" i="28"/>
  <c r="BH239" i="28"/>
  <c r="BG239" i="28"/>
  <c r="BF239" i="28"/>
  <c r="T239" i="28"/>
  <c r="R239" i="28"/>
  <c r="P239" i="28"/>
  <c r="BI238" i="28"/>
  <c r="BH238" i="28"/>
  <c r="BG238" i="28"/>
  <c r="BF238" i="28"/>
  <c r="T238" i="28"/>
  <c r="R238" i="28"/>
  <c r="P238" i="28"/>
  <c r="BI237" i="28"/>
  <c r="BH237" i="28"/>
  <c r="BG237" i="28"/>
  <c r="BF237" i="28"/>
  <c r="T237" i="28"/>
  <c r="R237" i="28"/>
  <c r="P237" i="28"/>
  <c r="BI236" i="28"/>
  <c r="BH236" i="28"/>
  <c r="BG236" i="28"/>
  <c r="BF236" i="28"/>
  <c r="T236" i="28"/>
  <c r="R236" i="28"/>
  <c r="P236" i="28"/>
  <c r="BI235" i="28"/>
  <c r="BH235" i="28"/>
  <c r="BG235" i="28"/>
  <c r="BF235" i="28"/>
  <c r="T235" i="28"/>
  <c r="R235" i="28"/>
  <c r="P235" i="28"/>
  <c r="BI234" i="28"/>
  <c r="BH234" i="28"/>
  <c r="BG234" i="28"/>
  <c r="BF234" i="28"/>
  <c r="T234" i="28"/>
  <c r="R234" i="28"/>
  <c r="P234" i="28"/>
  <c r="BI233" i="28"/>
  <c r="BH233" i="28"/>
  <c r="BG233" i="28"/>
  <c r="BF233" i="28"/>
  <c r="T233" i="28"/>
  <c r="R233" i="28"/>
  <c r="P233" i="28"/>
  <c r="BI232" i="28"/>
  <c r="BH232" i="28"/>
  <c r="BG232" i="28"/>
  <c r="BF232" i="28"/>
  <c r="T232" i="28"/>
  <c r="R232" i="28"/>
  <c r="P232" i="28"/>
  <c r="BI231" i="28"/>
  <c r="BH231" i="28"/>
  <c r="BG231" i="28"/>
  <c r="BF231" i="28"/>
  <c r="T231" i="28"/>
  <c r="R231" i="28"/>
  <c r="P231" i="28"/>
  <c r="BI226" i="28"/>
  <c r="BH226" i="28"/>
  <c r="BG226" i="28"/>
  <c r="BF226" i="28"/>
  <c r="T226" i="28"/>
  <c r="R226" i="28"/>
  <c r="P226" i="28"/>
  <c r="BI221" i="28"/>
  <c r="BH221" i="28"/>
  <c r="BG221" i="28"/>
  <c r="BF221" i="28"/>
  <c r="T221" i="28"/>
  <c r="R221" i="28"/>
  <c r="P221" i="28"/>
  <c r="BI217" i="28"/>
  <c r="BH217" i="28"/>
  <c r="BG217" i="28"/>
  <c r="BF217" i="28"/>
  <c r="T217" i="28"/>
  <c r="R217" i="28"/>
  <c r="P217" i="28"/>
  <c r="BI213" i="28"/>
  <c r="BH213" i="28"/>
  <c r="BG213" i="28"/>
  <c r="BF213" i="28"/>
  <c r="T213" i="28"/>
  <c r="R213" i="28"/>
  <c r="P213" i="28"/>
  <c r="BI209" i="28"/>
  <c r="BH209" i="28"/>
  <c r="BG209" i="28"/>
  <c r="BF209" i="28"/>
  <c r="T209" i="28"/>
  <c r="R209" i="28"/>
  <c r="P209" i="28"/>
  <c r="BI205" i="28"/>
  <c r="BH205" i="28"/>
  <c r="BG205" i="28"/>
  <c r="BF205" i="28"/>
  <c r="T205" i="28"/>
  <c r="R205" i="28"/>
  <c r="P205" i="28"/>
  <c r="BI201" i="28"/>
  <c r="BH201" i="28"/>
  <c r="BG201" i="28"/>
  <c r="BF201" i="28"/>
  <c r="T201" i="28"/>
  <c r="R201" i="28"/>
  <c r="P201" i="28"/>
  <c r="BI197" i="28"/>
  <c r="BH197" i="28"/>
  <c r="BG197" i="28"/>
  <c r="BF197" i="28"/>
  <c r="T197" i="28"/>
  <c r="R197" i="28"/>
  <c r="P197" i="28"/>
  <c r="BI193" i="28"/>
  <c r="BH193" i="28"/>
  <c r="BG193" i="28"/>
  <c r="BF193" i="28"/>
  <c r="T193" i="28"/>
  <c r="R193" i="28"/>
  <c r="P193" i="28"/>
  <c r="BI188" i="28"/>
  <c r="BH188" i="28"/>
  <c r="BG188" i="28"/>
  <c r="BF188" i="28"/>
  <c r="T188" i="28"/>
  <c r="R188" i="28"/>
  <c r="P188" i="28"/>
  <c r="BI183" i="28"/>
  <c r="BH183" i="28"/>
  <c r="BG183" i="28"/>
  <c r="BF183" i="28"/>
  <c r="T183" i="28"/>
  <c r="R183" i="28"/>
  <c r="P183" i="28"/>
  <c r="BI176" i="28"/>
  <c r="BH176" i="28"/>
  <c r="BG176" i="28"/>
  <c r="BF176" i="28"/>
  <c r="T176" i="28"/>
  <c r="R176" i="28"/>
  <c r="P176" i="28"/>
  <c r="BI169" i="28"/>
  <c r="BH169" i="28"/>
  <c r="BG169" i="28"/>
  <c r="BF169" i="28"/>
  <c r="T169" i="28"/>
  <c r="R169" i="28"/>
  <c r="P169" i="28"/>
  <c r="BI164" i="28"/>
  <c r="BH164" i="28"/>
  <c r="BG164" i="28"/>
  <c r="BF164" i="28"/>
  <c r="T164" i="28"/>
  <c r="R164" i="28"/>
  <c r="P164" i="28"/>
  <c r="BI159" i="28"/>
  <c r="BH159" i="28"/>
  <c r="BG159" i="28"/>
  <c r="BF159" i="28"/>
  <c r="T159" i="28"/>
  <c r="R159" i="28"/>
  <c r="P159" i="28"/>
  <c r="BI154" i="28"/>
  <c r="BH154" i="28"/>
  <c r="BG154" i="28"/>
  <c r="BF154" i="28"/>
  <c r="T154" i="28"/>
  <c r="R154" i="28"/>
  <c r="P154" i="28"/>
  <c r="BI124" i="28"/>
  <c r="BH124" i="28"/>
  <c r="BG124" i="28"/>
  <c r="BF124" i="28"/>
  <c r="T124" i="28"/>
  <c r="R124" i="28"/>
  <c r="P124" i="28"/>
  <c r="F116" i="28"/>
  <c r="E114" i="28"/>
  <c r="F91" i="28"/>
  <c r="E89" i="28"/>
  <c r="J26" i="28"/>
  <c r="E26" i="28"/>
  <c r="J119" i="28"/>
  <c r="J25" i="28"/>
  <c r="J23" i="28"/>
  <c r="E23" i="28"/>
  <c r="J118" i="28"/>
  <c r="J22" i="28"/>
  <c r="J20" i="28"/>
  <c r="E20" i="28"/>
  <c r="F94" i="28"/>
  <c r="J19" i="28"/>
  <c r="J17" i="28"/>
  <c r="E17" i="28"/>
  <c r="F118" i="28"/>
  <c r="J16" i="28"/>
  <c r="J14" i="28"/>
  <c r="J91" i="28"/>
  <c r="E7" i="28"/>
  <c r="E110" i="28"/>
  <c r="J39" i="27"/>
  <c r="J38" i="27"/>
  <c r="AY127" i="1"/>
  <c r="J37" i="27"/>
  <c r="AX127" i="1"/>
  <c r="BI199" i="27"/>
  <c r="BH199" i="27"/>
  <c r="BG199" i="27"/>
  <c r="BF199" i="27"/>
  <c r="T199" i="27"/>
  <c r="R199" i="27"/>
  <c r="P199" i="27"/>
  <c r="BI198" i="27"/>
  <c r="BH198" i="27"/>
  <c r="BG198" i="27"/>
  <c r="BF198" i="27"/>
  <c r="T198" i="27"/>
  <c r="R198" i="27"/>
  <c r="P198" i="27"/>
  <c r="BI197" i="27"/>
  <c r="BH197" i="27"/>
  <c r="BG197" i="27"/>
  <c r="BF197" i="27"/>
  <c r="T197" i="27"/>
  <c r="R197" i="27"/>
  <c r="P197" i="27"/>
  <c r="BI196" i="27"/>
  <c r="BH196" i="27"/>
  <c r="BG196" i="27"/>
  <c r="BF196" i="27"/>
  <c r="T196" i="27"/>
  <c r="R196" i="27"/>
  <c r="P196" i="27"/>
  <c r="BI195" i="27"/>
  <c r="BH195" i="27"/>
  <c r="BG195" i="27"/>
  <c r="BF195" i="27"/>
  <c r="T195" i="27"/>
  <c r="R195" i="27"/>
  <c r="P195" i="27"/>
  <c r="BI194" i="27"/>
  <c r="BH194" i="27"/>
  <c r="BG194" i="27"/>
  <c r="BF194" i="27"/>
  <c r="T194" i="27"/>
  <c r="R194" i="27"/>
  <c r="P194" i="27"/>
  <c r="BI193" i="27"/>
  <c r="BH193" i="27"/>
  <c r="BG193" i="27"/>
  <c r="BF193" i="27"/>
  <c r="T193" i="27"/>
  <c r="R193" i="27"/>
  <c r="P193" i="27"/>
  <c r="BI192" i="27"/>
  <c r="BH192" i="27"/>
  <c r="BG192" i="27"/>
  <c r="BF192" i="27"/>
  <c r="T192" i="27"/>
  <c r="R192" i="27"/>
  <c r="P192" i="27"/>
  <c r="BI191" i="27"/>
  <c r="BH191" i="27"/>
  <c r="BG191" i="27"/>
  <c r="BF191" i="27"/>
  <c r="T191" i="27"/>
  <c r="R191" i="27"/>
  <c r="P191" i="27"/>
  <c r="BI190" i="27"/>
  <c r="BH190" i="27"/>
  <c r="BG190" i="27"/>
  <c r="BF190" i="27"/>
  <c r="T190" i="27"/>
  <c r="R190" i="27"/>
  <c r="P190" i="27"/>
  <c r="BI189" i="27"/>
  <c r="BH189" i="27"/>
  <c r="BG189" i="27"/>
  <c r="BF189" i="27"/>
  <c r="T189" i="27"/>
  <c r="R189" i="27"/>
  <c r="P189" i="27"/>
  <c r="BI188" i="27"/>
  <c r="BH188" i="27"/>
  <c r="BG188" i="27"/>
  <c r="BF188" i="27"/>
  <c r="T188" i="27"/>
  <c r="R188" i="27"/>
  <c r="P188" i="27"/>
  <c r="BI187" i="27"/>
  <c r="BH187" i="27"/>
  <c r="BG187" i="27"/>
  <c r="BF187" i="27"/>
  <c r="T187" i="27"/>
  <c r="R187" i="27"/>
  <c r="P187" i="27"/>
  <c r="BI185" i="27"/>
  <c r="BH185" i="27"/>
  <c r="BG185" i="27"/>
  <c r="BF185" i="27"/>
  <c r="T185" i="27"/>
  <c r="R185" i="27"/>
  <c r="P185" i="27"/>
  <c r="BI184" i="27"/>
  <c r="BH184" i="27"/>
  <c r="BG184" i="27"/>
  <c r="BF184" i="27"/>
  <c r="T184" i="27"/>
  <c r="R184" i="27"/>
  <c r="P184" i="27"/>
  <c r="BI183" i="27"/>
  <c r="BH183" i="27"/>
  <c r="BG183" i="27"/>
  <c r="BF183" i="27"/>
  <c r="T183" i="27"/>
  <c r="R183" i="27"/>
  <c r="P183" i="27"/>
  <c r="BI182" i="27"/>
  <c r="BH182" i="27"/>
  <c r="BG182" i="27"/>
  <c r="BF182" i="27"/>
  <c r="T182" i="27"/>
  <c r="R182" i="27"/>
  <c r="P182" i="27"/>
  <c r="BI181" i="27"/>
  <c r="BH181" i="27"/>
  <c r="BG181" i="27"/>
  <c r="BF181" i="27"/>
  <c r="T181" i="27"/>
  <c r="R181" i="27"/>
  <c r="P181" i="27"/>
  <c r="BI180" i="27"/>
  <c r="BH180" i="27"/>
  <c r="BG180" i="27"/>
  <c r="BF180" i="27"/>
  <c r="T180" i="27"/>
  <c r="R180" i="27"/>
  <c r="P180" i="27"/>
  <c r="BI179" i="27"/>
  <c r="BH179" i="27"/>
  <c r="BG179" i="27"/>
  <c r="BF179" i="27"/>
  <c r="T179" i="27"/>
  <c r="R179" i="27"/>
  <c r="P179" i="27"/>
  <c r="BI178" i="27"/>
  <c r="BH178" i="27"/>
  <c r="BG178" i="27"/>
  <c r="BF178" i="27"/>
  <c r="T178" i="27"/>
  <c r="R178" i="27"/>
  <c r="P178" i="27"/>
  <c r="BI177" i="27"/>
  <c r="BH177" i="27"/>
  <c r="BG177" i="27"/>
  <c r="BF177" i="27"/>
  <c r="T177" i="27"/>
  <c r="R177" i="27"/>
  <c r="P177" i="27"/>
  <c r="BI176" i="27"/>
  <c r="BH176" i="27"/>
  <c r="BG176" i="27"/>
  <c r="BF176" i="27"/>
  <c r="T176" i="27"/>
  <c r="R176" i="27"/>
  <c r="P176" i="27"/>
  <c r="BI175" i="27"/>
  <c r="BH175" i="27"/>
  <c r="BG175" i="27"/>
  <c r="BF175" i="27"/>
  <c r="T175" i="27"/>
  <c r="R175" i="27"/>
  <c r="P175" i="27"/>
  <c r="BI174" i="27"/>
  <c r="BH174" i="27"/>
  <c r="BG174" i="27"/>
  <c r="BF174" i="27"/>
  <c r="T174" i="27"/>
  <c r="R174" i="27"/>
  <c r="P174" i="27"/>
  <c r="BI173" i="27"/>
  <c r="BH173" i="27"/>
  <c r="BG173" i="27"/>
  <c r="BF173" i="27"/>
  <c r="T173" i="27"/>
  <c r="R173" i="27"/>
  <c r="P173" i="27"/>
  <c r="BI172" i="27"/>
  <c r="BH172" i="27"/>
  <c r="BG172" i="27"/>
  <c r="BF172" i="27"/>
  <c r="T172" i="27"/>
  <c r="R172" i="27"/>
  <c r="P172" i="27"/>
  <c r="BI170" i="27"/>
  <c r="BH170" i="27"/>
  <c r="BG170" i="27"/>
  <c r="BF170" i="27"/>
  <c r="T170" i="27"/>
  <c r="R170" i="27"/>
  <c r="P170" i="27"/>
  <c r="BI169" i="27"/>
  <c r="BH169" i="27"/>
  <c r="BG169" i="27"/>
  <c r="BF169" i="27"/>
  <c r="T169" i="27"/>
  <c r="R169" i="27"/>
  <c r="P169" i="27"/>
  <c r="BI168" i="27"/>
  <c r="BH168" i="27"/>
  <c r="BG168" i="27"/>
  <c r="BF168" i="27"/>
  <c r="T168" i="27"/>
  <c r="R168" i="27"/>
  <c r="P168" i="27"/>
  <c r="BI167" i="27"/>
  <c r="BH167" i="27"/>
  <c r="BG167" i="27"/>
  <c r="BF167" i="27"/>
  <c r="T167" i="27"/>
  <c r="R167" i="27"/>
  <c r="P167" i="27"/>
  <c r="BI165" i="27"/>
  <c r="BH165" i="27"/>
  <c r="BG165" i="27"/>
  <c r="BF165" i="27"/>
  <c r="T165" i="27"/>
  <c r="R165" i="27"/>
  <c r="P165" i="27"/>
  <c r="BI164" i="27"/>
  <c r="BH164" i="27"/>
  <c r="BG164" i="27"/>
  <c r="BF164" i="27"/>
  <c r="T164" i="27"/>
  <c r="R164" i="27"/>
  <c r="P164" i="27"/>
  <c r="BI163" i="27"/>
  <c r="BH163" i="27"/>
  <c r="BG163" i="27"/>
  <c r="BF163" i="27"/>
  <c r="T163" i="27"/>
  <c r="R163" i="27"/>
  <c r="P163" i="27"/>
  <c r="BI162" i="27"/>
  <c r="BH162" i="27"/>
  <c r="BG162" i="27"/>
  <c r="BF162" i="27"/>
  <c r="T162" i="27"/>
  <c r="R162" i="27"/>
  <c r="P162" i="27"/>
  <c r="BI161" i="27"/>
  <c r="BH161" i="27"/>
  <c r="BG161" i="27"/>
  <c r="BF161" i="27"/>
  <c r="T161" i="27"/>
  <c r="R161" i="27"/>
  <c r="P161" i="27"/>
  <c r="BI160" i="27"/>
  <c r="BH160" i="27"/>
  <c r="BG160" i="27"/>
  <c r="BF160" i="27"/>
  <c r="T160" i="27"/>
  <c r="R160" i="27"/>
  <c r="P160" i="27"/>
  <c r="BI159" i="27"/>
  <c r="BH159" i="27"/>
  <c r="BG159" i="27"/>
  <c r="BF159" i="27"/>
  <c r="T159" i="27"/>
  <c r="R159" i="27"/>
  <c r="P159" i="27"/>
  <c r="BI158" i="27"/>
  <c r="BH158" i="27"/>
  <c r="BG158" i="27"/>
  <c r="BF158" i="27"/>
  <c r="T158" i="27"/>
  <c r="R158" i="27"/>
  <c r="P158" i="27"/>
  <c r="BI157" i="27"/>
  <c r="BH157" i="27"/>
  <c r="BG157" i="27"/>
  <c r="BF157" i="27"/>
  <c r="T157" i="27"/>
  <c r="R157" i="27"/>
  <c r="P157" i="27"/>
  <c r="BI156" i="27"/>
  <c r="BH156" i="27"/>
  <c r="BG156" i="27"/>
  <c r="BF156" i="27"/>
  <c r="T156" i="27"/>
  <c r="R156" i="27"/>
  <c r="P156" i="27"/>
  <c r="BI155" i="27"/>
  <c r="BH155" i="27"/>
  <c r="BG155" i="27"/>
  <c r="BF155" i="27"/>
  <c r="T155" i="27"/>
  <c r="R155" i="27"/>
  <c r="P155" i="27"/>
  <c r="BI154" i="27"/>
  <c r="BH154" i="27"/>
  <c r="BG154" i="27"/>
  <c r="BF154" i="27"/>
  <c r="T154" i="27"/>
  <c r="R154" i="27"/>
  <c r="P154" i="27"/>
  <c r="BI153" i="27"/>
  <c r="BH153" i="27"/>
  <c r="BG153" i="27"/>
  <c r="BF153" i="27"/>
  <c r="T153" i="27"/>
  <c r="R153" i="27"/>
  <c r="P153" i="27"/>
  <c r="BI152" i="27"/>
  <c r="BH152" i="27"/>
  <c r="BG152" i="27"/>
  <c r="BF152" i="27"/>
  <c r="T152" i="27"/>
  <c r="R152" i="27"/>
  <c r="P152" i="27"/>
  <c r="BI151" i="27"/>
  <c r="BH151" i="27"/>
  <c r="BG151" i="27"/>
  <c r="BF151" i="27"/>
  <c r="T151" i="27"/>
  <c r="R151" i="27"/>
  <c r="P151" i="27"/>
  <c r="BI150" i="27"/>
  <c r="BH150" i="27"/>
  <c r="BG150" i="27"/>
  <c r="BF150" i="27"/>
  <c r="T150" i="27"/>
  <c r="R150" i="27"/>
  <c r="P150" i="27"/>
  <c r="BI149" i="27"/>
  <c r="BH149" i="27"/>
  <c r="BG149" i="27"/>
  <c r="BF149" i="27"/>
  <c r="T149" i="27"/>
  <c r="R149" i="27"/>
  <c r="P149" i="27"/>
  <c r="BI148" i="27"/>
  <c r="BH148" i="27"/>
  <c r="BG148" i="27"/>
  <c r="BF148" i="27"/>
  <c r="T148" i="27"/>
  <c r="R148" i="27"/>
  <c r="P148" i="27"/>
  <c r="BI147" i="27"/>
  <c r="BH147" i="27"/>
  <c r="BG147" i="27"/>
  <c r="BF147" i="27"/>
  <c r="T147" i="27"/>
  <c r="R147" i="27"/>
  <c r="P147" i="27"/>
  <c r="BI146" i="27"/>
  <c r="BH146" i="27"/>
  <c r="BG146" i="27"/>
  <c r="BF146" i="27"/>
  <c r="T146" i="27"/>
  <c r="R146" i="27"/>
  <c r="P146" i="27"/>
  <c r="BI145" i="27"/>
  <c r="BH145" i="27"/>
  <c r="BG145" i="27"/>
  <c r="BF145" i="27"/>
  <c r="T145" i="27"/>
  <c r="R145" i="27"/>
  <c r="P145" i="27"/>
  <c r="BI144" i="27"/>
  <c r="BH144" i="27"/>
  <c r="BG144" i="27"/>
  <c r="BF144" i="27"/>
  <c r="T144" i="27"/>
  <c r="R144" i="27"/>
  <c r="P144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41" i="27"/>
  <c r="BH141" i="27"/>
  <c r="BG141" i="27"/>
  <c r="BF141" i="27"/>
  <c r="T141" i="27"/>
  <c r="R141" i="27"/>
  <c r="P141" i="27"/>
  <c r="BI140" i="27"/>
  <c r="BH140" i="27"/>
  <c r="BG140" i="27"/>
  <c r="BF140" i="27"/>
  <c r="T140" i="27"/>
  <c r="R140" i="27"/>
  <c r="P140" i="27"/>
  <c r="BI139" i="27"/>
  <c r="BH139" i="27"/>
  <c r="BG139" i="27"/>
  <c r="BF139" i="27"/>
  <c r="T139" i="27"/>
  <c r="R139" i="27"/>
  <c r="P139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5" i="27"/>
  <c r="BH135" i="27"/>
  <c r="BG135" i="27"/>
  <c r="BF135" i="27"/>
  <c r="T135" i="27"/>
  <c r="R135" i="27"/>
  <c r="P135" i="27"/>
  <c r="BI134" i="27"/>
  <c r="BH134" i="27"/>
  <c r="BG134" i="27"/>
  <c r="BF134" i="27"/>
  <c r="T134" i="27"/>
  <c r="R134" i="27"/>
  <c r="P134" i="27"/>
  <c r="BI133" i="27"/>
  <c r="BH133" i="27"/>
  <c r="BG133" i="27"/>
  <c r="BF133" i="27"/>
  <c r="T133" i="27"/>
  <c r="R133" i="27"/>
  <c r="P133" i="27"/>
  <c r="BI132" i="27"/>
  <c r="BH132" i="27"/>
  <c r="BG132" i="27"/>
  <c r="BF132" i="27"/>
  <c r="T132" i="27"/>
  <c r="R132" i="27"/>
  <c r="P132" i="27"/>
  <c r="BI131" i="27"/>
  <c r="BH131" i="27"/>
  <c r="BG131" i="27"/>
  <c r="BF131" i="27"/>
  <c r="T131" i="27"/>
  <c r="R131" i="27"/>
  <c r="P131" i="27"/>
  <c r="BI130" i="27"/>
  <c r="BH130" i="27"/>
  <c r="BG130" i="27"/>
  <c r="BF130" i="27"/>
  <c r="T130" i="27"/>
  <c r="R130" i="27"/>
  <c r="P130" i="27"/>
  <c r="BI129" i="27"/>
  <c r="BH129" i="27"/>
  <c r="BG129" i="27"/>
  <c r="BF129" i="27"/>
  <c r="T129" i="27"/>
  <c r="R129" i="27"/>
  <c r="P129" i="27"/>
  <c r="F120" i="27"/>
  <c r="E118" i="27"/>
  <c r="F91" i="27"/>
  <c r="E89" i="27"/>
  <c r="J26" i="27"/>
  <c r="E26" i="27"/>
  <c r="J94" i="27"/>
  <c r="J25" i="27"/>
  <c r="J23" i="27"/>
  <c r="E23" i="27"/>
  <c r="J93" i="27"/>
  <c r="J22" i="27"/>
  <c r="J20" i="27"/>
  <c r="E20" i="27"/>
  <c r="F123" i="27"/>
  <c r="J19" i="27"/>
  <c r="J17" i="27"/>
  <c r="E17" i="27"/>
  <c r="F93" i="27"/>
  <c r="J16" i="27"/>
  <c r="J14" i="27"/>
  <c r="J91" i="27"/>
  <c r="E7" i="27"/>
  <c r="E114" i="27"/>
  <c r="J172" i="26"/>
  <c r="J134" i="26"/>
  <c r="J39" i="26"/>
  <c r="J38" i="26"/>
  <c r="AY126" i="1"/>
  <c r="J37" i="26"/>
  <c r="AX126" i="1"/>
  <c r="BI226" i="26"/>
  <c r="BH226" i="26"/>
  <c r="BG226" i="26"/>
  <c r="BF226" i="26"/>
  <c r="T226" i="26"/>
  <c r="R226" i="26"/>
  <c r="P226" i="26"/>
  <c r="BI225" i="26"/>
  <c r="BH225" i="26"/>
  <c r="BG225" i="26"/>
  <c r="BF225" i="26"/>
  <c r="T225" i="26"/>
  <c r="R225" i="26"/>
  <c r="P225" i="26"/>
  <c r="BI224" i="26"/>
  <c r="BH224" i="26"/>
  <c r="BG224" i="26"/>
  <c r="BF224" i="26"/>
  <c r="T224" i="26"/>
  <c r="R224" i="26"/>
  <c r="P224" i="26"/>
  <c r="BI223" i="26"/>
  <c r="BH223" i="26"/>
  <c r="BG223" i="26"/>
  <c r="BF223" i="26"/>
  <c r="T223" i="26"/>
  <c r="R223" i="26"/>
  <c r="P223" i="26"/>
  <c r="BI222" i="26"/>
  <c r="BH222" i="26"/>
  <c r="BG222" i="26"/>
  <c r="BF222" i="26"/>
  <c r="T222" i="26"/>
  <c r="R222" i="26"/>
  <c r="P222" i="26"/>
  <c r="BI221" i="26"/>
  <c r="BH221" i="26"/>
  <c r="BG221" i="26"/>
  <c r="BF221" i="26"/>
  <c r="T221" i="26"/>
  <c r="R221" i="26"/>
  <c r="P221" i="26"/>
  <c r="BI220" i="26"/>
  <c r="BH220" i="26"/>
  <c r="BG220" i="26"/>
  <c r="BF220" i="26"/>
  <c r="T220" i="26"/>
  <c r="R220" i="26"/>
  <c r="P220" i="26"/>
  <c r="BI219" i="26"/>
  <c r="BH219" i="26"/>
  <c r="BG219" i="26"/>
  <c r="BF219" i="26"/>
  <c r="T219" i="26"/>
  <c r="R219" i="26"/>
  <c r="P219" i="26"/>
  <c r="BI218" i="26"/>
  <c r="BH218" i="26"/>
  <c r="BG218" i="26"/>
  <c r="BF218" i="26"/>
  <c r="T218" i="26"/>
  <c r="R218" i="26"/>
  <c r="P218" i="26"/>
  <c r="BI217" i="26"/>
  <c r="BH217" i="26"/>
  <c r="BG217" i="26"/>
  <c r="BF217" i="26"/>
  <c r="T217" i="26"/>
  <c r="R217" i="26"/>
  <c r="P217" i="26"/>
  <c r="BI216" i="26"/>
  <c r="BH216" i="26"/>
  <c r="BG216" i="26"/>
  <c r="BF216" i="26"/>
  <c r="T216" i="26"/>
  <c r="R216" i="26"/>
  <c r="P216" i="26"/>
  <c r="BI215" i="26"/>
  <c r="BH215" i="26"/>
  <c r="BG215" i="26"/>
  <c r="BF215" i="26"/>
  <c r="T215" i="26"/>
  <c r="R215" i="26"/>
  <c r="P215" i="26"/>
  <c r="BI214" i="26"/>
  <c r="BH214" i="26"/>
  <c r="BG214" i="26"/>
  <c r="BF214" i="26"/>
  <c r="T214" i="26"/>
  <c r="R214" i="26"/>
  <c r="P214" i="26"/>
  <c r="BI213" i="26"/>
  <c r="BH213" i="26"/>
  <c r="BG213" i="26"/>
  <c r="BF213" i="26"/>
  <c r="T213" i="26"/>
  <c r="R213" i="26"/>
  <c r="P213" i="26"/>
  <c r="BI211" i="26"/>
  <c r="BH211" i="26"/>
  <c r="BG211" i="26"/>
  <c r="BF211" i="26"/>
  <c r="T211" i="26"/>
  <c r="R211" i="26"/>
  <c r="P211" i="26"/>
  <c r="BI210" i="26"/>
  <c r="BH210" i="26"/>
  <c r="BG210" i="26"/>
  <c r="BF210" i="26"/>
  <c r="T210" i="26"/>
  <c r="R210" i="26"/>
  <c r="P210" i="26"/>
  <c r="BI209" i="26"/>
  <c r="BH209" i="26"/>
  <c r="BG209" i="26"/>
  <c r="BF209" i="26"/>
  <c r="T209" i="26"/>
  <c r="R209" i="26"/>
  <c r="P209" i="26"/>
  <c r="BI208" i="26"/>
  <c r="BH208" i="26"/>
  <c r="BG208" i="26"/>
  <c r="BF208" i="26"/>
  <c r="T208" i="26"/>
  <c r="R208" i="26"/>
  <c r="P208" i="26"/>
  <c r="BI207" i="26"/>
  <c r="BH207" i="26"/>
  <c r="BG207" i="26"/>
  <c r="BF207" i="26"/>
  <c r="T207" i="26"/>
  <c r="R207" i="26"/>
  <c r="P207" i="26"/>
  <c r="BI206" i="26"/>
  <c r="BH206" i="26"/>
  <c r="BG206" i="26"/>
  <c r="BF206" i="26"/>
  <c r="T206" i="26"/>
  <c r="R206" i="26"/>
  <c r="P206" i="26"/>
  <c r="BI205" i="26"/>
  <c r="BH205" i="26"/>
  <c r="BG205" i="26"/>
  <c r="BF205" i="26"/>
  <c r="T205" i="26"/>
  <c r="R205" i="26"/>
  <c r="P205" i="26"/>
  <c r="BI204" i="26"/>
  <c r="BH204" i="26"/>
  <c r="BG204" i="26"/>
  <c r="BF204" i="26"/>
  <c r="T204" i="26"/>
  <c r="R204" i="26"/>
  <c r="P204" i="26"/>
  <c r="BI203" i="26"/>
  <c r="BH203" i="26"/>
  <c r="BG203" i="26"/>
  <c r="BF203" i="26"/>
  <c r="T203" i="26"/>
  <c r="R203" i="26"/>
  <c r="P203" i="26"/>
  <c r="BI202" i="26"/>
  <c r="BH202" i="26"/>
  <c r="BG202" i="26"/>
  <c r="BF202" i="26"/>
  <c r="T202" i="26"/>
  <c r="R202" i="26"/>
  <c r="P202" i="26"/>
  <c r="BI201" i="26"/>
  <c r="BH201" i="26"/>
  <c r="BG201" i="26"/>
  <c r="BF201" i="26"/>
  <c r="T201" i="26"/>
  <c r="R201" i="26"/>
  <c r="P201" i="26"/>
  <c r="BI199" i="26"/>
  <c r="BH199" i="26"/>
  <c r="BG199" i="26"/>
  <c r="BF199" i="26"/>
  <c r="T199" i="26"/>
  <c r="R199" i="26"/>
  <c r="P199" i="26"/>
  <c r="BI198" i="26"/>
  <c r="BH198" i="26"/>
  <c r="BG198" i="26"/>
  <c r="BF198" i="26"/>
  <c r="T198" i="26"/>
  <c r="R198" i="26"/>
  <c r="P198" i="26"/>
  <c r="BI197" i="26"/>
  <c r="BH197" i="26"/>
  <c r="BG197" i="26"/>
  <c r="BF197" i="26"/>
  <c r="T197" i="26"/>
  <c r="R197" i="26"/>
  <c r="P197" i="26"/>
  <c r="BI195" i="26"/>
  <c r="BH195" i="26"/>
  <c r="BG195" i="26"/>
  <c r="BF195" i="26"/>
  <c r="T195" i="26"/>
  <c r="R195" i="26"/>
  <c r="P195" i="26"/>
  <c r="BI194" i="26"/>
  <c r="BH194" i="26"/>
  <c r="BG194" i="26"/>
  <c r="BF194" i="26"/>
  <c r="T194" i="26"/>
  <c r="R194" i="26"/>
  <c r="P194" i="26"/>
  <c r="BI193" i="26"/>
  <c r="BH193" i="26"/>
  <c r="BG193" i="26"/>
  <c r="BF193" i="26"/>
  <c r="T193" i="26"/>
  <c r="R193" i="26"/>
  <c r="P193" i="26"/>
  <c r="BI192" i="26"/>
  <c r="BH192" i="26"/>
  <c r="BG192" i="26"/>
  <c r="BF192" i="26"/>
  <c r="T192" i="26"/>
  <c r="R192" i="26"/>
  <c r="P192" i="26"/>
  <c r="BI191" i="26"/>
  <c r="BH191" i="26"/>
  <c r="BG191" i="26"/>
  <c r="BF191" i="26"/>
  <c r="T191" i="26"/>
  <c r="R191" i="26"/>
  <c r="P191" i="26"/>
  <c r="BI190" i="26"/>
  <c r="BH190" i="26"/>
  <c r="BG190" i="26"/>
  <c r="BF190" i="26"/>
  <c r="T190" i="26"/>
  <c r="R190" i="26"/>
  <c r="P190" i="26"/>
  <c r="BI189" i="26"/>
  <c r="BH189" i="26"/>
  <c r="BG189" i="26"/>
  <c r="BF189" i="26"/>
  <c r="T189" i="26"/>
  <c r="R189" i="26"/>
  <c r="P189" i="26"/>
  <c r="BI188" i="26"/>
  <c r="BH188" i="26"/>
  <c r="BG188" i="26"/>
  <c r="BF188" i="26"/>
  <c r="T188" i="26"/>
  <c r="R188" i="26"/>
  <c r="P188" i="26"/>
  <c r="BI186" i="26"/>
  <c r="BH186" i="26"/>
  <c r="BG186" i="26"/>
  <c r="BF186" i="26"/>
  <c r="T186" i="26"/>
  <c r="R186" i="26"/>
  <c r="P186" i="26"/>
  <c r="BI185" i="26"/>
  <c r="BH185" i="26"/>
  <c r="BG185" i="26"/>
  <c r="BF185" i="26"/>
  <c r="T185" i="26"/>
  <c r="R185" i="26"/>
  <c r="P185" i="26"/>
  <c r="BI184" i="26"/>
  <c r="BH184" i="26"/>
  <c r="BG184" i="26"/>
  <c r="BF184" i="26"/>
  <c r="T184" i="26"/>
  <c r="R184" i="26"/>
  <c r="P184" i="26"/>
  <c r="BI183" i="26"/>
  <c r="BH183" i="26"/>
  <c r="BG183" i="26"/>
  <c r="BF183" i="26"/>
  <c r="T183" i="26"/>
  <c r="R183" i="26"/>
  <c r="P183" i="26"/>
  <c r="BI182" i="26"/>
  <c r="BH182" i="26"/>
  <c r="BG182" i="26"/>
  <c r="BF182" i="26"/>
  <c r="T182" i="26"/>
  <c r="R182" i="26"/>
  <c r="P182" i="26"/>
  <c r="BI181" i="26"/>
  <c r="BH181" i="26"/>
  <c r="BG181" i="26"/>
  <c r="BF181" i="26"/>
  <c r="T181" i="26"/>
  <c r="R181" i="26"/>
  <c r="P181" i="26"/>
  <c r="BI180" i="26"/>
  <c r="BH180" i="26"/>
  <c r="BG180" i="26"/>
  <c r="BF180" i="26"/>
  <c r="T180" i="26"/>
  <c r="R180" i="26"/>
  <c r="P180" i="26"/>
  <c r="BI179" i="26"/>
  <c r="BH179" i="26"/>
  <c r="BG179" i="26"/>
  <c r="BF179" i="26"/>
  <c r="T179" i="26"/>
  <c r="R179" i="26"/>
  <c r="P179" i="26"/>
  <c r="BI178" i="26"/>
  <c r="BH178" i="26"/>
  <c r="BG178" i="26"/>
  <c r="BF178" i="26"/>
  <c r="T178" i="26"/>
  <c r="R178" i="26"/>
  <c r="P178" i="26"/>
  <c r="BI177" i="26"/>
  <c r="BH177" i="26"/>
  <c r="BG177" i="26"/>
  <c r="BF177" i="26"/>
  <c r="T177" i="26"/>
  <c r="R177" i="26"/>
  <c r="P177" i="26"/>
  <c r="BI176" i="26"/>
  <c r="BH176" i="26"/>
  <c r="BG176" i="26"/>
  <c r="BF176" i="26"/>
  <c r="T176" i="26"/>
  <c r="R176" i="26"/>
  <c r="P176" i="26"/>
  <c r="BI175" i="26"/>
  <c r="BH175" i="26"/>
  <c r="BG175" i="26"/>
  <c r="BF175" i="26"/>
  <c r="T175" i="26"/>
  <c r="R175" i="26"/>
  <c r="P175" i="26"/>
  <c r="BI174" i="26"/>
  <c r="BH174" i="26"/>
  <c r="BG174" i="26"/>
  <c r="BF174" i="26"/>
  <c r="T174" i="26"/>
  <c r="R174" i="26"/>
  <c r="P174" i="26"/>
  <c r="J105" i="26"/>
  <c r="BI171" i="26"/>
  <c r="BH171" i="26"/>
  <c r="BG171" i="26"/>
  <c r="BF171" i="26"/>
  <c r="T171" i="26"/>
  <c r="R171" i="26"/>
  <c r="P171" i="26"/>
  <c r="BI170" i="26"/>
  <c r="BH170" i="26"/>
  <c r="BG170" i="26"/>
  <c r="BF170" i="26"/>
  <c r="T170" i="26"/>
  <c r="R170" i="26"/>
  <c r="P170" i="26"/>
  <c r="BI169" i="26"/>
  <c r="BH169" i="26"/>
  <c r="BG169" i="26"/>
  <c r="BF169" i="26"/>
  <c r="T169" i="26"/>
  <c r="R169" i="26"/>
  <c r="P169" i="26"/>
  <c r="BI167" i="26"/>
  <c r="BH167" i="26"/>
  <c r="BG167" i="26"/>
  <c r="BF167" i="26"/>
  <c r="T167" i="26"/>
  <c r="R167" i="26"/>
  <c r="P167" i="26"/>
  <c r="BI166" i="26"/>
  <c r="BH166" i="26"/>
  <c r="BG166" i="26"/>
  <c r="BF166" i="26"/>
  <c r="T166" i="26"/>
  <c r="R166" i="26"/>
  <c r="P166" i="26"/>
  <c r="BI165" i="26"/>
  <c r="BH165" i="26"/>
  <c r="BG165" i="26"/>
  <c r="BF165" i="26"/>
  <c r="T165" i="26"/>
  <c r="R165" i="26"/>
  <c r="P165" i="26"/>
  <c r="BI164" i="26"/>
  <c r="BH164" i="26"/>
  <c r="BG164" i="26"/>
  <c r="BF164" i="26"/>
  <c r="T164" i="26"/>
  <c r="R164" i="26"/>
  <c r="P164" i="26"/>
  <c r="BI162" i="26"/>
  <c r="BH162" i="26"/>
  <c r="BG162" i="26"/>
  <c r="BF162" i="26"/>
  <c r="T162" i="26"/>
  <c r="R162" i="26"/>
  <c r="P162" i="26"/>
  <c r="BI161" i="26"/>
  <c r="BH161" i="26"/>
  <c r="BG161" i="26"/>
  <c r="BF161" i="26"/>
  <c r="T161" i="26"/>
  <c r="R161" i="26"/>
  <c r="P161" i="26"/>
  <c r="BI160" i="26"/>
  <c r="BH160" i="26"/>
  <c r="BG160" i="26"/>
  <c r="BF160" i="26"/>
  <c r="T160" i="26"/>
  <c r="R160" i="26"/>
  <c r="P160" i="26"/>
  <c r="BI159" i="26"/>
  <c r="BH159" i="26"/>
  <c r="BG159" i="26"/>
  <c r="BF159" i="26"/>
  <c r="T159" i="26"/>
  <c r="R159" i="26"/>
  <c r="P159" i="26"/>
  <c r="BI158" i="26"/>
  <c r="BH158" i="26"/>
  <c r="BG158" i="26"/>
  <c r="BF158" i="26"/>
  <c r="T158" i="26"/>
  <c r="R158" i="26"/>
  <c r="P158" i="26"/>
  <c r="BI157" i="26"/>
  <c r="BH157" i="26"/>
  <c r="BG157" i="26"/>
  <c r="BF157" i="26"/>
  <c r="T157" i="26"/>
  <c r="R157" i="26"/>
  <c r="P157" i="26"/>
  <c r="BI156" i="26"/>
  <c r="BH156" i="26"/>
  <c r="BG156" i="26"/>
  <c r="BF156" i="26"/>
  <c r="T156" i="26"/>
  <c r="R156" i="26"/>
  <c r="P156" i="26"/>
  <c r="BI155" i="26"/>
  <c r="BH155" i="26"/>
  <c r="BG155" i="26"/>
  <c r="BF155" i="26"/>
  <c r="T155" i="26"/>
  <c r="R155" i="26"/>
  <c r="P155" i="26"/>
  <c r="BI154" i="26"/>
  <c r="BH154" i="26"/>
  <c r="BG154" i="26"/>
  <c r="BF154" i="26"/>
  <c r="T154" i="26"/>
  <c r="R154" i="26"/>
  <c r="P154" i="26"/>
  <c r="BI153" i="26"/>
  <c r="BH153" i="26"/>
  <c r="BG153" i="26"/>
  <c r="BF153" i="26"/>
  <c r="T153" i="26"/>
  <c r="R153" i="26"/>
  <c r="P153" i="26"/>
  <c r="BI152" i="26"/>
  <c r="BH152" i="26"/>
  <c r="BG152" i="26"/>
  <c r="BF152" i="26"/>
  <c r="T152" i="26"/>
  <c r="R152" i="26"/>
  <c r="P152" i="26"/>
  <c r="BI151" i="26"/>
  <c r="BH151" i="26"/>
  <c r="BG151" i="26"/>
  <c r="BF151" i="26"/>
  <c r="T151" i="26"/>
  <c r="R151" i="26"/>
  <c r="P151" i="26"/>
  <c r="BI150" i="26"/>
  <c r="BH150" i="26"/>
  <c r="BG150" i="26"/>
  <c r="BF150" i="26"/>
  <c r="T150" i="26"/>
  <c r="R150" i="26"/>
  <c r="P150" i="26"/>
  <c r="BI149" i="26"/>
  <c r="BH149" i="26"/>
  <c r="BG149" i="26"/>
  <c r="BF149" i="26"/>
  <c r="T149" i="26"/>
  <c r="R149" i="26"/>
  <c r="P149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43" i="26"/>
  <c r="BH143" i="26"/>
  <c r="BG143" i="26"/>
  <c r="BF143" i="26"/>
  <c r="T143" i="26"/>
  <c r="R143" i="26"/>
  <c r="P143" i="26"/>
  <c r="BI142" i="26"/>
  <c r="BH142" i="26"/>
  <c r="BG142" i="26"/>
  <c r="BF142" i="26"/>
  <c r="T142" i="26"/>
  <c r="R142" i="26"/>
  <c r="P142" i="26"/>
  <c r="BI141" i="26"/>
  <c r="BH141" i="26"/>
  <c r="BG141" i="26"/>
  <c r="BF141" i="26"/>
  <c r="T141" i="26"/>
  <c r="R141" i="26"/>
  <c r="P141" i="26"/>
  <c r="BI140" i="26"/>
  <c r="BH140" i="26"/>
  <c r="BG140" i="26"/>
  <c r="BF140" i="26"/>
  <c r="T140" i="26"/>
  <c r="R140" i="26"/>
  <c r="P140" i="26"/>
  <c r="BI138" i="26"/>
  <c r="BH138" i="26"/>
  <c r="BG138" i="26"/>
  <c r="BF138" i="26"/>
  <c r="T138" i="26"/>
  <c r="R138" i="26"/>
  <c r="P138" i="26"/>
  <c r="BI137" i="26"/>
  <c r="BH137" i="26"/>
  <c r="BG137" i="26"/>
  <c r="BF137" i="26"/>
  <c r="T137" i="26"/>
  <c r="R137" i="26"/>
  <c r="P137" i="26"/>
  <c r="BI136" i="26"/>
  <c r="BH136" i="26"/>
  <c r="BG136" i="26"/>
  <c r="BF136" i="26"/>
  <c r="T136" i="26"/>
  <c r="R136" i="26"/>
  <c r="P136" i="26"/>
  <c r="J100" i="26"/>
  <c r="F126" i="26"/>
  <c r="E124" i="26"/>
  <c r="F91" i="26"/>
  <c r="E89" i="26"/>
  <c r="J26" i="26"/>
  <c r="E26" i="26"/>
  <c r="J129" i="26"/>
  <c r="J25" i="26"/>
  <c r="J23" i="26"/>
  <c r="E23" i="26"/>
  <c r="J128" i="26"/>
  <c r="J22" i="26"/>
  <c r="J20" i="26"/>
  <c r="E20" i="26"/>
  <c r="F94" i="26"/>
  <c r="J19" i="26"/>
  <c r="J17" i="26"/>
  <c r="E17" i="26"/>
  <c r="F93" i="26"/>
  <c r="J16" i="26"/>
  <c r="J14" i="26"/>
  <c r="J126" i="26"/>
  <c r="E7" i="26"/>
  <c r="E120" i="26"/>
  <c r="J39" i="25"/>
  <c r="J38" i="25"/>
  <c r="AY125" i="1"/>
  <c r="J37" i="25"/>
  <c r="AX125" i="1"/>
  <c r="BI245" i="25"/>
  <c r="BH245" i="25"/>
  <c r="BG245" i="25"/>
  <c r="BF245" i="25"/>
  <c r="T245" i="25"/>
  <c r="R245" i="25"/>
  <c r="P245" i="25"/>
  <c r="BI244" i="25"/>
  <c r="BH244" i="25"/>
  <c r="BG244" i="25"/>
  <c r="BF244" i="25"/>
  <c r="T244" i="25"/>
  <c r="R244" i="25"/>
  <c r="P244" i="25"/>
  <c r="BI242" i="25"/>
  <c r="BH242" i="25"/>
  <c r="BG242" i="25"/>
  <c r="BF242" i="25"/>
  <c r="T242" i="25"/>
  <c r="T241" i="25"/>
  <c r="R242" i="25"/>
  <c r="R241" i="25"/>
  <c r="P242" i="25"/>
  <c r="P241" i="25"/>
  <c r="BI240" i="25"/>
  <c r="BH240" i="25"/>
  <c r="BG240" i="25"/>
  <c r="BF240" i="25"/>
  <c r="T240" i="25"/>
  <c r="R240" i="25"/>
  <c r="P240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7" i="25"/>
  <c r="BH237" i="25"/>
  <c r="BG237" i="25"/>
  <c r="BF237" i="25"/>
  <c r="T237" i="25"/>
  <c r="R237" i="25"/>
  <c r="P237" i="25"/>
  <c r="BI236" i="25"/>
  <c r="BH236" i="25"/>
  <c r="BG236" i="25"/>
  <c r="BF236" i="25"/>
  <c r="T236" i="25"/>
  <c r="R236" i="25"/>
  <c r="P236" i="25"/>
  <c r="BI235" i="25"/>
  <c r="BH235" i="25"/>
  <c r="BG235" i="25"/>
  <c r="BF235" i="25"/>
  <c r="T235" i="25"/>
  <c r="R235" i="25"/>
  <c r="P235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31" i="25"/>
  <c r="BH231" i="25"/>
  <c r="BG231" i="25"/>
  <c r="BF231" i="25"/>
  <c r="T231" i="25"/>
  <c r="R231" i="25"/>
  <c r="P231" i="25"/>
  <c r="BI230" i="25"/>
  <c r="BH230" i="25"/>
  <c r="BG230" i="25"/>
  <c r="BF230" i="25"/>
  <c r="T230" i="25"/>
  <c r="R230" i="25"/>
  <c r="P230" i="25"/>
  <c r="BI228" i="25"/>
  <c r="BH228" i="25"/>
  <c r="BG228" i="25"/>
  <c r="BF228" i="25"/>
  <c r="T228" i="25"/>
  <c r="T227" i="25"/>
  <c r="R228" i="25"/>
  <c r="R227" i="25"/>
  <c r="P228" i="25"/>
  <c r="P227" i="25"/>
  <c r="BI226" i="25"/>
  <c r="BH226" i="25"/>
  <c r="BG226" i="25"/>
  <c r="BF226" i="25"/>
  <c r="T226" i="25"/>
  <c r="R226" i="25"/>
  <c r="P226" i="25"/>
  <c r="BI225" i="25"/>
  <c r="BH225" i="25"/>
  <c r="BG225" i="25"/>
  <c r="BF225" i="25"/>
  <c r="T225" i="25"/>
  <c r="R225" i="25"/>
  <c r="P225" i="25"/>
  <c r="BI223" i="25"/>
  <c r="BH223" i="25"/>
  <c r="BG223" i="25"/>
  <c r="BF223" i="25"/>
  <c r="T223" i="25"/>
  <c r="T222" i="25"/>
  <c r="R223" i="25"/>
  <c r="R222" i="25"/>
  <c r="P223" i="25"/>
  <c r="P222" i="25"/>
  <c r="BI221" i="25"/>
  <c r="BH221" i="25"/>
  <c r="BG221" i="25"/>
  <c r="BF221" i="25"/>
  <c r="T221" i="25"/>
  <c r="R221" i="25"/>
  <c r="P221" i="25"/>
  <c r="BI220" i="25"/>
  <c r="BH220" i="25"/>
  <c r="BG220" i="25"/>
  <c r="BF220" i="25"/>
  <c r="T220" i="25"/>
  <c r="R220" i="25"/>
  <c r="P220" i="25"/>
  <c r="BI218" i="25"/>
  <c r="BH218" i="25"/>
  <c r="BG218" i="25"/>
  <c r="BF218" i="25"/>
  <c r="T218" i="25"/>
  <c r="R218" i="25"/>
  <c r="P218" i="25"/>
  <c r="BI217" i="25"/>
  <c r="BH217" i="25"/>
  <c r="BG217" i="25"/>
  <c r="BF217" i="25"/>
  <c r="T217" i="25"/>
  <c r="R217" i="25"/>
  <c r="P217" i="25"/>
  <c r="BI216" i="25"/>
  <c r="BH216" i="25"/>
  <c r="BG216" i="25"/>
  <c r="BF216" i="25"/>
  <c r="T216" i="25"/>
  <c r="R216" i="25"/>
  <c r="P216" i="25"/>
  <c r="BI214" i="25"/>
  <c r="BH214" i="25"/>
  <c r="BG214" i="25"/>
  <c r="BF214" i="25"/>
  <c r="T214" i="25"/>
  <c r="R214" i="25"/>
  <c r="P214" i="25"/>
  <c r="BI213" i="25"/>
  <c r="BH213" i="25"/>
  <c r="BG213" i="25"/>
  <c r="BF213" i="25"/>
  <c r="T213" i="25"/>
  <c r="R213" i="25"/>
  <c r="P213" i="25"/>
  <c r="BI212" i="25"/>
  <c r="BH212" i="25"/>
  <c r="BG212" i="25"/>
  <c r="BF212" i="25"/>
  <c r="T212" i="25"/>
  <c r="R212" i="25"/>
  <c r="P212" i="25"/>
  <c r="BI210" i="25"/>
  <c r="BH210" i="25"/>
  <c r="BG210" i="25"/>
  <c r="BF210" i="25"/>
  <c r="T210" i="25"/>
  <c r="R210" i="25"/>
  <c r="P210" i="25"/>
  <c r="BI209" i="25"/>
  <c r="BH209" i="25"/>
  <c r="BG209" i="25"/>
  <c r="BF209" i="25"/>
  <c r="T209" i="25"/>
  <c r="R209" i="25"/>
  <c r="P209" i="25"/>
  <c r="BI207" i="25"/>
  <c r="BH207" i="25"/>
  <c r="BG207" i="25"/>
  <c r="BF207" i="25"/>
  <c r="T207" i="25"/>
  <c r="R207" i="25"/>
  <c r="P207" i="25"/>
  <c r="BI206" i="25"/>
  <c r="BH206" i="25"/>
  <c r="BG206" i="25"/>
  <c r="BF206" i="25"/>
  <c r="T206" i="25"/>
  <c r="R206" i="25"/>
  <c r="P206" i="25"/>
  <c r="BI203" i="25"/>
  <c r="BH203" i="25"/>
  <c r="BG203" i="25"/>
  <c r="BF203" i="25"/>
  <c r="T203" i="25"/>
  <c r="R203" i="25"/>
  <c r="P203" i="25"/>
  <c r="BI202" i="25"/>
  <c r="BH202" i="25"/>
  <c r="BG202" i="25"/>
  <c r="BF202" i="25"/>
  <c r="T202" i="25"/>
  <c r="R202" i="25"/>
  <c r="P202" i="25"/>
  <c r="BI201" i="25"/>
  <c r="BH201" i="25"/>
  <c r="BG201" i="25"/>
  <c r="BF201" i="25"/>
  <c r="T201" i="25"/>
  <c r="R201" i="25"/>
  <c r="P201" i="25"/>
  <c r="BI199" i="25"/>
  <c r="BH199" i="25"/>
  <c r="BG199" i="25"/>
  <c r="BF199" i="25"/>
  <c r="T199" i="25"/>
  <c r="T198" i="25"/>
  <c r="R199" i="25"/>
  <c r="R198" i="25"/>
  <c r="P199" i="25"/>
  <c r="P198" i="25"/>
  <c r="BI197" i="25"/>
  <c r="BH197" i="25"/>
  <c r="BG197" i="25"/>
  <c r="BF197" i="25"/>
  <c r="T197" i="25"/>
  <c r="R197" i="25"/>
  <c r="P197" i="25"/>
  <c r="BI196" i="25"/>
  <c r="BH196" i="25"/>
  <c r="BG196" i="25"/>
  <c r="BF196" i="25"/>
  <c r="T196" i="25"/>
  <c r="R196" i="25"/>
  <c r="P196" i="25"/>
  <c r="BI195" i="25"/>
  <c r="BH195" i="25"/>
  <c r="BG195" i="25"/>
  <c r="BF195" i="25"/>
  <c r="T195" i="25"/>
  <c r="R195" i="25"/>
  <c r="P195" i="25"/>
  <c r="BI194" i="25"/>
  <c r="BH194" i="25"/>
  <c r="BG194" i="25"/>
  <c r="BF194" i="25"/>
  <c r="T194" i="25"/>
  <c r="R194" i="25"/>
  <c r="P194" i="25"/>
  <c r="BI193" i="25"/>
  <c r="BH193" i="25"/>
  <c r="BG193" i="25"/>
  <c r="BF193" i="25"/>
  <c r="T193" i="25"/>
  <c r="R193" i="25"/>
  <c r="P193" i="25"/>
  <c r="BI191" i="25"/>
  <c r="BH191" i="25"/>
  <c r="BG191" i="25"/>
  <c r="BF191" i="25"/>
  <c r="T191" i="25"/>
  <c r="R191" i="25"/>
  <c r="P191" i="25"/>
  <c r="BI190" i="25"/>
  <c r="BH190" i="25"/>
  <c r="BG190" i="25"/>
  <c r="BF190" i="25"/>
  <c r="T190" i="25"/>
  <c r="R190" i="25"/>
  <c r="P190" i="25"/>
  <c r="BI189" i="25"/>
  <c r="BH189" i="25"/>
  <c r="BG189" i="25"/>
  <c r="BF189" i="25"/>
  <c r="T189" i="25"/>
  <c r="R189" i="25"/>
  <c r="P189" i="25"/>
  <c r="BI188" i="25"/>
  <c r="BH188" i="25"/>
  <c r="BG188" i="25"/>
  <c r="BF188" i="25"/>
  <c r="T188" i="25"/>
  <c r="R188" i="25"/>
  <c r="P188" i="25"/>
  <c r="BI187" i="25"/>
  <c r="BH187" i="25"/>
  <c r="BG187" i="25"/>
  <c r="BF187" i="25"/>
  <c r="T187" i="25"/>
  <c r="R187" i="25"/>
  <c r="P187" i="25"/>
  <c r="BI186" i="25"/>
  <c r="BH186" i="25"/>
  <c r="BG186" i="25"/>
  <c r="BF186" i="25"/>
  <c r="T186" i="25"/>
  <c r="R186" i="25"/>
  <c r="P186" i="25"/>
  <c r="BI184" i="25"/>
  <c r="BH184" i="25"/>
  <c r="BG184" i="25"/>
  <c r="BF184" i="25"/>
  <c r="T184" i="25"/>
  <c r="T183" i="25"/>
  <c r="R184" i="25"/>
  <c r="R183" i="25"/>
  <c r="P184" i="25"/>
  <c r="P183" i="25"/>
  <c r="BI182" i="25"/>
  <c r="BH182" i="25"/>
  <c r="BG182" i="25"/>
  <c r="BF182" i="25"/>
  <c r="T182" i="25"/>
  <c r="R182" i="25"/>
  <c r="P182" i="25"/>
  <c r="BI181" i="25"/>
  <c r="BH181" i="25"/>
  <c r="BG181" i="25"/>
  <c r="BF181" i="25"/>
  <c r="T181" i="25"/>
  <c r="R181" i="25"/>
  <c r="P181" i="25"/>
  <c r="BI179" i="25"/>
  <c r="BH179" i="25"/>
  <c r="BG179" i="25"/>
  <c r="BF179" i="25"/>
  <c r="T179" i="25"/>
  <c r="R179" i="25"/>
  <c r="P179" i="25"/>
  <c r="BI178" i="25"/>
  <c r="BH178" i="25"/>
  <c r="BG178" i="25"/>
  <c r="BF178" i="25"/>
  <c r="T178" i="25"/>
  <c r="R178" i="25"/>
  <c r="P178" i="25"/>
  <c r="BI177" i="25"/>
  <c r="BH177" i="25"/>
  <c r="BG177" i="25"/>
  <c r="BF177" i="25"/>
  <c r="T177" i="25"/>
  <c r="R177" i="25"/>
  <c r="P177" i="25"/>
  <c r="BI176" i="25"/>
  <c r="BH176" i="25"/>
  <c r="BG176" i="25"/>
  <c r="BF176" i="25"/>
  <c r="T176" i="25"/>
  <c r="R176" i="25"/>
  <c r="P176" i="25"/>
  <c r="BI175" i="25"/>
  <c r="BH175" i="25"/>
  <c r="BG175" i="25"/>
  <c r="BF175" i="25"/>
  <c r="T175" i="25"/>
  <c r="R175" i="25"/>
  <c r="P175" i="25"/>
  <c r="BI172" i="25"/>
  <c r="BH172" i="25"/>
  <c r="BG172" i="25"/>
  <c r="BF172" i="25"/>
  <c r="T172" i="25"/>
  <c r="R172" i="25"/>
  <c r="P172" i="25"/>
  <c r="BI171" i="25"/>
  <c r="BH171" i="25"/>
  <c r="BG171" i="25"/>
  <c r="BF171" i="25"/>
  <c r="T171" i="25"/>
  <c r="R171" i="25"/>
  <c r="P171" i="25"/>
  <c r="BI170" i="25"/>
  <c r="BH170" i="25"/>
  <c r="BG170" i="25"/>
  <c r="BF170" i="25"/>
  <c r="T170" i="25"/>
  <c r="R170" i="25"/>
  <c r="P170" i="25"/>
  <c r="BI169" i="25"/>
  <c r="BH169" i="25"/>
  <c r="BG169" i="25"/>
  <c r="BF169" i="25"/>
  <c r="T169" i="25"/>
  <c r="R169" i="25"/>
  <c r="P169" i="25"/>
  <c r="BI168" i="25"/>
  <c r="BH168" i="25"/>
  <c r="BG168" i="25"/>
  <c r="BF168" i="25"/>
  <c r="T168" i="25"/>
  <c r="R168" i="25"/>
  <c r="P168" i="25"/>
  <c r="BI167" i="25"/>
  <c r="BH167" i="25"/>
  <c r="BG167" i="25"/>
  <c r="BF167" i="25"/>
  <c r="T167" i="25"/>
  <c r="R167" i="25"/>
  <c r="P167" i="25"/>
  <c r="BI166" i="25"/>
  <c r="BH166" i="25"/>
  <c r="BG166" i="25"/>
  <c r="BF166" i="25"/>
  <c r="T166" i="25"/>
  <c r="R166" i="25"/>
  <c r="P166" i="25"/>
  <c r="BI164" i="25"/>
  <c r="BH164" i="25"/>
  <c r="BG164" i="25"/>
  <c r="BF164" i="25"/>
  <c r="T164" i="25"/>
  <c r="R164" i="25"/>
  <c r="P164" i="25"/>
  <c r="BI163" i="25"/>
  <c r="BH163" i="25"/>
  <c r="BG163" i="25"/>
  <c r="BF163" i="25"/>
  <c r="T163" i="25"/>
  <c r="R163" i="25"/>
  <c r="P163" i="25"/>
  <c r="BI162" i="25"/>
  <c r="BH162" i="25"/>
  <c r="BG162" i="25"/>
  <c r="BF162" i="25"/>
  <c r="T162" i="25"/>
  <c r="R162" i="25"/>
  <c r="P162" i="25"/>
  <c r="BI161" i="25"/>
  <c r="BH161" i="25"/>
  <c r="BG161" i="25"/>
  <c r="BF161" i="25"/>
  <c r="T161" i="25"/>
  <c r="R161" i="25"/>
  <c r="P161" i="25"/>
  <c r="BI160" i="25"/>
  <c r="BH160" i="25"/>
  <c r="BG160" i="25"/>
  <c r="BF160" i="25"/>
  <c r="T160" i="25"/>
  <c r="R160" i="25"/>
  <c r="P160" i="25"/>
  <c r="BI159" i="25"/>
  <c r="BH159" i="25"/>
  <c r="BG159" i="25"/>
  <c r="BF159" i="25"/>
  <c r="T159" i="25"/>
  <c r="R159" i="25"/>
  <c r="P159" i="25"/>
  <c r="BI158" i="25"/>
  <c r="BH158" i="25"/>
  <c r="BG158" i="25"/>
  <c r="BF158" i="25"/>
  <c r="T158" i="25"/>
  <c r="R158" i="25"/>
  <c r="P158" i="25"/>
  <c r="BI157" i="25"/>
  <c r="BH157" i="25"/>
  <c r="BG157" i="25"/>
  <c r="BF157" i="25"/>
  <c r="T157" i="25"/>
  <c r="R157" i="25"/>
  <c r="P157" i="25"/>
  <c r="BI156" i="25"/>
  <c r="BH156" i="25"/>
  <c r="BG156" i="25"/>
  <c r="BF156" i="25"/>
  <c r="T156" i="25"/>
  <c r="R156" i="25"/>
  <c r="P156" i="25"/>
  <c r="BI155" i="25"/>
  <c r="BH155" i="25"/>
  <c r="BG155" i="25"/>
  <c r="BF155" i="25"/>
  <c r="T155" i="25"/>
  <c r="R155" i="25"/>
  <c r="P155" i="25"/>
  <c r="BI153" i="25"/>
  <c r="BH153" i="25"/>
  <c r="BG153" i="25"/>
  <c r="BF153" i="25"/>
  <c r="T153" i="25"/>
  <c r="R153" i="25"/>
  <c r="P153" i="25"/>
  <c r="BI152" i="25"/>
  <c r="BH152" i="25"/>
  <c r="BG152" i="25"/>
  <c r="BF152" i="25"/>
  <c r="T152" i="25"/>
  <c r="R152" i="25"/>
  <c r="P152" i="25"/>
  <c r="BI151" i="25"/>
  <c r="BH151" i="25"/>
  <c r="BG151" i="25"/>
  <c r="BF151" i="25"/>
  <c r="T151" i="25"/>
  <c r="R151" i="25"/>
  <c r="P151" i="25"/>
  <c r="BI149" i="25"/>
  <c r="BH149" i="25"/>
  <c r="BG149" i="25"/>
  <c r="BF149" i="25"/>
  <c r="T149" i="25"/>
  <c r="T148" i="25"/>
  <c r="R149" i="25"/>
  <c r="R148" i="25"/>
  <c r="P149" i="25"/>
  <c r="P148" i="25"/>
  <c r="F140" i="25"/>
  <c r="E138" i="25"/>
  <c r="F91" i="25"/>
  <c r="E89" i="25"/>
  <c r="J26" i="25"/>
  <c r="E26" i="25"/>
  <c r="J143" i="25"/>
  <c r="J25" i="25"/>
  <c r="J23" i="25"/>
  <c r="E23" i="25"/>
  <c r="J93" i="25"/>
  <c r="J22" i="25"/>
  <c r="J20" i="25"/>
  <c r="E20" i="25"/>
  <c r="F143" i="25"/>
  <c r="J19" i="25"/>
  <c r="J17" i="25"/>
  <c r="E17" i="25"/>
  <c r="F93" i="25"/>
  <c r="J16" i="25"/>
  <c r="J14" i="25"/>
  <c r="J140" i="25"/>
  <c r="E7" i="25"/>
  <c r="E85" i="25"/>
  <c r="J39" i="24"/>
  <c r="J38" i="24"/>
  <c r="AY124" i="1"/>
  <c r="J37" i="24"/>
  <c r="AX124" i="1" s="1"/>
  <c r="BI152" i="24"/>
  <c r="BH152" i="24"/>
  <c r="BG152" i="24"/>
  <c r="BF152" i="24"/>
  <c r="T152" i="24"/>
  <c r="R152" i="24"/>
  <c r="P152" i="24"/>
  <c r="BI151" i="24"/>
  <c r="BH151" i="24"/>
  <c r="BG151" i="24"/>
  <c r="BF151" i="24"/>
  <c r="T151" i="24"/>
  <c r="R151" i="24"/>
  <c r="P151" i="24"/>
  <c r="BI150" i="24"/>
  <c r="BH150" i="24"/>
  <c r="BG150" i="24"/>
  <c r="BF150" i="24"/>
  <c r="T150" i="24"/>
  <c r="R150" i="24"/>
  <c r="P150" i="24"/>
  <c r="BI149" i="24"/>
  <c r="BH149" i="24"/>
  <c r="BG149" i="24"/>
  <c r="BF149" i="24"/>
  <c r="T149" i="24"/>
  <c r="R149" i="24"/>
  <c r="P149" i="24"/>
  <c r="BI148" i="24"/>
  <c r="BH148" i="24"/>
  <c r="BG148" i="24"/>
  <c r="BF148" i="24"/>
  <c r="T148" i="24"/>
  <c r="R148" i="24"/>
  <c r="P148" i="24"/>
  <c r="BI147" i="24"/>
  <c r="BH147" i="24"/>
  <c r="BG147" i="24"/>
  <c r="BF147" i="24"/>
  <c r="T147" i="24"/>
  <c r="R147" i="24"/>
  <c r="P147" i="24"/>
  <c r="BI146" i="24"/>
  <c r="BH146" i="24"/>
  <c r="BG146" i="24"/>
  <c r="BF146" i="24"/>
  <c r="T146" i="24"/>
  <c r="R146" i="24"/>
  <c r="P146" i="24"/>
  <c r="BI145" i="24"/>
  <c r="BH145" i="24"/>
  <c r="BG145" i="24"/>
  <c r="BF145" i="24"/>
  <c r="T145" i="24"/>
  <c r="R145" i="24"/>
  <c r="P145" i="24"/>
  <c r="BI144" i="24"/>
  <c r="BH144" i="24"/>
  <c r="BG144" i="24"/>
  <c r="BF144" i="24"/>
  <c r="T144" i="24"/>
  <c r="R144" i="24"/>
  <c r="P144" i="24"/>
  <c r="BI143" i="24"/>
  <c r="BH143" i="24"/>
  <c r="BG143" i="24"/>
  <c r="BF143" i="24"/>
  <c r="T143" i="24"/>
  <c r="R143" i="24"/>
  <c r="P143" i="24"/>
  <c r="BI142" i="24"/>
  <c r="BH142" i="24"/>
  <c r="BG142" i="24"/>
  <c r="BF142" i="24"/>
  <c r="T142" i="24"/>
  <c r="R142" i="24"/>
  <c r="P142" i="24"/>
  <c r="BI141" i="24"/>
  <c r="BH141" i="24"/>
  <c r="BG141" i="24"/>
  <c r="BF141" i="24"/>
  <c r="T141" i="24"/>
  <c r="R141" i="24"/>
  <c r="P141" i="24"/>
  <c r="BI140" i="24"/>
  <c r="BH140" i="24"/>
  <c r="BG140" i="24"/>
  <c r="BF140" i="24"/>
  <c r="T140" i="24"/>
  <c r="R140" i="24"/>
  <c r="P140" i="24"/>
  <c r="BI139" i="24"/>
  <c r="BH139" i="24"/>
  <c r="BG139" i="24"/>
  <c r="BF139" i="24"/>
  <c r="T139" i="24"/>
  <c r="R139" i="24"/>
  <c r="P139" i="24"/>
  <c r="BI138" i="24"/>
  <c r="BH138" i="24"/>
  <c r="BG138" i="24"/>
  <c r="BF138" i="24"/>
  <c r="T138" i="24"/>
  <c r="R138" i="24"/>
  <c r="P138" i="24"/>
  <c r="BI137" i="24"/>
  <c r="BH137" i="24"/>
  <c r="BG137" i="24"/>
  <c r="BF137" i="24"/>
  <c r="T137" i="24"/>
  <c r="R137" i="24"/>
  <c r="P137" i="24"/>
  <c r="BI136" i="24"/>
  <c r="BH136" i="24"/>
  <c r="BG136" i="24"/>
  <c r="BF136" i="24"/>
  <c r="T136" i="24"/>
  <c r="R136" i="24"/>
  <c r="P136" i="24"/>
  <c r="BI134" i="24"/>
  <c r="BH134" i="24"/>
  <c r="BG134" i="24"/>
  <c r="BF134" i="24"/>
  <c r="T134" i="24"/>
  <c r="R134" i="24"/>
  <c r="P134" i="24"/>
  <c r="BI133" i="24"/>
  <c r="BH133" i="24"/>
  <c r="BG133" i="24"/>
  <c r="BF133" i="24"/>
  <c r="T133" i="24"/>
  <c r="R133" i="24"/>
  <c r="P133" i="24"/>
  <c r="BI132" i="24"/>
  <c r="BH132" i="24"/>
  <c r="BG132" i="24"/>
  <c r="BF132" i="24"/>
  <c r="T132" i="24"/>
  <c r="R132" i="24"/>
  <c r="P132" i="24"/>
  <c r="BI131" i="24"/>
  <c r="BH131" i="24"/>
  <c r="BG131" i="24"/>
  <c r="BF131" i="24"/>
  <c r="T131" i="24"/>
  <c r="R131" i="24"/>
  <c r="P131" i="24"/>
  <c r="BI130" i="24"/>
  <c r="BH130" i="24"/>
  <c r="BG130" i="24"/>
  <c r="BF130" i="24"/>
  <c r="T130" i="24"/>
  <c r="R130" i="24"/>
  <c r="P130" i="24"/>
  <c r="BI129" i="24"/>
  <c r="BH129" i="24"/>
  <c r="BG129" i="24"/>
  <c r="BF129" i="24"/>
  <c r="T129" i="24"/>
  <c r="R129" i="24"/>
  <c r="P129" i="24"/>
  <c r="BI128" i="24"/>
  <c r="BH128" i="24"/>
  <c r="BG128" i="24"/>
  <c r="BF128" i="24"/>
  <c r="T128" i="24"/>
  <c r="R128" i="24"/>
  <c r="P128" i="24"/>
  <c r="BI127" i="24"/>
  <c r="BH127" i="24"/>
  <c r="BG127" i="24"/>
  <c r="BF127" i="24"/>
  <c r="T127" i="24"/>
  <c r="R127" i="24"/>
  <c r="P127" i="24"/>
  <c r="BI126" i="24"/>
  <c r="BH126" i="24"/>
  <c r="BG126" i="24"/>
  <c r="BF126" i="24"/>
  <c r="T126" i="24"/>
  <c r="R126" i="24"/>
  <c r="P126" i="24"/>
  <c r="BI125" i="24"/>
  <c r="BH125" i="24"/>
  <c r="BG125" i="24"/>
  <c r="BF125" i="24"/>
  <c r="T125" i="24"/>
  <c r="R125" i="24"/>
  <c r="P125" i="24"/>
  <c r="BI124" i="24"/>
  <c r="BH124" i="24"/>
  <c r="BG124" i="24"/>
  <c r="BF124" i="24"/>
  <c r="T124" i="24"/>
  <c r="R124" i="24"/>
  <c r="P124" i="24"/>
  <c r="F116" i="24"/>
  <c r="E114" i="24"/>
  <c r="F91" i="24"/>
  <c r="E89" i="24"/>
  <c r="J26" i="24"/>
  <c r="E26" i="24"/>
  <c r="J94" i="24"/>
  <c r="J25" i="24"/>
  <c r="J23" i="24"/>
  <c r="E23" i="24"/>
  <c r="J93" i="24"/>
  <c r="J22" i="24"/>
  <c r="J20" i="24"/>
  <c r="E20" i="24"/>
  <c r="F119" i="24"/>
  <c r="J19" i="24"/>
  <c r="J17" i="24"/>
  <c r="E17" i="24"/>
  <c r="F93" i="24"/>
  <c r="J16" i="24"/>
  <c r="J14" i="24"/>
  <c r="J91" i="24"/>
  <c r="E7" i="24"/>
  <c r="E85" i="24"/>
  <c r="J41" i="23"/>
  <c r="J40" i="23"/>
  <c r="AY123" i="1"/>
  <c r="J39" i="23"/>
  <c r="AX123" i="1"/>
  <c r="BI127" i="23"/>
  <c r="BH127" i="23"/>
  <c r="BG127" i="23"/>
  <c r="BF127" i="23"/>
  <c r="T127" i="23"/>
  <c r="T126" i="23"/>
  <c r="T125" i="23"/>
  <c r="R127" i="23"/>
  <c r="R126" i="23"/>
  <c r="R125" i="23"/>
  <c r="P127" i="23"/>
  <c r="P126" i="23"/>
  <c r="P125" i="23"/>
  <c r="AU123" i="1"/>
  <c r="F119" i="23"/>
  <c r="E117" i="23"/>
  <c r="F93" i="23"/>
  <c r="E91" i="23"/>
  <c r="J28" i="23"/>
  <c r="E28" i="23"/>
  <c r="J96" i="23"/>
  <c r="J27" i="23"/>
  <c r="J25" i="23"/>
  <c r="E25" i="23"/>
  <c r="J121" i="23"/>
  <c r="J24" i="23"/>
  <c r="J22" i="23"/>
  <c r="E22" i="23"/>
  <c r="F122" i="23"/>
  <c r="J21" i="23"/>
  <c r="J19" i="23"/>
  <c r="E19" i="23"/>
  <c r="F95" i="23"/>
  <c r="J18" i="23"/>
  <c r="J16" i="23"/>
  <c r="J119" i="23"/>
  <c r="E7" i="23"/>
  <c r="E85" i="23"/>
  <c r="J41" i="22"/>
  <c r="J40" i="22"/>
  <c r="AY122" i="1"/>
  <c r="J39" i="22"/>
  <c r="AX122" i="1"/>
  <c r="BI174" i="22"/>
  <c r="BH174" i="22"/>
  <c r="BG174" i="22"/>
  <c r="BF174" i="22"/>
  <c r="T174" i="22"/>
  <c r="R174" i="22"/>
  <c r="P174" i="22"/>
  <c r="BI173" i="22"/>
  <c r="BH173" i="22"/>
  <c r="BG173" i="22"/>
  <c r="BF173" i="22"/>
  <c r="T173" i="22"/>
  <c r="R173" i="22"/>
  <c r="P173" i="22"/>
  <c r="BI172" i="22"/>
  <c r="BH172" i="22"/>
  <c r="BG172" i="22"/>
  <c r="BF172" i="22"/>
  <c r="T172" i="22"/>
  <c r="R172" i="22"/>
  <c r="P172" i="22"/>
  <c r="BI171" i="22"/>
  <c r="BH171" i="22"/>
  <c r="BG171" i="22"/>
  <c r="BF171" i="22"/>
  <c r="T171" i="22"/>
  <c r="R171" i="22"/>
  <c r="P171" i="22"/>
  <c r="BI170" i="22"/>
  <c r="BH170" i="22"/>
  <c r="BG170" i="22"/>
  <c r="BF170" i="22"/>
  <c r="T170" i="22"/>
  <c r="R170" i="22"/>
  <c r="P170" i="22"/>
  <c r="BI169" i="22"/>
  <c r="BH169" i="22"/>
  <c r="BG169" i="22"/>
  <c r="BF169" i="22"/>
  <c r="T169" i="22"/>
  <c r="R169" i="22"/>
  <c r="P169" i="22"/>
  <c r="BI168" i="22"/>
  <c r="BH168" i="22"/>
  <c r="BG168" i="22"/>
  <c r="BF168" i="22"/>
  <c r="T168" i="22"/>
  <c r="R168" i="22"/>
  <c r="P168" i="22"/>
  <c r="BI167" i="22"/>
  <c r="BH167" i="22"/>
  <c r="BG167" i="22"/>
  <c r="BF167" i="22"/>
  <c r="T167" i="22"/>
  <c r="R167" i="22"/>
  <c r="P167" i="22"/>
  <c r="BI166" i="22"/>
  <c r="BH166" i="22"/>
  <c r="BG166" i="22"/>
  <c r="BF166" i="22"/>
  <c r="T166" i="22"/>
  <c r="R166" i="22"/>
  <c r="P166" i="22"/>
  <c r="BI165" i="22"/>
  <c r="BH165" i="22"/>
  <c r="BG165" i="22"/>
  <c r="BF165" i="22"/>
  <c r="T165" i="22"/>
  <c r="R165" i="22"/>
  <c r="P165" i="22"/>
  <c r="BI164" i="22"/>
  <c r="BH164" i="22"/>
  <c r="BG164" i="22"/>
  <c r="BF164" i="22"/>
  <c r="T164" i="22"/>
  <c r="R164" i="22"/>
  <c r="P164" i="22"/>
  <c r="BI163" i="22"/>
  <c r="BH163" i="22"/>
  <c r="BG163" i="22"/>
  <c r="BF163" i="22"/>
  <c r="T163" i="22"/>
  <c r="R163" i="22"/>
  <c r="P163" i="22"/>
  <c r="BI162" i="22"/>
  <c r="BH162" i="22"/>
  <c r="BG162" i="22"/>
  <c r="BF162" i="22"/>
  <c r="T162" i="22"/>
  <c r="R162" i="22"/>
  <c r="P162" i="22"/>
  <c r="BI161" i="22"/>
  <c r="BH161" i="22"/>
  <c r="BG161" i="22"/>
  <c r="BF161" i="22"/>
  <c r="T161" i="22"/>
  <c r="R161" i="22"/>
  <c r="P161" i="22"/>
  <c r="BI160" i="22"/>
  <c r="BH160" i="22"/>
  <c r="BG160" i="22"/>
  <c r="BF160" i="22"/>
  <c r="T160" i="22"/>
  <c r="R160" i="22"/>
  <c r="P160" i="22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7" i="22"/>
  <c r="BH157" i="22"/>
  <c r="BG157" i="22"/>
  <c r="BF157" i="22"/>
  <c r="T157" i="22"/>
  <c r="R157" i="22"/>
  <c r="P157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8" i="22"/>
  <c r="BH148" i="22"/>
  <c r="BG148" i="22"/>
  <c r="BF148" i="22"/>
  <c r="T148" i="22"/>
  <c r="R148" i="22"/>
  <c r="P148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BI128" i="22"/>
  <c r="BH128" i="22"/>
  <c r="BG128" i="22"/>
  <c r="BF128" i="22"/>
  <c r="T128" i="22"/>
  <c r="R128" i="22"/>
  <c r="P128" i="22"/>
  <c r="BI127" i="22"/>
  <c r="BH127" i="22"/>
  <c r="BG127" i="22"/>
  <c r="BF127" i="22"/>
  <c r="T127" i="22"/>
  <c r="R127" i="22"/>
  <c r="P127" i="22"/>
  <c r="F119" i="22"/>
  <c r="E117" i="22"/>
  <c r="F93" i="22"/>
  <c r="E91" i="22"/>
  <c r="J28" i="22"/>
  <c r="E28" i="22"/>
  <c r="J122" i="22"/>
  <c r="J27" i="22"/>
  <c r="J25" i="22"/>
  <c r="E25" i="22"/>
  <c r="J121" i="22"/>
  <c r="J24" i="22"/>
  <c r="J22" i="22"/>
  <c r="E22" i="22"/>
  <c r="F122" i="22"/>
  <c r="J21" i="22"/>
  <c r="J19" i="22"/>
  <c r="E19" i="22"/>
  <c r="F95" i="22"/>
  <c r="J18" i="22"/>
  <c r="J16" i="22"/>
  <c r="J119" i="22"/>
  <c r="E7" i="22"/>
  <c r="E111" i="22"/>
  <c r="J41" i="21"/>
  <c r="J40" i="21"/>
  <c r="AY121" i="1"/>
  <c r="J39" i="21"/>
  <c r="AX121" i="1"/>
  <c r="BI183" i="21"/>
  <c r="BH183" i="21"/>
  <c r="BG183" i="21"/>
  <c r="BF183" i="21"/>
  <c r="T183" i="21"/>
  <c r="R183" i="21"/>
  <c r="P183" i="21"/>
  <c r="BI182" i="21"/>
  <c r="BH182" i="21"/>
  <c r="BG182" i="21"/>
  <c r="BF182" i="21"/>
  <c r="T182" i="21"/>
  <c r="R182" i="21"/>
  <c r="P182" i="21"/>
  <c r="BI181" i="21"/>
  <c r="BH181" i="21"/>
  <c r="BG181" i="21"/>
  <c r="BF181" i="21"/>
  <c r="T181" i="21"/>
  <c r="R181" i="21"/>
  <c r="P181" i="21"/>
  <c r="BI180" i="21"/>
  <c r="BH180" i="21"/>
  <c r="BG180" i="21"/>
  <c r="BF180" i="21"/>
  <c r="T180" i="21"/>
  <c r="R180" i="21"/>
  <c r="P180" i="21"/>
  <c r="BI179" i="21"/>
  <c r="BH179" i="21"/>
  <c r="BG179" i="21"/>
  <c r="BF179" i="21"/>
  <c r="T179" i="21"/>
  <c r="R179" i="21"/>
  <c r="P179" i="21"/>
  <c r="BI178" i="21"/>
  <c r="BH178" i="21"/>
  <c r="BG178" i="21"/>
  <c r="BF178" i="21"/>
  <c r="T178" i="21"/>
  <c r="R178" i="21"/>
  <c r="P178" i="21"/>
  <c r="BI177" i="21"/>
  <c r="BH177" i="21"/>
  <c r="BG177" i="21"/>
  <c r="BF177" i="21"/>
  <c r="T177" i="21"/>
  <c r="R177" i="21"/>
  <c r="P177" i="21"/>
  <c r="BI176" i="21"/>
  <c r="BH176" i="21"/>
  <c r="BG176" i="21"/>
  <c r="BF176" i="21"/>
  <c r="T176" i="21"/>
  <c r="R176" i="21"/>
  <c r="P176" i="21"/>
  <c r="BI174" i="21"/>
  <c r="BH174" i="21"/>
  <c r="BG174" i="21"/>
  <c r="BF174" i="21"/>
  <c r="T174" i="21"/>
  <c r="R174" i="21"/>
  <c r="P174" i="21"/>
  <c r="BI173" i="21"/>
  <c r="BH173" i="21"/>
  <c r="BG173" i="21"/>
  <c r="BF173" i="21"/>
  <c r="T173" i="21"/>
  <c r="R173" i="21"/>
  <c r="P173" i="21"/>
  <c r="BI172" i="21"/>
  <c r="BH172" i="21"/>
  <c r="BG172" i="21"/>
  <c r="BF172" i="21"/>
  <c r="T172" i="21"/>
  <c r="R172" i="21"/>
  <c r="P172" i="21"/>
  <c r="BI171" i="21"/>
  <c r="BH171" i="21"/>
  <c r="BG171" i="21"/>
  <c r="BF171" i="21"/>
  <c r="T171" i="21"/>
  <c r="R171" i="21"/>
  <c r="P171" i="21"/>
  <c r="BI170" i="21"/>
  <c r="BH170" i="21"/>
  <c r="BG170" i="21"/>
  <c r="BF170" i="21"/>
  <c r="T170" i="21"/>
  <c r="R170" i="21"/>
  <c r="P170" i="21"/>
  <c r="BI169" i="21"/>
  <c r="BH169" i="21"/>
  <c r="BG169" i="21"/>
  <c r="BF169" i="21"/>
  <c r="T169" i="21"/>
  <c r="R169" i="21"/>
  <c r="P169" i="21"/>
  <c r="BI168" i="21"/>
  <c r="BH168" i="21"/>
  <c r="BG168" i="21"/>
  <c r="BF168" i="21"/>
  <c r="T168" i="21"/>
  <c r="R168" i="21"/>
  <c r="P168" i="21"/>
  <c r="BI167" i="21"/>
  <c r="BH167" i="21"/>
  <c r="BG167" i="21"/>
  <c r="BF167" i="21"/>
  <c r="T167" i="21"/>
  <c r="R167" i="21"/>
  <c r="P167" i="21"/>
  <c r="BI166" i="21"/>
  <c r="BH166" i="21"/>
  <c r="BG166" i="21"/>
  <c r="BF166" i="21"/>
  <c r="T166" i="21"/>
  <c r="R166" i="21"/>
  <c r="P166" i="21"/>
  <c r="BI165" i="21"/>
  <c r="BH165" i="21"/>
  <c r="BG165" i="21"/>
  <c r="BF165" i="21"/>
  <c r="T165" i="21"/>
  <c r="R165" i="21"/>
  <c r="P165" i="21"/>
  <c r="BI164" i="21"/>
  <c r="BH164" i="21"/>
  <c r="BG164" i="21"/>
  <c r="BF164" i="21"/>
  <c r="T164" i="21"/>
  <c r="R164" i="21"/>
  <c r="P164" i="21"/>
  <c r="BI163" i="21"/>
  <c r="BH163" i="21"/>
  <c r="BG163" i="21"/>
  <c r="BF163" i="21"/>
  <c r="T163" i="21"/>
  <c r="R163" i="21"/>
  <c r="P163" i="21"/>
  <c r="BI162" i="21"/>
  <c r="BH162" i="21"/>
  <c r="BG162" i="21"/>
  <c r="BF162" i="21"/>
  <c r="T162" i="21"/>
  <c r="R162" i="21"/>
  <c r="P162" i="21"/>
  <c r="BI161" i="21"/>
  <c r="BH161" i="21"/>
  <c r="BG161" i="21"/>
  <c r="BF161" i="21"/>
  <c r="T161" i="21"/>
  <c r="R161" i="21"/>
  <c r="P161" i="21"/>
  <c r="BI160" i="21"/>
  <c r="BH160" i="21"/>
  <c r="BG160" i="21"/>
  <c r="BF160" i="21"/>
  <c r="T160" i="21"/>
  <c r="R160" i="21"/>
  <c r="P160" i="21"/>
  <c r="BI159" i="21"/>
  <c r="BH159" i="21"/>
  <c r="BG159" i="21"/>
  <c r="BF159" i="21"/>
  <c r="T159" i="21"/>
  <c r="R159" i="21"/>
  <c r="P159" i="21"/>
  <c r="BI158" i="21"/>
  <c r="BH158" i="21"/>
  <c r="BG158" i="21"/>
  <c r="BF158" i="21"/>
  <c r="T158" i="21"/>
  <c r="R158" i="21"/>
  <c r="P158" i="21"/>
  <c r="BI157" i="21"/>
  <c r="BH157" i="21"/>
  <c r="BG157" i="21"/>
  <c r="BF157" i="21"/>
  <c r="T157" i="21"/>
  <c r="R157" i="21"/>
  <c r="P157" i="21"/>
  <c r="BI156" i="21"/>
  <c r="BH156" i="21"/>
  <c r="BG156" i="21"/>
  <c r="BF156" i="21"/>
  <c r="T156" i="21"/>
  <c r="R156" i="21"/>
  <c r="P156" i="21"/>
  <c r="BI155" i="21"/>
  <c r="BH155" i="21"/>
  <c r="BG155" i="21"/>
  <c r="BF155" i="21"/>
  <c r="T155" i="21"/>
  <c r="R155" i="21"/>
  <c r="P155" i="21"/>
  <c r="BI154" i="21"/>
  <c r="BH154" i="21"/>
  <c r="BG154" i="21"/>
  <c r="BF154" i="21"/>
  <c r="T154" i="21"/>
  <c r="R154" i="21"/>
  <c r="P154" i="21"/>
  <c r="BI153" i="21"/>
  <c r="BH153" i="21"/>
  <c r="BG153" i="21"/>
  <c r="BF153" i="21"/>
  <c r="T153" i="21"/>
  <c r="R153" i="21"/>
  <c r="P153" i="21"/>
  <c r="BI152" i="21"/>
  <c r="BH152" i="21"/>
  <c r="BG152" i="21"/>
  <c r="BF152" i="21"/>
  <c r="T152" i="21"/>
  <c r="R152" i="21"/>
  <c r="P152" i="21"/>
  <c r="BI151" i="21"/>
  <c r="BH151" i="21"/>
  <c r="BG151" i="21"/>
  <c r="BF151" i="21"/>
  <c r="T151" i="21"/>
  <c r="R151" i="21"/>
  <c r="P151" i="21"/>
  <c r="BI150" i="21"/>
  <c r="BH150" i="21"/>
  <c r="BG150" i="21"/>
  <c r="BF150" i="21"/>
  <c r="T150" i="21"/>
  <c r="R150" i="21"/>
  <c r="P150" i="21"/>
  <c r="BI149" i="21"/>
  <c r="BH149" i="21"/>
  <c r="BG149" i="21"/>
  <c r="BF149" i="21"/>
  <c r="T149" i="21"/>
  <c r="R149" i="21"/>
  <c r="P149" i="21"/>
  <c r="BI148" i="21"/>
  <c r="BH148" i="21"/>
  <c r="BG148" i="21"/>
  <c r="BF148" i="21"/>
  <c r="T148" i="21"/>
  <c r="R148" i="21"/>
  <c r="P148" i="21"/>
  <c r="BI147" i="21"/>
  <c r="BH147" i="21"/>
  <c r="BG147" i="21"/>
  <c r="BF147" i="21"/>
  <c r="T147" i="21"/>
  <c r="R147" i="21"/>
  <c r="P147" i="21"/>
  <c r="BI146" i="21"/>
  <c r="BH146" i="21"/>
  <c r="BG146" i="21"/>
  <c r="BF146" i="21"/>
  <c r="T146" i="21"/>
  <c r="R146" i="21"/>
  <c r="P146" i="21"/>
  <c r="BI145" i="21"/>
  <c r="BH145" i="21"/>
  <c r="BG145" i="21"/>
  <c r="BF145" i="21"/>
  <c r="T145" i="21"/>
  <c r="R145" i="21"/>
  <c r="P145" i="21"/>
  <c r="BI144" i="21"/>
  <c r="BH144" i="21"/>
  <c r="BG144" i="21"/>
  <c r="BF144" i="21"/>
  <c r="T144" i="21"/>
  <c r="R144" i="21"/>
  <c r="P144" i="21"/>
  <c r="BI143" i="21"/>
  <c r="BH143" i="21"/>
  <c r="BG143" i="21"/>
  <c r="BF143" i="21"/>
  <c r="T143" i="21"/>
  <c r="R143" i="21"/>
  <c r="P143" i="21"/>
  <c r="BI142" i="21"/>
  <c r="BH142" i="21"/>
  <c r="BG142" i="21"/>
  <c r="BF142" i="21"/>
  <c r="T142" i="21"/>
  <c r="R142" i="21"/>
  <c r="P142" i="21"/>
  <c r="BI141" i="21"/>
  <c r="BH141" i="21"/>
  <c r="BG141" i="21"/>
  <c r="BF141" i="21"/>
  <c r="T141" i="21"/>
  <c r="R141" i="21"/>
  <c r="P141" i="21"/>
  <c r="BI140" i="21"/>
  <c r="BH140" i="21"/>
  <c r="BG140" i="21"/>
  <c r="BF140" i="21"/>
  <c r="T140" i="21"/>
  <c r="R140" i="21"/>
  <c r="P140" i="21"/>
  <c r="BI139" i="21"/>
  <c r="BH139" i="21"/>
  <c r="BG139" i="21"/>
  <c r="BF139" i="21"/>
  <c r="T139" i="21"/>
  <c r="R139" i="21"/>
  <c r="P139" i="21"/>
  <c r="BI138" i="21"/>
  <c r="BH138" i="21"/>
  <c r="BG138" i="21"/>
  <c r="BF138" i="21"/>
  <c r="T138" i="21"/>
  <c r="R138" i="21"/>
  <c r="P138" i="21"/>
  <c r="BI137" i="21"/>
  <c r="BH137" i="21"/>
  <c r="BG137" i="21"/>
  <c r="BF137" i="21"/>
  <c r="T137" i="21"/>
  <c r="R137" i="21"/>
  <c r="P137" i="2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F120" i="21"/>
  <c r="E118" i="21"/>
  <c r="F93" i="21"/>
  <c r="E91" i="21"/>
  <c r="J28" i="21"/>
  <c r="E28" i="21"/>
  <c r="J123" i="21"/>
  <c r="J27" i="21"/>
  <c r="J25" i="21"/>
  <c r="E25" i="21"/>
  <c r="J95" i="21"/>
  <c r="J24" i="21"/>
  <c r="J22" i="21"/>
  <c r="E22" i="21"/>
  <c r="F123" i="21"/>
  <c r="J21" i="21"/>
  <c r="J19" i="21"/>
  <c r="E19" i="21"/>
  <c r="F95" i="21"/>
  <c r="J18" i="21"/>
  <c r="J16" i="21"/>
  <c r="J120" i="21"/>
  <c r="E7" i="21"/>
  <c r="E112" i="21"/>
  <c r="J41" i="20"/>
  <c r="J40" i="20"/>
  <c r="AY120" i="1"/>
  <c r="J39" i="20"/>
  <c r="AX120" i="1"/>
  <c r="BI145" i="20"/>
  <c r="BH145" i="20"/>
  <c r="BG145" i="20"/>
  <c r="BF145" i="20"/>
  <c r="T145" i="20"/>
  <c r="R145" i="20"/>
  <c r="P145" i="20"/>
  <c r="BI144" i="20"/>
  <c r="BH144" i="20"/>
  <c r="BG144" i="20"/>
  <c r="BF144" i="20"/>
  <c r="T144" i="20"/>
  <c r="R144" i="20"/>
  <c r="P144" i="20"/>
  <c r="BI143" i="20"/>
  <c r="BH143" i="20"/>
  <c r="BG143" i="20"/>
  <c r="BF143" i="20"/>
  <c r="T143" i="20"/>
  <c r="R143" i="20"/>
  <c r="P143" i="20"/>
  <c r="BI142" i="20"/>
  <c r="BH142" i="20"/>
  <c r="BG142" i="20"/>
  <c r="BF142" i="20"/>
  <c r="T142" i="20"/>
  <c r="R142" i="20"/>
  <c r="P142" i="20"/>
  <c r="BI141" i="20"/>
  <c r="BH141" i="20"/>
  <c r="BG141" i="20"/>
  <c r="BF141" i="20"/>
  <c r="T141" i="20"/>
  <c r="R141" i="20"/>
  <c r="P141" i="20"/>
  <c r="BI140" i="20"/>
  <c r="BH140" i="20"/>
  <c r="BG140" i="20"/>
  <c r="BF140" i="20"/>
  <c r="T140" i="20"/>
  <c r="R140" i="20"/>
  <c r="P140" i="20"/>
  <c r="BI139" i="20"/>
  <c r="BH139" i="20"/>
  <c r="BG139" i="20"/>
  <c r="BF139" i="20"/>
  <c r="T139" i="20"/>
  <c r="R139" i="20"/>
  <c r="P139" i="20"/>
  <c r="BI138" i="20"/>
  <c r="BH138" i="20"/>
  <c r="BG138" i="20"/>
  <c r="BF138" i="20"/>
  <c r="T138" i="20"/>
  <c r="R138" i="20"/>
  <c r="P138" i="20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2" i="20"/>
  <c r="BH132" i="20"/>
  <c r="BG132" i="20"/>
  <c r="BF132" i="20"/>
  <c r="T132" i="20"/>
  <c r="R132" i="20"/>
  <c r="P132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F120" i="20"/>
  <c r="E118" i="20"/>
  <c r="F93" i="20"/>
  <c r="E91" i="20"/>
  <c r="J28" i="20"/>
  <c r="E28" i="20"/>
  <c r="J96" i="20"/>
  <c r="J27" i="20"/>
  <c r="J25" i="20"/>
  <c r="E25" i="20"/>
  <c r="J95" i="20"/>
  <c r="J24" i="20"/>
  <c r="J22" i="20"/>
  <c r="E22" i="20"/>
  <c r="F96" i="20"/>
  <c r="J21" i="20"/>
  <c r="J19" i="20"/>
  <c r="E19" i="20"/>
  <c r="F122" i="20"/>
  <c r="J18" i="20"/>
  <c r="J16" i="20"/>
  <c r="J93" i="20"/>
  <c r="E7" i="20"/>
  <c r="E85" i="20"/>
  <c r="J41" i="19"/>
  <c r="J40" i="19"/>
  <c r="AY118" i="1"/>
  <c r="J39" i="19"/>
  <c r="AX118" i="1"/>
  <c r="BI199" i="19"/>
  <c r="BH199" i="19"/>
  <c r="BG199" i="19"/>
  <c r="BF199" i="19"/>
  <c r="T199" i="19"/>
  <c r="R199" i="19"/>
  <c r="P199" i="19"/>
  <c r="BI198" i="19"/>
  <c r="BH198" i="19"/>
  <c r="BG198" i="19"/>
  <c r="BF198" i="19"/>
  <c r="T198" i="19"/>
  <c r="R198" i="19"/>
  <c r="P198" i="19"/>
  <c r="BI197" i="19"/>
  <c r="BH197" i="19"/>
  <c r="BG197" i="19"/>
  <c r="BF197" i="19"/>
  <c r="T197" i="19"/>
  <c r="R197" i="19"/>
  <c r="P197" i="19"/>
  <c r="BI196" i="19"/>
  <c r="BH196" i="19"/>
  <c r="BG196" i="19"/>
  <c r="BF196" i="19"/>
  <c r="T196" i="19"/>
  <c r="R196" i="19"/>
  <c r="P196" i="19"/>
  <c r="BI195" i="19"/>
  <c r="BH195" i="19"/>
  <c r="BG195" i="19"/>
  <c r="BF195" i="19"/>
  <c r="T195" i="19"/>
  <c r="R195" i="19"/>
  <c r="P195" i="19"/>
  <c r="BI194" i="19"/>
  <c r="BH194" i="19"/>
  <c r="BG194" i="19"/>
  <c r="BF194" i="19"/>
  <c r="T194" i="19"/>
  <c r="R194" i="19"/>
  <c r="P194" i="19"/>
  <c r="BI193" i="19"/>
  <c r="BH193" i="19"/>
  <c r="BG193" i="19"/>
  <c r="BF193" i="19"/>
  <c r="T193" i="19"/>
  <c r="R193" i="19"/>
  <c r="P193" i="19"/>
  <c r="BI192" i="19"/>
  <c r="BH192" i="19"/>
  <c r="BG192" i="19"/>
  <c r="BF192" i="19"/>
  <c r="T192" i="19"/>
  <c r="R192" i="19"/>
  <c r="P192" i="19"/>
  <c r="BI191" i="19"/>
  <c r="BH191" i="19"/>
  <c r="BG191" i="19"/>
  <c r="BF191" i="19"/>
  <c r="T191" i="19"/>
  <c r="R191" i="19"/>
  <c r="P191" i="19"/>
  <c r="BI190" i="19"/>
  <c r="BH190" i="19"/>
  <c r="BG190" i="19"/>
  <c r="BF190" i="19"/>
  <c r="T190" i="19"/>
  <c r="R190" i="19"/>
  <c r="P190" i="19"/>
  <c r="BI189" i="19"/>
  <c r="BH189" i="19"/>
  <c r="BG189" i="19"/>
  <c r="BF189" i="19"/>
  <c r="T189" i="19"/>
  <c r="R189" i="19"/>
  <c r="P189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5" i="19"/>
  <c r="BH175" i="19"/>
  <c r="BG175" i="19"/>
  <c r="BF175" i="19"/>
  <c r="T175" i="19"/>
  <c r="R175" i="19"/>
  <c r="P175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F126" i="19"/>
  <c r="E124" i="19"/>
  <c r="F93" i="19"/>
  <c r="E91" i="19"/>
  <c r="J28" i="19"/>
  <c r="E28" i="19"/>
  <c r="J96" i="19"/>
  <c r="J27" i="19"/>
  <c r="J25" i="19"/>
  <c r="E25" i="19"/>
  <c r="J95" i="19"/>
  <c r="J24" i="19"/>
  <c r="J22" i="19"/>
  <c r="E22" i="19"/>
  <c r="F129" i="19"/>
  <c r="J21" i="19"/>
  <c r="J19" i="19"/>
  <c r="E19" i="19"/>
  <c r="F128" i="19"/>
  <c r="J18" i="19"/>
  <c r="J16" i="19"/>
  <c r="J126" i="19"/>
  <c r="E7" i="19"/>
  <c r="E118" i="19"/>
  <c r="J39" i="18"/>
  <c r="J38" i="18"/>
  <c r="AY116" i="1"/>
  <c r="J37" i="18"/>
  <c r="AX116" i="1"/>
  <c r="BI334" i="18"/>
  <c r="BH334" i="18"/>
  <c r="BG334" i="18"/>
  <c r="BF334" i="18"/>
  <c r="T334" i="18"/>
  <c r="R334" i="18"/>
  <c r="P334" i="18"/>
  <c r="BI331" i="18"/>
  <c r="BH331" i="18"/>
  <c r="BG331" i="18"/>
  <c r="BF331" i="18"/>
  <c r="T331" i="18"/>
  <c r="R331" i="18"/>
  <c r="P331" i="18"/>
  <c r="BI330" i="18"/>
  <c r="BH330" i="18"/>
  <c r="BG330" i="18"/>
  <c r="BF330" i="18"/>
  <c r="T330" i="18"/>
  <c r="R330" i="18"/>
  <c r="P330" i="18"/>
  <c r="BI329" i="18"/>
  <c r="BH329" i="18"/>
  <c r="BG329" i="18"/>
  <c r="BF329" i="18"/>
  <c r="T329" i="18"/>
  <c r="R329" i="18"/>
  <c r="P329" i="18"/>
  <c r="BI322" i="18"/>
  <c r="BH322" i="18"/>
  <c r="BG322" i="18"/>
  <c r="BF322" i="18"/>
  <c r="T322" i="18"/>
  <c r="R322" i="18"/>
  <c r="P322" i="18"/>
  <c r="BI319" i="18"/>
  <c r="BH319" i="18"/>
  <c r="BG319" i="18"/>
  <c r="BF319" i="18"/>
  <c r="T319" i="18"/>
  <c r="R319" i="18"/>
  <c r="P319" i="18"/>
  <c r="BI316" i="18"/>
  <c r="BH316" i="18"/>
  <c r="BG316" i="18"/>
  <c r="BF316" i="18"/>
  <c r="T316" i="18"/>
  <c r="R316" i="18"/>
  <c r="P316" i="18"/>
  <c r="BI313" i="18"/>
  <c r="BH313" i="18"/>
  <c r="BG313" i="18"/>
  <c r="BF313" i="18"/>
  <c r="T313" i="18"/>
  <c r="R313" i="18"/>
  <c r="P313" i="18"/>
  <c r="BI309" i="18"/>
  <c r="BH309" i="18"/>
  <c r="BG309" i="18"/>
  <c r="BF309" i="18"/>
  <c r="T309" i="18"/>
  <c r="R309" i="18"/>
  <c r="P309" i="18"/>
  <c r="BI306" i="18"/>
  <c r="BH306" i="18"/>
  <c r="BG306" i="18"/>
  <c r="BF306" i="18"/>
  <c r="T306" i="18"/>
  <c r="R306" i="18"/>
  <c r="P306" i="18"/>
  <c r="BI303" i="18"/>
  <c r="BH303" i="18"/>
  <c r="BG303" i="18"/>
  <c r="BF303" i="18"/>
  <c r="T303" i="18"/>
  <c r="R303" i="18"/>
  <c r="P303" i="18"/>
  <c r="BI300" i="18"/>
  <c r="BH300" i="18"/>
  <c r="BG300" i="18"/>
  <c r="BF300" i="18"/>
  <c r="T300" i="18"/>
  <c r="R300" i="18"/>
  <c r="P300" i="18"/>
  <c r="BI297" i="18"/>
  <c r="BH297" i="18"/>
  <c r="BG297" i="18"/>
  <c r="BF297" i="18"/>
  <c r="T297" i="18"/>
  <c r="R297" i="18"/>
  <c r="P297" i="18"/>
  <c r="BI294" i="18"/>
  <c r="BH294" i="18"/>
  <c r="BG294" i="18"/>
  <c r="BF294" i="18"/>
  <c r="T294" i="18"/>
  <c r="R294" i="18"/>
  <c r="P294" i="18"/>
  <c r="BI291" i="18"/>
  <c r="BH291" i="18"/>
  <c r="BG291" i="18"/>
  <c r="BF291" i="18"/>
  <c r="T291" i="18"/>
  <c r="R291" i="18"/>
  <c r="P291" i="18"/>
  <c r="BI288" i="18"/>
  <c r="BH288" i="18"/>
  <c r="BG288" i="18"/>
  <c r="BF288" i="18"/>
  <c r="T288" i="18"/>
  <c r="R288" i="18"/>
  <c r="P288" i="18"/>
  <c r="BI285" i="18"/>
  <c r="BH285" i="18"/>
  <c r="BG285" i="18"/>
  <c r="BF285" i="18"/>
  <c r="T285" i="18"/>
  <c r="R285" i="18"/>
  <c r="P285" i="18"/>
  <c r="BI282" i="18"/>
  <c r="BH282" i="18"/>
  <c r="BG282" i="18"/>
  <c r="BF282" i="18"/>
  <c r="T282" i="18"/>
  <c r="R282" i="18"/>
  <c r="P282" i="18"/>
  <c r="BI278" i="18"/>
  <c r="BH278" i="18"/>
  <c r="BG278" i="18"/>
  <c r="BF278" i="18"/>
  <c r="T278" i="18"/>
  <c r="T277" i="18"/>
  <c r="R278" i="18"/>
  <c r="R277" i="18"/>
  <c r="P278" i="18"/>
  <c r="P277" i="18"/>
  <c r="BI276" i="18"/>
  <c r="BH276" i="18"/>
  <c r="BG276" i="18"/>
  <c r="BF276" i="18"/>
  <c r="T276" i="18"/>
  <c r="R276" i="18"/>
  <c r="P276" i="18"/>
  <c r="BI273" i="18"/>
  <c r="BH273" i="18"/>
  <c r="BG273" i="18"/>
  <c r="BF273" i="18"/>
  <c r="T273" i="18"/>
  <c r="R273" i="18"/>
  <c r="P273" i="18"/>
  <c r="BI270" i="18"/>
  <c r="BH270" i="18"/>
  <c r="BG270" i="18"/>
  <c r="BF270" i="18"/>
  <c r="T270" i="18"/>
  <c r="R270" i="18"/>
  <c r="P270" i="18"/>
  <c r="BI268" i="18"/>
  <c r="BH268" i="18"/>
  <c r="BG268" i="18"/>
  <c r="BF268" i="18"/>
  <c r="T268" i="18"/>
  <c r="R268" i="18"/>
  <c r="P268" i="18"/>
  <c r="BI265" i="18"/>
  <c r="BH265" i="18"/>
  <c r="BG265" i="18"/>
  <c r="BF265" i="18"/>
  <c r="T265" i="18"/>
  <c r="R265" i="18"/>
  <c r="P265" i="18"/>
  <c r="BI262" i="18"/>
  <c r="BH262" i="18"/>
  <c r="BG262" i="18"/>
  <c r="BF262" i="18"/>
  <c r="T262" i="18"/>
  <c r="R262" i="18"/>
  <c r="P262" i="18"/>
  <c r="BI259" i="18"/>
  <c r="BH259" i="18"/>
  <c r="BG259" i="18"/>
  <c r="BF259" i="18"/>
  <c r="T259" i="18"/>
  <c r="R259" i="18"/>
  <c r="P259" i="18"/>
  <c r="BI256" i="18"/>
  <c r="BH256" i="18"/>
  <c r="BG256" i="18"/>
  <c r="BF256" i="18"/>
  <c r="T256" i="18"/>
  <c r="R256" i="18"/>
  <c r="P256" i="18"/>
  <c r="BI253" i="18"/>
  <c r="BH253" i="18"/>
  <c r="BG253" i="18"/>
  <c r="BF253" i="18"/>
  <c r="T253" i="18"/>
  <c r="R253" i="18"/>
  <c r="P253" i="18"/>
  <c r="BI250" i="18"/>
  <c r="BH250" i="18"/>
  <c r="BG250" i="18"/>
  <c r="BF250" i="18"/>
  <c r="T250" i="18"/>
  <c r="R250" i="18"/>
  <c r="P250" i="18"/>
  <c r="BI247" i="18"/>
  <c r="BH247" i="18"/>
  <c r="BG247" i="18"/>
  <c r="BF247" i="18"/>
  <c r="T247" i="18"/>
  <c r="R247" i="18"/>
  <c r="P247" i="18"/>
  <c r="BI244" i="18"/>
  <c r="BH244" i="18"/>
  <c r="BG244" i="18"/>
  <c r="BF244" i="18"/>
  <c r="T244" i="18"/>
  <c r="R244" i="18"/>
  <c r="P244" i="18"/>
  <c r="BI241" i="18"/>
  <c r="BH241" i="18"/>
  <c r="BG241" i="18"/>
  <c r="BF241" i="18"/>
  <c r="T241" i="18"/>
  <c r="R241" i="18"/>
  <c r="P241" i="18"/>
  <c r="BI238" i="18"/>
  <c r="BH238" i="18"/>
  <c r="BG238" i="18"/>
  <c r="BF238" i="18"/>
  <c r="T238" i="18"/>
  <c r="R238" i="18"/>
  <c r="P238" i="18"/>
  <c r="BI235" i="18"/>
  <c r="BH235" i="18"/>
  <c r="BG235" i="18"/>
  <c r="BF235" i="18"/>
  <c r="T235" i="18"/>
  <c r="R235" i="18"/>
  <c r="P235" i="18"/>
  <c r="BI233" i="18"/>
  <c r="BH233" i="18"/>
  <c r="BG233" i="18"/>
  <c r="BF233" i="18"/>
  <c r="T233" i="18"/>
  <c r="R233" i="18"/>
  <c r="P233" i="18"/>
  <c r="BI230" i="18"/>
  <c r="BH230" i="18"/>
  <c r="BG230" i="18"/>
  <c r="BF230" i="18"/>
  <c r="T230" i="18"/>
  <c r="R230" i="18"/>
  <c r="P230" i="18"/>
  <c r="BI227" i="18"/>
  <c r="BH227" i="18"/>
  <c r="BG227" i="18"/>
  <c r="BF227" i="18"/>
  <c r="T227" i="18"/>
  <c r="R227" i="18"/>
  <c r="P227" i="18"/>
  <c r="BI224" i="18"/>
  <c r="BH224" i="18"/>
  <c r="BG224" i="18"/>
  <c r="BF224" i="18"/>
  <c r="T224" i="18"/>
  <c r="R224" i="18"/>
  <c r="P224" i="18"/>
  <c r="BI221" i="18"/>
  <c r="BH221" i="18"/>
  <c r="BG221" i="18"/>
  <c r="BF221" i="18"/>
  <c r="T221" i="18"/>
  <c r="R221" i="18"/>
  <c r="P221" i="18"/>
  <c r="BI218" i="18"/>
  <c r="BH218" i="18"/>
  <c r="BG218" i="18"/>
  <c r="BF218" i="18"/>
  <c r="T218" i="18"/>
  <c r="R218" i="18"/>
  <c r="P218" i="18"/>
  <c r="BI215" i="18"/>
  <c r="BH215" i="18"/>
  <c r="BG215" i="18"/>
  <c r="BF215" i="18"/>
  <c r="T215" i="18"/>
  <c r="R215" i="18"/>
  <c r="P215" i="18"/>
  <c r="BI212" i="18"/>
  <c r="BH212" i="18"/>
  <c r="BG212" i="18"/>
  <c r="BF212" i="18"/>
  <c r="T212" i="18"/>
  <c r="R212" i="18"/>
  <c r="P212" i="18"/>
  <c r="BI209" i="18"/>
  <c r="BH209" i="18"/>
  <c r="BG209" i="18"/>
  <c r="BF209" i="18"/>
  <c r="T209" i="18"/>
  <c r="R209" i="18"/>
  <c r="P209" i="18"/>
  <c r="BI206" i="18"/>
  <c r="BH206" i="18"/>
  <c r="BG206" i="18"/>
  <c r="BF206" i="18"/>
  <c r="T206" i="18"/>
  <c r="R206" i="18"/>
  <c r="P206" i="18"/>
  <c r="BI203" i="18"/>
  <c r="BH203" i="18"/>
  <c r="BG203" i="18"/>
  <c r="BF203" i="18"/>
  <c r="T203" i="18"/>
  <c r="R203" i="18"/>
  <c r="P203" i="18"/>
  <c r="BI200" i="18"/>
  <c r="BH200" i="18"/>
  <c r="BG200" i="18"/>
  <c r="BF200" i="18"/>
  <c r="T200" i="18"/>
  <c r="R200" i="18"/>
  <c r="P200" i="18"/>
  <c r="BI198" i="18"/>
  <c r="BH198" i="18"/>
  <c r="BG198" i="18"/>
  <c r="BF198" i="18"/>
  <c r="T198" i="18"/>
  <c r="R198" i="18"/>
  <c r="P198" i="18"/>
  <c r="BI195" i="18"/>
  <c r="BH195" i="18"/>
  <c r="BG195" i="18"/>
  <c r="BF195" i="18"/>
  <c r="T195" i="18"/>
  <c r="R195" i="18"/>
  <c r="P195" i="18"/>
  <c r="BI192" i="18"/>
  <c r="BH192" i="18"/>
  <c r="BG192" i="18"/>
  <c r="BF192" i="18"/>
  <c r="T192" i="18"/>
  <c r="R192" i="18"/>
  <c r="P192" i="18"/>
  <c r="BI189" i="18"/>
  <c r="BH189" i="18"/>
  <c r="BG189" i="18"/>
  <c r="BF189" i="18"/>
  <c r="T189" i="18"/>
  <c r="R189" i="18"/>
  <c r="P189" i="18"/>
  <c r="BI186" i="18"/>
  <c r="BH186" i="18"/>
  <c r="BG186" i="18"/>
  <c r="BF186" i="18"/>
  <c r="T186" i="18"/>
  <c r="R186" i="18"/>
  <c r="P186" i="18"/>
  <c r="BI183" i="18"/>
  <c r="BH183" i="18"/>
  <c r="BG183" i="18"/>
  <c r="BF183" i="18"/>
  <c r="T183" i="18"/>
  <c r="R183" i="18"/>
  <c r="P183" i="18"/>
  <c r="BI180" i="18"/>
  <c r="BH180" i="18"/>
  <c r="BG180" i="18"/>
  <c r="BF180" i="18"/>
  <c r="T180" i="18"/>
  <c r="R180" i="18"/>
  <c r="P180" i="18"/>
  <c r="BI177" i="18"/>
  <c r="BH177" i="18"/>
  <c r="BG177" i="18"/>
  <c r="BF177" i="18"/>
  <c r="T177" i="18"/>
  <c r="R177" i="18"/>
  <c r="P177" i="18"/>
  <c r="BI174" i="18"/>
  <c r="BH174" i="18"/>
  <c r="BG174" i="18"/>
  <c r="BF174" i="18"/>
  <c r="T174" i="18"/>
  <c r="R174" i="18"/>
  <c r="P174" i="18"/>
  <c r="BI171" i="18"/>
  <c r="BH171" i="18"/>
  <c r="BG171" i="18"/>
  <c r="BF171" i="18"/>
  <c r="T171" i="18"/>
  <c r="R171" i="18"/>
  <c r="P171" i="18"/>
  <c r="BI168" i="18"/>
  <c r="BH168" i="18"/>
  <c r="BG168" i="18"/>
  <c r="BF168" i="18"/>
  <c r="T168" i="18"/>
  <c r="R168" i="18"/>
  <c r="P168" i="18"/>
  <c r="BI165" i="18"/>
  <c r="BH165" i="18"/>
  <c r="BG165" i="18"/>
  <c r="BF165" i="18"/>
  <c r="T165" i="18"/>
  <c r="R165" i="18"/>
  <c r="P165" i="18"/>
  <c r="BI162" i="18"/>
  <c r="BH162" i="18"/>
  <c r="BG162" i="18"/>
  <c r="BF162" i="18"/>
  <c r="T162" i="18"/>
  <c r="R162" i="18"/>
  <c r="P162" i="18"/>
  <c r="BI159" i="18"/>
  <c r="BH159" i="18"/>
  <c r="BG159" i="18"/>
  <c r="BF159" i="18"/>
  <c r="T159" i="18"/>
  <c r="R159" i="18"/>
  <c r="P159" i="18"/>
  <c r="BI156" i="18"/>
  <c r="BH156" i="18"/>
  <c r="BG156" i="18"/>
  <c r="BF156" i="18"/>
  <c r="T156" i="18"/>
  <c r="R156" i="18"/>
  <c r="P156" i="18"/>
  <c r="BI153" i="18"/>
  <c r="BH153" i="18"/>
  <c r="BG153" i="18"/>
  <c r="BF153" i="18"/>
  <c r="T153" i="18"/>
  <c r="R153" i="18"/>
  <c r="P153" i="18"/>
  <c r="BI149" i="18"/>
  <c r="BH149" i="18"/>
  <c r="BG149" i="18"/>
  <c r="BF149" i="18"/>
  <c r="T149" i="18"/>
  <c r="R149" i="18"/>
  <c r="P149" i="18"/>
  <c r="BI146" i="18"/>
  <c r="BH146" i="18"/>
  <c r="BG146" i="18"/>
  <c r="BF146" i="18"/>
  <c r="T146" i="18"/>
  <c r="R146" i="18"/>
  <c r="P146" i="18"/>
  <c r="BI144" i="18"/>
  <c r="BH144" i="18"/>
  <c r="BG144" i="18"/>
  <c r="BF144" i="18"/>
  <c r="T144" i="18"/>
  <c r="R144" i="18"/>
  <c r="P144" i="18"/>
  <c r="BI141" i="18"/>
  <c r="BH141" i="18"/>
  <c r="BG141" i="18"/>
  <c r="BF141" i="18"/>
  <c r="T141" i="18"/>
  <c r="R141" i="18"/>
  <c r="P141" i="18"/>
  <c r="BI138" i="18"/>
  <c r="BH138" i="18"/>
  <c r="BG138" i="18"/>
  <c r="BF138" i="18"/>
  <c r="T138" i="18"/>
  <c r="R138" i="18"/>
  <c r="P138" i="18"/>
  <c r="BI135" i="18"/>
  <c r="BH135" i="18"/>
  <c r="BG135" i="18"/>
  <c r="BF135" i="18"/>
  <c r="T135" i="18"/>
  <c r="R135" i="18"/>
  <c r="P135" i="18"/>
  <c r="BI132" i="18"/>
  <c r="BH132" i="18"/>
  <c r="BG132" i="18"/>
  <c r="BF132" i="18"/>
  <c r="T132" i="18"/>
  <c r="R132" i="18"/>
  <c r="P132" i="18"/>
  <c r="F123" i="18"/>
  <c r="E121" i="18"/>
  <c r="F91" i="18"/>
  <c r="E89" i="18"/>
  <c r="J26" i="18"/>
  <c r="E26" i="18"/>
  <c r="J126" i="18"/>
  <c r="J25" i="18"/>
  <c r="J23" i="18"/>
  <c r="E23" i="18"/>
  <c r="J125" i="18"/>
  <c r="J22" i="18"/>
  <c r="J20" i="18"/>
  <c r="E20" i="18"/>
  <c r="F94" i="18"/>
  <c r="J19" i="18"/>
  <c r="J17" i="18"/>
  <c r="E17" i="18"/>
  <c r="F125" i="18"/>
  <c r="J16" i="18"/>
  <c r="J14" i="18"/>
  <c r="J91" i="18"/>
  <c r="E7" i="18"/>
  <c r="E85" i="18"/>
  <c r="J39" i="17"/>
  <c r="J38" i="17"/>
  <c r="AY115" i="1"/>
  <c r="J37" i="17"/>
  <c r="AX115" i="1"/>
  <c r="BI1118" i="17"/>
  <c r="BH1118" i="17"/>
  <c r="BG1118" i="17"/>
  <c r="BF1118" i="17"/>
  <c r="T1118" i="17"/>
  <c r="R1118" i="17"/>
  <c r="P1118" i="17"/>
  <c r="BI1108" i="17"/>
  <c r="BH1108" i="17"/>
  <c r="BG1108" i="17"/>
  <c r="BF1108" i="17"/>
  <c r="T1108" i="17"/>
  <c r="R1108" i="17"/>
  <c r="P1108" i="17"/>
  <c r="BI1106" i="17"/>
  <c r="BH1106" i="17"/>
  <c r="BG1106" i="17"/>
  <c r="BF1106" i="17"/>
  <c r="T1106" i="17"/>
  <c r="R1106" i="17"/>
  <c r="P1106" i="17"/>
  <c r="BI1094" i="17"/>
  <c r="BH1094" i="17"/>
  <c r="BG1094" i="17"/>
  <c r="BF1094" i="17"/>
  <c r="T1094" i="17"/>
  <c r="R1094" i="17"/>
  <c r="P1094" i="17"/>
  <c r="BI1091" i="17"/>
  <c r="BH1091" i="17"/>
  <c r="BG1091" i="17"/>
  <c r="BF1091" i="17"/>
  <c r="T1091" i="17"/>
  <c r="R1091" i="17"/>
  <c r="P1091" i="17"/>
  <c r="BI1079" i="17"/>
  <c r="BH1079" i="17"/>
  <c r="BG1079" i="17"/>
  <c r="BF1079" i="17"/>
  <c r="T1079" i="17"/>
  <c r="R1079" i="17"/>
  <c r="P1079" i="17"/>
  <c r="BI1077" i="17"/>
  <c r="BH1077" i="17"/>
  <c r="BG1077" i="17"/>
  <c r="BF1077" i="17"/>
  <c r="T1077" i="17"/>
  <c r="R1077" i="17"/>
  <c r="P1077" i="17"/>
  <c r="BI1065" i="17"/>
  <c r="BH1065" i="17"/>
  <c r="BG1065" i="17"/>
  <c r="BF1065" i="17"/>
  <c r="T1065" i="17"/>
  <c r="R1065" i="17"/>
  <c r="P1065" i="17"/>
  <c r="BI1053" i="17"/>
  <c r="BH1053" i="17"/>
  <c r="BG1053" i="17"/>
  <c r="BF1053" i="17"/>
  <c r="T1053" i="17"/>
  <c r="R1053" i="17"/>
  <c r="P1053" i="17"/>
  <c r="BI1051" i="17"/>
  <c r="BH1051" i="17"/>
  <c r="BG1051" i="17"/>
  <c r="BF1051" i="17"/>
  <c r="T1051" i="17"/>
  <c r="R1051" i="17"/>
  <c r="P1051" i="17"/>
  <c r="BI1048" i="17"/>
  <c r="BH1048" i="17"/>
  <c r="BG1048" i="17"/>
  <c r="BF1048" i="17"/>
  <c r="T1048" i="17"/>
  <c r="R1048" i="17"/>
  <c r="P1048" i="17"/>
  <c r="BI1029" i="17"/>
  <c r="BH1029" i="17"/>
  <c r="BG1029" i="17"/>
  <c r="BF1029" i="17"/>
  <c r="T1029" i="17"/>
  <c r="R1029" i="17"/>
  <c r="P1029" i="17"/>
  <c r="BI1026" i="17"/>
  <c r="BH1026" i="17"/>
  <c r="BG1026" i="17"/>
  <c r="BF1026" i="17"/>
  <c r="T1026" i="17"/>
  <c r="R1026" i="17"/>
  <c r="P1026" i="17"/>
  <c r="BI1010" i="17"/>
  <c r="BH1010" i="17"/>
  <c r="BG1010" i="17"/>
  <c r="BF1010" i="17"/>
  <c r="T1010" i="17"/>
  <c r="R1010" i="17"/>
  <c r="P1010" i="17"/>
  <c r="BI1007" i="17"/>
  <c r="BH1007" i="17"/>
  <c r="BG1007" i="17"/>
  <c r="BF1007" i="17"/>
  <c r="T1007" i="17"/>
  <c r="R1007" i="17"/>
  <c r="P1007" i="17"/>
  <c r="BI1005" i="17"/>
  <c r="BH1005" i="17"/>
  <c r="BG1005" i="17"/>
  <c r="BF1005" i="17"/>
  <c r="T1005" i="17"/>
  <c r="R1005" i="17"/>
  <c r="P1005" i="17"/>
  <c r="BI1002" i="17"/>
  <c r="BH1002" i="17"/>
  <c r="BG1002" i="17"/>
  <c r="BF1002" i="17"/>
  <c r="T1002" i="17"/>
  <c r="R1002" i="17"/>
  <c r="P1002" i="17"/>
  <c r="BI1000" i="17"/>
  <c r="BH1000" i="17"/>
  <c r="BG1000" i="17"/>
  <c r="BF1000" i="17"/>
  <c r="T1000" i="17"/>
  <c r="R1000" i="17"/>
  <c r="P1000" i="17"/>
  <c r="BI994" i="17"/>
  <c r="BH994" i="17"/>
  <c r="BG994" i="17"/>
  <c r="BF994" i="17"/>
  <c r="T994" i="17"/>
  <c r="R994" i="17"/>
  <c r="P994" i="17"/>
  <c r="BI990" i="17"/>
  <c r="BH990" i="17"/>
  <c r="BG990" i="17"/>
  <c r="BF990" i="17"/>
  <c r="T990" i="17"/>
  <c r="R990" i="17"/>
  <c r="P990" i="17"/>
  <c r="BI987" i="17"/>
  <c r="BH987" i="17"/>
  <c r="BG987" i="17"/>
  <c r="BF987" i="17"/>
  <c r="T987" i="17"/>
  <c r="R987" i="17"/>
  <c r="P987" i="17"/>
  <c r="BI981" i="17"/>
  <c r="BH981" i="17"/>
  <c r="BG981" i="17"/>
  <c r="BF981" i="17"/>
  <c r="T981" i="17"/>
  <c r="R981" i="17"/>
  <c r="P981" i="17"/>
  <c r="BI973" i="17"/>
  <c r="BH973" i="17"/>
  <c r="BG973" i="17"/>
  <c r="BF973" i="17"/>
  <c r="T973" i="17"/>
  <c r="R973" i="17"/>
  <c r="P973" i="17"/>
  <c r="BI967" i="17"/>
  <c r="BH967" i="17"/>
  <c r="BG967" i="17"/>
  <c r="BF967" i="17"/>
  <c r="T967" i="17"/>
  <c r="R967" i="17"/>
  <c r="P967" i="17"/>
  <c r="BI965" i="17"/>
  <c r="BH965" i="17"/>
  <c r="BG965" i="17"/>
  <c r="BF965" i="17"/>
  <c r="T965" i="17"/>
  <c r="R965" i="17"/>
  <c r="P965" i="17"/>
  <c r="BI953" i="17"/>
  <c r="BH953" i="17"/>
  <c r="BG953" i="17"/>
  <c r="BF953" i="17"/>
  <c r="T953" i="17"/>
  <c r="R953" i="17"/>
  <c r="P953" i="17"/>
  <c r="BI951" i="17"/>
  <c r="BH951" i="17"/>
  <c r="BG951" i="17"/>
  <c r="BF951" i="17"/>
  <c r="T951" i="17"/>
  <c r="R951" i="17"/>
  <c r="P951" i="17"/>
  <c r="BI948" i="17"/>
  <c r="BH948" i="17"/>
  <c r="BG948" i="17"/>
  <c r="BF948" i="17"/>
  <c r="T948" i="17"/>
  <c r="R948" i="17"/>
  <c r="P948" i="17"/>
  <c r="BI945" i="17"/>
  <c r="BH945" i="17"/>
  <c r="BG945" i="17"/>
  <c r="BF945" i="17"/>
  <c r="T945" i="17"/>
  <c r="R945" i="17"/>
  <c r="P945" i="17"/>
  <c r="BI942" i="17"/>
  <c r="BH942" i="17"/>
  <c r="BG942" i="17"/>
  <c r="BF942" i="17"/>
  <c r="T942" i="17"/>
  <c r="R942" i="17"/>
  <c r="P942" i="17"/>
  <c r="BI939" i="17"/>
  <c r="BH939" i="17"/>
  <c r="BG939" i="17"/>
  <c r="BF939" i="17"/>
  <c r="T939" i="17"/>
  <c r="R939" i="17"/>
  <c r="P939" i="17"/>
  <c r="BI937" i="17"/>
  <c r="BH937" i="17"/>
  <c r="BG937" i="17"/>
  <c r="BF937" i="17"/>
  <c r="T937" i="17"/>
  <c r="R937" i="17"/>
  <c r="P937" i="17"/>
  <c r="BI936" i="17"/>
  <c r="BH936" i="17"/>
  <c r="BG936" i="17"/>
  <c r="BF936" i="17"/>
  <c r="T936" i="17"/>
  <c r="R936" i="17"/>
  <c r="P936" i="17"/>
  <c r="BI934" i="17"/>
  <c r="BH934" i="17"/>
  <c r="BG934" i="17"/>
  <c r="BF934" i="17"/>
  <c r="T934" i="17"/>
  <c r="R934" i="17"/>
  <c r="P934" i="17"/>
  <c r="BI933" i="17"/>
  <c r="BH933" i="17"/>
  <c r="BG933" i="17"/>
  <c r="BF933" i="17"/>
  <c r="T933" i="17"/>
  <c r="R933" i="17"/>
  <c r="P933" i="17"/>
  <c r="BI932" i="17"/>
  <c r="BH932" i="17"/>
  <c r="BG932" i="17"/>
  <c r="BF932" i="17"/>
  <c r="T932" i="17"/>
  <c r="R932" i="17"/>
  <c r="P932" i="17"/>
  <c r="BI931" i="17"/>
  <c r="BH931" i="17"/>
  <c r="BG931" i="17"/>
  <c r="BF931" i="17"/>
  <c r="T931" i="17"/>
  <c r="R931" i="17"/>
  <c r="P931" i="17"/>
  <c r="BI930" i="17"/>
  <c r="BH930" i="17"/>
  <c r="BG930" i="17"/>
  <c r="BF930" i="17"/>
  <c r="T930" i="17"/>
  <c r="R930" i="17"/>
  <c r="P930" i="17"/>
  <c r="BI929" i="17"/>
  <c r="BH929" i="17"/>
  <c r="BG929" i="17"/>
  <c r="BF929" i="17"/>
  <c r="T929" i="17"/>
  <c r="R929" i="17"/>
  <c r="P929" i="17"/>
  <c r="BI928" i="17"/>
  <c r="BH928" i="17"/>
  <c r="BG928" i="17"/>
  <c r="BF928" i="17"/>
  <c r="T928" i="17"/>
  <c r="R928" i="17"/>
  <c r="P928" i="17"/>
  <c r="BI927" i="17"/>
  <c r="BH927" i="17"/>
  <c r="BG927" i="17"/>
  <c r="BF927" i="17"/>
  <c r="T927" i="17"/>
  <c r="R927" i="17"/>
  <c r="P927" i="17"/>
  <c r="BI926" i="17"/>
  <c r="BH926" i="17"/>
  <c r="BG926" i="17"/>
  <c r="BF926" i="17"/>
  <c r="T926" i="17"/>
  <c r="R926" i="17"/>
  <c r="P926" i="17"/>
  <c r="BI925" i="17"/>
  <c r="BH925" i="17"/>
  <c r="BG925" i="17"/>
  <c r="BF925" i="17"/>
  <c r="T925" i="17"/>
  <c r="R925" i="17"/>
  <c r="P925" i="17"/>
  <c r="BI924" i="17"/>
  <c r="BH924" i="17"/>
  <c r="BG924" i="17"/>
  <c r="BF924" i="17"/>
  <c r="T924" i="17"/>
  <c r="R924" i="17"/>
  <c r="P924" i="17"/>
  <c r="BI923" i="17"/>
  <c r="BH923" i="17"/>
  <c r="BG923" i="17"/>
  <c r="BF923" i="17"/>
  <c r="T923" i="17"/>
  <c r="R923" i="17"/>
  <c r="P923" i="17"/>
  <c r="BI922" i="17"/>
  <c r="BH922" i="17"/>
  <c r="BG922" i="17"/>
  <c r="BF922" i="17"/>
  <c r="T922" i="17"/>
  <c r="R922" i="17"/>
  <c r="P922" i="17"/>
  <c r="BI921" i="17"/>
  <c r="BH921" i="17"/>
  <c r="BG921" i="17"/>
  <c r="BF921" i="17"/>
  <c r="T921" i="17"/>
  <c r="R921" i="17"/>
  <c r="P921" i="17"/>
  <c r="BI920" i="17"/>
  <c r="BH920" i="17"/>
  <c r="BG920" i="17"/>
  <c r="BF920" i="17"/>
  <c r="T920" i="17"/>
  <c r="R920" i="17"/>
  <c r="P920" i="17"/>
  <c r="BI919" i="17"/>
  <c r="BH919" i="17"/>
  <c r="BG919" i="17"/>
  <c r="BF919" i="17"/>
  <c r="T919" i="17"/>
  <c r="R919" i="17"/>
  <c r="P919" i="17"/>
  <c r="BI918" i="17"/>
  <c r="BH918" i="17"/>
  <c r="BG918" i="17"/>
  <c r="BF918" i="17"/>
  <c r="T918" i="17"/>
  <c r="R918" i="17"/>
  <c r="P918" i="17"/>
  <c r="BI917" i="17"/>
  <c r="BH917" i="17"/>
  <c r="BG917" i="17"/>
  <c r="BF917" i="17"/>
  <c r="T917" i="17"/>
  <c r="R917" i="17"/>
  <c r="P917" i="17"/>
  <c r="BI916" i="17"/>
  <c r="BH916" i="17"/>
  <c r="BG916" i="17"/>
  <c r="BF916" i="17"/>
  <c r="T916" i="17"/>
  <c r="R916" i="17"/>
  <c r="P916" i="17"/>
  <c r="BI914" i="17"/>
  <c r="BH914" i="17"/>
  <c r="BG914" i="17"/>
  <c r="BF914" i="17"/>
  <c r="T914" i="17"/>
  <c r="R914" i="17"/>
  <c r="P914" i="17"/>
  <c r="BI905" i="17"/>
  <c r="BH905" i="17"/>
  <c r="BG905" i="17"/>
  <c r="BF905" i="17"/>
  <c r="T905" i="17"/>
  <c r="R905" i="17"/>
  <c r="P905" i="17"/>
  <c r="BI899" i="17"/>
  <c r="BH899" i="17"/>
  <c r="BG899" i="17"/>
  <c r="BF899" i="17"/>
  <c r="T899" i="17"/>
  <c r="R899" i="17"/>
  <c r="P899" i="17"/>
  <c r="BI896" i="17"/>
  <c r="BH896" i="17"/>
  <c r="BG896" i="17"/>
  <c r="BF896" i="17"/>
  <c r="T896" i="17"/>
  <c r="R896" i="17"/>
  <c r="P896" i="17"/>
  <c r="BI894" i="17"/>
  <c r="BH894" i="17"/>
  <c r="BG894" i="17"/>
  <c r="BF894" i="17"/>
  <c r="T894" i="17"/>
  <c r="R894" i="17"/>
  <c r="P894" i="17"/>
  <c r="BI893" i="17"/>
  <c r="BH893" i="17"/>
  <c r="BG893" i="17"/>
  <c r="BF893" i="17"/>
  <c r="T893" i="17"/>
  <c r="R893" i="17"/>
  <c r="P893" i="17"/>
  <c r="BI877" i="17"/>
  <c r="BH877" i="17"/>
  <c r="BG877" i="17"/>
  <c r="BF877" i="17"/>
  <c r="T877" i="17"/>
  <c r="R877" i="17"/>
  <c r="P877" i="17"/>
  <c r="BI874" i="17"/>
  <c r="BH874" i="17"/>
  <c r="BG874" i="17"/>
  <c r="BF874" i="17"/>
  <c r="T874" i="17"/>
  <c r="R874" i="17"/>
  <c r="P874" i="17"/>
  <c r="BI870" i="17"/>
  <c r="BH870" i="17"/>
  <c r="BG870" i="17"/>
  <c r="BF870" i="17"/>
  <c r="T870" i="17"/>
  <c r="R870" i="17"/>
  <c r="P870" i="17"/>
  <c r="BI862" i="17"/>
  <c r="BH862" i="17"/>
  <c r="BG862" i="17"/>
  <c r="BF862" i="17"/>
  <c r="T862" i="17"/>
  <c r="R862" i="17"/>
  <c r="P862" i="17"/>
  <c r="BI859" i="17"/>
  <c r="BH859" i="17"/>
  <c r="BG859" i="17"/>
  <c r="BF859" i="17"/>
  <c r="T859" i="17"/>
  <c r="R859" i="17"/>
  <c r="P859" i="17"/>
  <c r="BI857" i="17"/>
  <c r="BH857" i="17"/>
  <c r="BG857" i="17"/>
  <c r="BF857" i="17"/>
  <c r="T857" i="17"/>
  <c r="R857" i="17"/>
  <c r="P857" i="17"/>
  <c r="BI829" i="17"/>
  <c r="BH829" i="17"/>
  <c r="BG829" i="17"/>
  <c r="BF829" i="17"/>
  <c r="T829" i="17"/>
  <c r="R829" i="17"/>
  <c r="P829" i="17"/>
  <c r="BI805" i="17"/>
  <c r="BH805" i="17"/>
  <c r="BG805" i="17"/>
  <c r="BF805" i="17"/>
  <c r="T805" i="17"/>
  <c r="R805" i="17"/>
  <c r="P805" i="17"/>
  <c r="BI803" i="17"/>
  <c r="BH803" i="17"/>
  <c r="BG803" i="17"/>
  <c r="BF803" i="17"/>
  <c r="T803" i="17"/>
  <c r="R803" i="17"/>
  <c r="P803" i="17"/>
  <c r="BI801" i="17"/>
  <c r="BH801" i="17"/>
  <c r="BG801" i="17"/>
  <c r="BF801" i="17"/>
  <c r="T801" i="17"/>
  <c r="R801" i="17"/>
  <c r="P801" i="17"/>
  <c r="BI797" i="17"/>
  <c r="BH797" i="17"/>
  <c r="BG797" i="17"/>
  <c r="BF797" i="17"/>
  <c r="T797" i="17"/>
  <c r="R797" i="17"/>
  <c r="P797" i="17"/>
  <c r="BI795" i="17"/>
  <c r="BH795" i="17"/>
  <c r="BG795" i="17"/>
  <c r="BF795" i="17"/>
  <c r="T795" i="17"/>
  <c r="R795" i="17"/>
  <c r="P795" i="17"/>
  <c r="BI792" i="17"/>
  <c r="BH792" i="17"/>
  <c r="BG792" i="17"/>
  <c r="BF792" i="17"/>
  <c r="T792" i="17"/>
  <c r="R792" i="17"/>
  <c r="P792" i="17"/>
  <c r="BI790" i="17"/>
  <c r="BH790" i="17"/>
  <c r="BG790" i="17"/>
  <c r="BF790" i="17"/>
  <c r="T790" i="17"/>
  <c r="R790" i="17"/>
  <c r="P790" i="17"/>
  <c r="BI788" i="17"/>
  <c r="BH788" i="17"/>
  <c r="BG788" i="17"/>
  <c r="BF788" i="17"/>
  <c r="T788" i="17"/>
  <c r="R788" i="17"/>
  <c r="P788" i="17"/>
  <c r="BI783" i="17"/>
  <c r="BH783" i="17"/>
  <c r="BG783" i="17"/>
  <c r="BF783" i="17"/>
  <c r="T783" i="17"/>
  <c r="R783" i="17"/>
  <c r="P783" i="17"/>
  <c r="BI781" i="17"/>
  <c r="BH781" i="17"/>
  <c r="BG781" i="17"/>
  <c r="BF781" i="17"/>
  <c r="T781" i="17"/>
  <c r="R781" i="17"/>
  <c r="P781" i="17"/>
  <c r="BI779" i="17"/>
  <c r="BH779" i="17"/>
  <c r="BG779" i="17"/>
  <c r="BF779" i="17"/>
  <c r="T779" i="17"/>
  <c r="R779" i="17"/>
  <c r="P779" i="17"/>
  <c r="BI770" i="17"/>
  <c r="BH770" i="17"/>
  <c r="BG770" i="17"/>
  <c r="BF770" i="17"/>
  <c r="T770" i="17"/>
  <c r="R770" i="17"/>
  <c r="P770" i="17"/>
  <c r="BI757" i="17"/>
  <c r="BH757" i="17"/>
  <c r="BG757" i="17"/>
  <c r="BF757" i="17"/>
  <c r="T757" i="17"/>
  <c r="R757" i="17"/>
  <c r="P757" i="17"/>
  <c r="BI756" i="17"/>
  <c r="BH756" i="17"/>
  <c r="BG756" i="17"/>
  <c r="BF756" i="17"/>
  <c r="T756" i="17"/>
  <c r="R756" i="17"/>
  <c r="P756" i="17"/>
  <c r="BI755" i="17"/>
  <c r="BH755" i="17"/>
  <c r="BG755" i="17"/>
  <c r="BF755" i="17"/>
  <c r="T755" i="17"/>
  <c r="R755" i="17"/>
  <c r="P755" i="17"/>
  <c r="BI754" i="17"/>
  <c r="BH754" i="17"/>
  <c r="BG754" i="17"/>
  <c r="BF754" i="17"/>
  <c r="T754" i="17"/>
  <c r="R754" i="17"/>
  <c r="P754" i="17"/>
  <c r="BI753" i="17"/>
  <c r="BH753" i="17"/>
  <c r="BG753" i="17"/>
  <c r="BF753" i="17"/>
  <c r="T753" i="17"/>
  <c r="R753" i="17"/>
  <c r="P753" i="17"/>
  <c r="BI750" i="17"/>
  <c r="BH750" i="17"/>
  <c r="BG750" i="17"/>
  <c r="BF750" i="17"/>
  <c r="T750" i="17"/>
  <c r="R750" i="17"/>
  <c r="P750" i="17"/>
  <c r="BI733" i="17"/>
  <c r="BH733" i="17"/>
  <c r="BG733" i="17"/>
  <c r="BF733" i="17"/>
  <c r="T733" i="17"/>
  <c r="R733" i="17"/>
  <c r="P733" i="17"/>
  <c r="BI714" i="17"/>
  <c r="BH714" i="17"/>
  <c r="BG714" i="17"/>
  <c r="BF714" i="17"/>
  <c r="T714" i="17"/>
  <c r="R714" i="17"/>
  <c r="P714" i="17"/>
  <c r="BI701" i="17"/>
  <c r="BH701" i="17"/>
  <c r="BG701" i="17"/>
  <c r="BF701" i="17"/>
  <c r="T701" i="17"/>
  <c r="R701" i="17"/>
  <c r="P701" i="17"/>
  <c r="BI692" i="17"/>
  <c r="BH692" i="17"/>
  <c r="BG692" i="17"/>
  <c r="BF692" i="17"/>
  <c r="T692" i="17"/>
  <c r="R692" i="17"/>
  <c r="P692" i="17"/>
  <c r="BI687" i="17"/>
  <c r="BH687" i="17"/>
  <c r="BG687" i="17"/>
  <c r="BF687" i="17"/>
  <c r="T687" i="17"/>
  <c r="R687" i="17"/>
  <c r="P687" i="17"/>
  <c r="BI684" i="17"/>
  <c r="BH684" i="17"/>
  <c r="BG684" i="17"/>
  <c r="BF684" i="17"/>
  <c r="T684" i="17"/>
  <c r="R684" i="17"/>
  <c r="P684" i="17"/>
  <c r="BI680" i="17"/>
  <c r="BH680" i="17"/>
  <c r="BG680" i="17"/>
  <c r="BF680" i="17"/>
  <c r="T680" i="17"/>
  <c r="R680" i="17"/>
  <c r="P680" i="17"/>
  <c r="BI676" i="17"/>
  <c r="BH676" i="17"/>
  <c r="BG676" i="17"/>
  <c r="BF676" i="17"/>
  <c r="T676" i="17"/>
  <c r="R676" i="17"/>
  <c r="P676" i="17"/>
  <c r="BI673" i="17"/>
  <c r="BH673" i="17"/>
  <c r="BG673" i="17"/>
  <c r="BF673" i="17"/>
  <c r="T673" i="17"/>
  <c r="R673" i="17"/>
  <c r="P673" i="17"/>
  <c r="BI667" i="17"/>
  <c r="BH667" i="17"/>
  <c r="BG667" i="17"/>
  <c r="BF667" i="17"/>
  <c r="T667" i="17"/>
  <c r="R667" i="17"/>
  <c r="P667" i="17"/>
  <c r="BI661" i="17"/>
  <c r="BH661" i="17"/>
  <c r="BG661" i="17"/>
  <c r="BF661" i="17"/>
  <c r="T661" i="17"/>
  <c r="R661" i="17"/>
  <c r="P661" i="17"/>
  <c r="BI659" i="17"/>
  <c r="BH659" i="17"/>
  <c r="BG659" i="17"/>
  <c r="BF659" i="17"/>
  <c r="T659" i="17"/>
  <c r="R659" i="17"/>
  <c r="P659" i="17"/>
  <c r="BI657" i="17"/>
  <c r="BH657" i="17"/>
  <c r="BG657" i="17"/>
  <c r="BF657" i="17"/>
  <c r="T657" i="17"/>
  <c r="R657" i="17"/>
  <c r="P657" i="17"/>
  <c r="BI651" i="17"/>
  <c r="BH651" i="17"/>
  <c r="BG651" i="17"/>
  <c r="BF651" i="17"/>
  <c r="T651" i="17"/>
  <c r="R651" i="17"/>
  <c r="P651" i="17"/>
  <c r="BI648" i="17"/>
  <c r="BH648" i="17"/>
  <c r="BG648" i="17"/>
  <c r="BF648" i="17"/>
  <c r="T648" i="17"/>
  <c r="R648" i="17"/>
  <c r="P648" i="17"/>
  <c r="BI645" i="17"/>
  <c r="BH645" i="17"/>
  <c r="BG645" i="17"/>
  <c r="BF645" i="17"/>
  <c r="T645" i="17"/>
  <c r="R645" i="17"/>
  <c r="P645" i="17"/>
  <c r="BI641" i="17"/>
  <c r="BH641" i="17"/>
  <c r="BG641" i="17"/>
  <c r="BF641" i="17"/>
  <c r="T641" i="17"/>
  <c r="R641" i="17"/>
  <c r="P641" i="17"/>
  <c r="BI630" i="17"/>
  <c r="BH630" i="17"/>
  <c r="BG630" i="17"/>
  <c r="BF630" i="17"/>
  <c r="T630" i="17"/>
  <c r="R630" i="17"/>
  <c r="P630" i="17"/>
  <c r="BI624" i="17"/>
  <c r="BH624" i="17"/>
  <c r="BG624" i="17"/>
  <c r="BF624" i="17"/>
  <c r="T624" i="17"/>
  <c r="R624" i="17"/>
  <c r="P624" i="17"/>
  <c r="BI617" i="17"/>
  <c r="BH617" i="17"/>
  <c r="BG617" i="17"/>
  <c r="BF617" i="17"/>
  <c r="T617" i="17"/>
  <c r="R617" i="17"/>
  <c r="P617" i="17"/>
  <c r="BI611" i="17"/>
  <c r="BH611" i="17"/>
  <c r="BG611" i="17"/>
  <c r="BF611" i="17"/>
  <c r="T611" i="17"/>
  <c r="R611" i="17"/>
  <c r="P611" i="17"/>
  <c r="BI607" i="17"/>
  <c r="BH607" i="17"/>
  <c r="BG607" i="17"/>
  <c r="BF607" i="17"/>
  <c r="T607" i="17"/>
  <c r="R607" i="17"/>
  <c r="P607" i="17"/>
  <c r="BI588" i="17"/>
  <c r="BH588" i="17"/>
  <c r="BG588" i="17"/>
  <c r="BF588" i="17"/>
  <c r="T588" i="17"/>
  <c r="R588" i="17"/>
  <c r="P588" i="17"/>
  <c r="BI586" i="17"/>
  <c r="BH586" i="17"/>
  <c r="BG586" i="17"/>
  <c r="BF586" i="17"/>
  <c r="T586" i="17"/>
  <c r="R586" i="17"/>
  <c r="P586" i="17"/>
  <c r="BI583" i="17"/>
  <c r="BH583" i="17"/>
  <c r="BG583" i="17"/>
  <c r="BF583" i="17"/>
  <c r="T583" i="17"/>
  <c r="R583" i="17"/>
  <c r="P583" i="17"/>
  <c r="BI579" i="17"/>
  <c r="BH579" i="17"/>
  <c r="BG579" i="17"/>
  <c r="BF579" i="17"/>
  <c r="T579" i="17"/>
  <c r="R579" i="17"/>
  <c r="P579" i="17"/>
  <c r="BI568" i="17"/>
  <c r="BH568" i="17"/>
  <c r="BG568" i="17"/>
  <c r="BF568" i="17"/>
  <c r="T568" i="17"/>
  <c r="R568" i="17"/>
  <c r="P568" i="17"/>
  <c r="BI565" i="17"/>
  <c r="BH565" i="17"/>
  <c r="BG565" i="17"/>
  <c r="BF565" i="17"/>
  <c r="T565" i="17"/>
  <c r="R565" i="17"/>
  <c r="P565" i="17"/>
  <c r="BI551" i="17"/>
  <c r="BH551" i="17"/>
  <c r="BG551" i="17"/>
  <c r="BF551" i="17"/>
  <c r="T551" i="17"/>
  <c r="R551" i="17"/>
  <c r="P551" i="17"/>
  <c r="BI532" i="17"/>
  <c r="BH532" i="17"/>
  <c r="BG532" i="17"/>
  <c r="BF532" i="17"/>
  <c r="T532" i="17"/>
  <c r="R532" i="17"/>
  <c r="P532" i="17"/>
  <c r="BI521" i="17"/>
  <c r="BH521" i="17"/>
  <c r="BG521" i="17"/>
  <c r="BF521" i="17"/>
  <c r="T521" i="17"/>
  <c r="R521" i="17"/>
  <c r="P521" i="17"/>
  <c r="BI519" i="17"/>
  <c r="BH519" i="17"/>
  <c r="BG519" i="17"/>
  <c r="BF519" i="17"/>
  <c r="T519" i="17"/>
  <c r="R519" i="17"/>
  <c r="P519" i="17"/>
  <c r="BI505" i="17"/>
  <c r="BH505" i="17"/>
  <c r="BG505" i="17"/>
  <c r="BF505" i="17"/>
  <c r="T505" i="17"/>
  <c r="R505" i="17"/>
  <c r="P505" i="17"/>
  <c r="BI503" i="17"/>
  <c r="BH503" i="17"/>
  <c r="BG503" i="17"/>
  <c r="BF503" i="17"/>
  <c r="T503" i="17"/>
  <c r="R503" i="17"/>
  <c r="P503" i="17"/>
  <c r="BI487" i="17"/>
  <c r="BH487" i="17"/>
  <c r="BG487" i="17"/>
  <c r="BF487" i="17"/>
  <c r="T487" i="17"/>
  <c r="R487" i="17"/>
  <c r="P487" i="17"/>
  <c r="BI485" i="17"/>
  <c r="BH485" i="17"/>
  <c r="BG485" i="17"/>
  <c r="BF485" i="17"/>
  <c r="T485" i="17"/>
  <c r="R485" i="17"/>
  <c r="P485" i="17"/>
  <c r="BI473" i="17"/>
  <c r="BH473" i="17"/>
  <c r="BG473" i="17"/>
  <c r="BF473" i="17"/>
  <c r="T473" i="17"/>
  <c r="R473" i="17"/>
  <c r="P473" i="17"/>
  <c r="BI461" i="17"/>
  <c r="BH461" i="17"/>
  <c r="BG461" i="17"/>
  <c r="BF461" i="17"/>
  <c r="T461" i="17"/>
  <c r="R461" i="17"/>
  <c r="P461" i="17"/>
  <c r="BI457" i="17"/>
  <c r="BH457" i="17"/>
  <c r="BG457" i="17"/>
  <c r="BF457" i="17"/>
  <c r="T457" i="17"/>
  <c r="R457" i="17"/>
  <c r="P457" i="17"/>
  <c r="BI455" i="17"/>
  <c r="BH455" i="17"/>
  <c r="BG455" i="17"/>
  <c r="BF455" i="17"/>
  <c r="T455" i="17"/>
  <c r="R455" i="17"/>
  <c r="P455" i="17"/>
  <c r="BI453" i="17"/>
  <c r="BH453" i="17"/>
  <c r="BG453" i="17"/>
  <c r="BF453" i="17"/>
  <c r="T453" i="17"/>
  <c r="R453" i="17"/>
  <c r="P453" i="17"/>
  <c r="BI451" i="17"/>
  <c r="BH451" i="17"/>
  <c r="BG451" i="17"/>
  <c r="BF451" i="17"/>
  <c r="T451" i="17"/>
  <c r="R451" i="17"/>
  <c r="P451" i="17"/>
  <c r="BI449" i="17"/>
  <c r="BH449" i="17"/>
  <c r="BG449" i="17"/>
  <c r="BF449" i="17"/>
  <c r="T449" i="17"/>
  <c r="R449" i="17"/>
  <c r="P449" i="17"/>
  <c r="BI447" i="17"/>
  <c r="BH447" i="17"/>
  <c r="BG447" i="17"/>
  <c r="BF447" i="17"/>
  <c r="T447" i="17"/>
  <c r="R447" i="17"/>
  <c r="P447" i="17"/>
  <c r="BI445" i="17"/>
  <c r="BH445" i="17"/>
  <c r="BG445" i="17"/>
  <c r="BF445" i="17"/>
  <c r="T445" i="17"/>
  <c r="R445" i="17"/>
  <c r="P445" i="17"/>
  <c r="BI444" i="17"/>
  <c r="BH444" i="17"/>
  <c r="BG444" i="17"/>
  <c r="BF444" i="17"/>
  <c r="T444" i="17"/>
  <c r="R444" i="17"/>
  <c r="P444" i="17"/>
  <c r="BI442" i="17"/>
  <c r="BH442" i="17"/>
  <c r="BG442" i="17"/>
  <c r="BF442" i="17"/>
  <c r="T442" i="17"/>
  <c r="R442" i="17"/>
  <c r="P442" i="17"/>
  <c r="BI441" i="17"/>
  <c r="BH441" i="17"/>
  <c r="BG441" i="17"/>
  <c r="BF441" i="17"/>
  <c r="T441" i="17"/>
  <c r="R441" i="17"/>
  <c r="P441" i="17"/>
  <c r="BI439" i="17"/>
  <c r="BH439" i="17"/>
  <c r="BG439" i="17"/>
  <c r="BF439" i="17"/>
  <c r="T439" i="17"/>
  <c r="R439" i="17"/>
  <c r="P439" i="17"/>
  <c r="BI436" i="17"/>
  <c r="BH436" i="17"/>
  <c r="BG436" i="17"/>
  <c r="BF436" i="17"/>
  <c r="T436" i="17"/>
  <c r="R436" i="17"/>
  <c r="P436" i="17"/>
  <c r="BI424" i="17"/>
  <c r="BH424" i="17"/>
  <c r="BG424" i="17"/>
  <c r="BF424" i="17"/>
  <c r="T424" i="17"/>
  <c r="R424" i="17"/>
  <c r="P424" i="17"/>
  <c r="BI421" i="17"/>
  <c r="BH421" i="17"/>
  <c r="BG421" i="17"/>
  <c r="BF421" i="17"/>
  <c r="T421" i="17"/>
  <c r="R421" i="17"/>
  <c r="P421" i="17"/>
  <c r="BI415" i="17"/>
  <c r="BH415" i="17"/>
  <c r="BG415" i="17"/>
  <c r="BF415" i="17"/>
  <c r="T415" i="17"/>
  <c r="R415" i="17"/>
  <c r="P415" i="17"/>
  <c r="BI412" i="17"/>
  <c r="BH412" i="17"/>
  <c r="BG412" i="17"/>
  <c r="BF412" i="17"/>
  <c r="T412" i="17"/>
  <c r="R412" i="17"/>
  <c r="P412" i="17"/>
  <c r="BI401" i="17"/>
  <c r="BH401" i="17"/>
  <c r="BG401" i="17"/>
  <c r="BF401" i="17"/>
  <c r="T401" i="17"/>
  <c r="R401" i="17"/>
  <c r="P401" i="17"/>
  <c r="BI397" i="17"/>
  <c r="BH397" i="17"/>
  <c r="BG397" i="17"/>
  <c r="BF397" i="17"/>
  <c r="T397" i="17"/>
  <c r="R397" i="17"/>
  <c r="P397" i="17"/>
  <c r="BI392" i="17"/>
  <c r="BH392" i="17"/>
  <c r="BG392" i="17"/>
  <c r="BF392" i="17"/>
  <c r="T392" i="17"/>
  <c r="R392" i="17"/>
  <c r="P392" i="17"/>
  <c r="BI390" i="17"/>
  <c r="BH390" i="17"/>
  <c r="BG390" i="17"/>
  <c r="BF390" i="17"/>
  <c r="T390" i="17"/>
  <c r="R390" i="17"/>
  <c r="P390" i="17"/>
  <c r="BI387" i="17"/>
  <c r="BH387" i="17"/>
  <c r="BG387" i="17"/>
  <c r="BF387" i="17"/>
  <c r="T387" i="17"/>
  <c r="R387" i="17"/>
  <c r="P387" i="17"/>
  <c r="BI384" i="17"/>
  <c r="BH384" i="17"/>
  <c r="BG384" i="17"/>
  <c r="BF384" i="17"/>
  <c r="T384" i="17"/>
  <c r="R384" i="17"/>
  <c r="P384" i="17"/>
  <c r="BI380" i="17"/>
  <c r="BH380" i="17"/>
  <c r="BG380" i="17"/>
  <c r="BF380" i="17"/>
  <c r="T380" i="17"/>
  <c r="R380" i="17"/>
  <c r="P380" i="17"/>
  <c r="BI376" i="17"/>
  <c r="BH376" i="17"/>
  <c r="BG376" i="17"/>
  <c r="BF376" i="17"/>
  <c r="T376" i="17"/>
  <c r="R376" i="17"/>
  <c r="P376" i="17"/>
  <c r="BI370" i="17"/>
  <c r="BH370" i="17"/>
  <c r="BG370" i="17"/>
  <c r="BF370" i="17"/>
  <c r="T370" i="17"/>
  <c r="R370" i="17"/>
  <c r="P370" i="17"/>
  <c r="BI330" i="17"/>
  <c r="BH330" i="17"/>
  <c r="BG330" i="17"/>
  <c r="BF330" i="17"/>
  <c r="T330" i="17"/>
  <c r="R330" i="17"/>
  <c r="P330" i="17"/>
  <c r="BI290" i="17"/>
  <c r="BH290" i="17"/>
  <c r="BG290" i="17"/>
  <c r="BF290" i="17"/>
  <c r="T290" i="17"/>
  <c r="R290" i="17"/>
  <c r="P290" i="17"/>
  <c r="BI278" i="17"/>
  <c r="BH278" i="17"/>
  <c r="BG278" i="17"/>
  <c r="BF278" i="17"/>
  <c r="T278" i="17"/>
  <c r="R278" i="17"/>
  <c r="P278" i="17"/>
  <c r="BI277" i="17"/>
  <c r="BH277" i="17"/>
  <c r="BG277" i="17"/>
  <c r="BF277" i="17"/>
  <c r="T277" i="17"/>
  <c r="R277" i="17"/>
  <c r="P277" i="17"/>
  <c r="BI266" i="17"/>
  <c r="BH266" i="17"/>
  <c r="BG266" i="17"/>
  <c r="BF266" i="17"/>
  <c r="T266" i="17"/>
  <c r="R266" i="17"/>
  <c r="P266" i="17"/>
  <c r="BI255" i="17"/>
  <c r="BH255" i="17"/>
  <c r="BG255" i="17"/>
  <c r="BF255" i="17"/>
  <c r="T255" i="17"/>
  <c r="R255" i="17"/>
  <c r="P255" i="17"/>
  <c r="BI251" i="17"/>
  <c r="BH251" i="17"/>
  <c r="BG251" i="17"/>
  <c r="BF251" i="17"/>
  <c r="T251" i="17"/>
  <c r="R251" i="17"/>
  <c r="P251" i="17"/>
  <c r="BI248" i="17"/>
  <c r="BH248" i="17"/>
  <c r="BG248" i="17"/>
  <c r="BF248" i="17"/>
  <c r="T248" i="17"/>
  <c r="R248" i="17"/>
  <c r="P248" i="17"/>
  <c r="BI245" i="17"/>
  <c r="BH245" i="17"/>
  <c r="BG245" i="17"/>
  <c r="BF245" i="17"/>
  <c r="T245" i="17"/>
  <c r="R245" i="17"/>
  <c r="P245" i="17"/>
  <c r="BI241" i="17"/>
  <c r="BH241" i="17"/>
  <c r="BG241" i="17"/>
  <c r="BF241" i="17"/>
  <c r="T241" i="17"/>
  <c r="R241" i="17"/>
  <c r="P241" i="17"/>
  <c r="BI233" i="17"/>
  <c r="BH233" i="17"/>
  <c r="BG233" i="17"/>
  <c r="BF233" i="17"/>
  <c r="T233" i="17"/>
  <c r="R233" i="17"/>
  <c r="P233" i="17"/>
  <c r="BI231" i="17"/>
  <c r="BH231" i="17"/>
  <c r="BG231" i="17"/>
  <c r="BF231" i="17"/>
  <c r="T231" i="17"/>
  <c r="R231" i="17"/>
  <c r="P231" i="17"/>
  <c r="BI217" i="17"/>
  <c r="BH217" i="17"/>
  <c r="BG217" i="17"/>
  <c r="BF217" i="17"/>
  <c r="T217" i="17"/>
  <c r="R217" i="17"/>
  <c r="P217" i="17"/>
  <c r="BI197" i="17"/>
  <c r="BH197" i="17"/>
  <c r="BG197" i="17"/>
  <c r="BF197" i="17"/>
  <c r="T197" i="17"/>
  <c r="R197" i="17"/>
  <c r="P197" i="17"/>
  <c r="BI194" i="17"/>
  <c r="BH194" i="17"/>
  <c r="BG194" i="17"/>
  <c r="BF194" i="17"/>
  <c r="T194" i="17"/>
  <c r="R194" i="17"/>
  <c r="P194" i="17"/>
  <c r="BI182" i="17"/>
  <c r="BH182" i="17"/>
  <c r="BG182" i="17"/>
  <c r="BF182" i="17"/>
  <c r="T182" i="17"/>
  <c r="R182" i="17"/>
  <c r="P182" i="17"/>
  <c r="BI177" i="17"/>
  <c r="BH177" i="17"/>
  <c r="BG177" i="17"/>
  <c r="BF177" i="17"/>
  <c r="T177" i="17"/>
  <c r="R177" i="17"/>
  <c r="P177" i="17"/>
  <c r="BI165" i="17"/>
  <c r="BH165" i="17"/>
  <c r="BG165" i="17"/>
  <c r="BF165" i="17"/>
  <c r="T165" i="17"/>
  <c r="R165" i="17"/>
  <c r="P165" i="17"/>
  <c r="BI162" i="17"/>
  <c r="BH162" i="17"/>
  <c r="BG162" i="17"/>
  <c r="BF162" i="17"/>
  <c r="T162" i="17"/>
  <c r="R162" i="17"/>
  <c r="P162" i="17"/>
  <c r="BI159" i="17"/>
  <c r="BH159" i="17"/>
  <c r="BG159" i="17"/>
  <c r="BF159" i="17"/>
  <c r="T159" i="17"/>
  <c r="R159" i="17"/>
  <c r="P159" i="17"/>
  <c r="BI155" i="17"/>
  <c r="BH155" i="17"/>
  <c r="BG155" i="17"/>
  <c r="BF155" i="17"/>
  <c r="T155" i="17"/>
  <c r="R155" i="17"/>
  <c r="P155" i="17"/>
  <c r="BI149" i="17"/>
  <c r="BH149" i="17"/>
  <c r="BG149" i="17"/>
  <c r="BF149" i="17"/>
  <c r="T149" i="17"/>
  <c r="R149" i="17"/>
  <c r="P149" i="17"/>
  <c r="BI146" i="17"/>
  <c r="BH146" i="17"/>
  <c r="BG146" i="17"/>
  <c r="BF146" i="17"/>
  <c r="T146" i="17"/>
  <c r="R146" i="17"/>
  <c r="P146" i="17"/>
  <c r="F137" i="17"/>
  <c r="E135" i="17"/>
  <c r="F91" i="17"/>
  <c r="E89" i="17"/>
  <c r="J26" i="17"/>
  <c r="E26" i="17"/>
  <c r="J140" i="17"/>
  <c r="J25" i="17"/>
  <c r="J23" i="17"/>
  <c r="E23" i="17"/>
  <c r="J93" i="17"/>
  <c r="J22" i="17"/>
  <c r="J20" i="17"/>
  <c r="E20" i="17"/>
  <c r="F140" i="17"/>
  <c r="J19" i="17"/>
  <c r="J17" i="17"/>
  <c r="E17" i="17"/>
  <c r="F93" i="17"/>
  <c r="J16" i="17"/>
  <c r="J14" i="17"/>
  <c r="J137" i="17"/>
  <c r="E7" i="17"/>
  <c r="E131" i="17"/>
  <c r="J41" i="16"/>
  <c r="J40" i="16"/>
  <c r="AY113" i="1"/>
  <c r="J39" i="16"/>
  <c r="AX113" i="1"/>
  <c r="BI129" i="16"/>
  <c r="BH129" i="16"/>
  <c r="BG129" i="16"/>
  <c r="BF129" i="16"/>
  <c r="T129" i="16"/>
  <c r="R129" i="16"/>
  <c r="P129" i="16"/>
  <c r="BI128" i="16"/>
  <c r="BH128" i="16"/>
  <c r="BG128" i="16"/>
  <c r="BF128" i="16"/>
  <c r="T128" i="16"/>
  <c r="R128" i="16"/>
  <c r="P128" i="16"/>
  <c r="BI127" i="16"/>
  <c r="BH127" i="16"/>
  <c r="BG127" i="16"/>
  <c r="BF127" i="16"/>
  <c r="T127" i="16"/>
  <c r="R127" i="16"/>
  <c r="P127" i="16"/>
  <c r="F119" i="16"/>
  <c r="E117" i="16"/>
  <c r="F93" i="16"/>
  <c r="E91" i="16"/>
  <c r="J28" i="16"/>
  <c r="E28" i="16"/>
  <c r="J96" i="16"/>
  <c r="J27" i="16"/>
  <c r="J25" i="16"/>
  <c r="E25" i="16"/>
  <c r="J121" i="16"/>
  <c r="J24" i="16"/>
  <c r="J22" i="16"/>
  <c r="E22" i="16"/>
  <c r="F122" i="16"/>
  <c r="J21" i="16"/>
  <c r="J19" i="16"/>
  <c r="E19" i="16"/>
  <c r="F95" i="16"/>
  <c r="J18" i="16"/>
  <c r="J16" i="16"/>
  <c r="J119" i="16"/>
  <c r="E7" i="16"/>
  <c r="E85" i="16"/>
  <c r="J39" i="15"/>
  <c r="J38" i="15"/>
  <c r="AY111" i="1"/>
  <c r="J37" i="15"/>
  <c r="AX111" i="1"/>
  <c r="BI811" i="15"/>
  <c r="BH811" i="15"/>
  <c r="BG811" i="15"/>
  <c r="BF811" i="15"/>
  <c r="T811" i="15"/>
  <c r="R811" i="15"/>
  <c r="P811" i="15"/>
  <c r="BI810" i="15"/>
  <c r="BH810" i="15"/>
  <c r="BG810" i="15"/>
  <c r="BF810" i="15"/>
  <c r="T810" i="15"/>
  <c r="R810" i="15"/>
  <c r="P810" i="15"/>
  <c r="BI809" i="15"/>
  <c r="BH809" i="15"/>
  <c r="BG809" i="15"/>
  <c r="BF809" i="15"/>
  <c r="T809" i="15"/>
  <c r="R809" i="15"/>
  <c r="P809" i="15"/>
  <c r="BI808" i="15"/>
  <c r="BH808" i="15"/>
  <c r="BG808" i="15"/>
  <c r="BF808" i="15"/>
  <c r="T808" i="15"/>
  <c r="R808" i="15"/>
  <c r="P808" i="15"/>
  <c r="BI807" i="15"/>
  <c r="BH807" i="15"/>
  <c r="BG807" i="15"/>
  <c r="BF807" i="15"/>
  <c r="T807" i="15"/>
  <c r="R807" i="15"/>
  <c r="P807" i="15"/>
  <c r="BI806" i="15"/>
  <c r="BH806" i="15"/>
  <c r="BG806" i="15"/>
  <c r="BF806" i="15"/>
  <c r="T806" i="15"/>
  <c r="R806" i="15"/>
  <c r="P806" i="15"/>
  <c r="BI805" i="15"/>
  <c r="BH805" i="15"/>
  <c r="BG805" i="15"/>
  <c r="BF805" i="15"/>
  <c r="T805" i="15"/>
  <c r="R805" i="15"/>
  <c r="P805" i="15"/>
  <c r="BI804" i="15"/>
  <c r="BH804" i="15"/>
  <c r="BG804" i="15"/>
  <c r="BF804" i="15"/>
  <c r="T804" i="15"/>
  <c r="R804" i="15"/>
  <c r="P804" i="15"/>
  <c r="BI803" i="15"/>
  <c r="BH803" i="15"/>
  <c r="BG803" i="15"/>
  <c r="BF803" i="15"/>
  <c r="T803" i="15"/>
  <c r="R803" i="15"/>
  <c r="P803" i="15"/>
  <c r="BI802" i="15"/>
  <c r="BH802" i="15"/>
  <c r="BG802" i="15"/>
  <c r="BF802" i="15"/>
  <c r="T802" i="15"/>
  <c r="R802" i="15"/>
  <c r="P802" i="15"/>
  <c r="BI801" i="15"/>
  <c r="BH801" i="15"/>
  <c r="BG801" i="15"/>
  <c r="BF801" i="15"/>
  <c r="T801" i="15"/>
  <c r="R801" i="15"/>
  <c r="P801" i="15"/>
  <c r="BI796" i="15"/>
  <c r="BH796" i="15"/>
  <c r="BG796" i="15"/>
  <c r="BF796" i="15"/>
  <c r="T796" i="15"/>
  <c r="R796" i="15"/>
  <c r="P796" i="15"/>
  <c r="BI792" i="15"/>
  <c r="BH792" i="15"/>
  <c r="BG792" i="15"/>
  <c r="BF792" i="15"/>
  <c r="T792" i="15"/>
  <c r="R792" i="15"/>
  <c r="P792" i="15"/>
  <c r="BI788" i="15"/>
  <c r="BH788" i="15"/>
  <c r="BG788" i="15"/>
  <c r="BF788" i="15"/>
  <c r="T788" i="15"/>
  <c r="R788" i="15"/>
  <c r="P788" i="15"/>
  <c r="BI784" i="15"/>
  <c r="BH784" i="15"/>
  <c r="BG784" i="15"/>
  <c r="BF784" i="15"/>
  <c r="T784" i="15"/>
  <c r="R784" i="15"/>
  <c r="P784" i="15"/>
  <c r="BI779" i="15"/>
  <c r="BH779" i="15"/>
  <c r="BG779" i="15"/>
  <c r="BF779" i="15"/>
  <c r="T779" i="15"/>
  <c r="R779" i="15"/>
  <c r="P779" i="15"/>
  <c r="BI778" i="15"/>
  <c r="BH778" i="15"/>
  <c r="BG778" i="15"/>
  <c r="BF778" i="15"/>
  <c r="T778" i="15"/>
  <c r="R778" i="15"/>
  <c r="P778" i="15"/>
  <c r="BI770" i="15"/>
  <c r="BH770" i="15"/>
  <c r="BG770" i="15"/>
  <c r="BF770" i="15"/>
  <c r="T770" i="15"/>
  <c r="R770" i="15"/>
  <c r="P770" i="15"/>
  <c r="BI760" i="15"/>
  <c r="BH760" i="15"/>
  <c r="BG760" i="15"/>
  <c r="BF760" i="15"/>
  <c r="T760" i="15"/>
  <c r="R760" i="15"/>
  <c r="P760" i="15"/>
  <c r="BI752" i="15"/>
  <c r="BH752" i="15"/>
  <c r="BG752" i="15"/>
  <c r="BF752" i="15"/>
  <c r="T752" i="15"/>
  <c r="R752" i="15"/>
  <c r="P752" i="15"/>
  <c r="BI742" i="15"/>
  <c r="BH742" i="15"/>
  <c r="BG742" i="15"/>
  <c r="BF742" i="15"/>
  <c r="T742" i="15"/>
  <c r="R742" i="15"/>
  <c r="P742" i="15"/>
  <c r="BI740" i="15"/>
  <c r="BH740" i="15"/>
  <c r="BG740" i="15"/>
  <c r="BF740" i="15"/>
  <c r="T740" i="15"/>
  <c r="R740" i="15"/>
  <c r="P740" i="15"/>
  <c r="BI739" i="15"/>
  <c r="BH739" i="15"/>
  <c r="BG739" i="15"/>
  <c r="BF739" i="15"/>
  <c r="T739" i="15"/>
  <c r="R739" i="15"/>
  <c r="P739" i="15"/>
  <c r="BI738" i="15"/>
  <c r="BH738" i="15"/>
  <c r="BG738" i="15"/>
  <c r="BF738" i="15"/>
  <c r="T738" i="15"/>
  <c r="R738" i="15"/>
  <c r="P738" i="15"/>
  <c r="BI737" i="15"/>
  <c r="BH737" i="15"/>
  <c r="BG737" i="15"/>
  <c r="BF737" i="15"/>
  <c r="T737" i="15"/>
  <c r="R737" i="15"/>
  <c r="P737" i="15"/>
  <c r="BI736" i="15"/>
  <c r="BH736" i="15"/>
  <c r="BG736" i="15"/>
  <c r="BF736" i="15"/>
  <c r="T736" i="15"/>
  <c r="R736" i="15"/>
  <c r="P736" i="15"/>
  <c r="BI735" i="15"/>
  <c r="BH735" i="15"/>
  <c r="BG735" i="15"/>
  <c r="BF735" i="15"/>
  <c r="T735" i="15"/>
  <c r="R735" i="15"/>
  <c r="P735" i="15"/>
  <c r="BI734" i="15"/>
  <c r="BH734" i="15"/>
  <c r="BG734" i="15"/>
  <c r="BF734" i="15"/>
  <c r="T734" i="15"/>
  <c r="R734" i="15"/>
  <c r="P734" i="15"/>
  <c r="BI728" i="15"/>
  <c r="BH728" i="15"/>
  <c r="BG728" i="15"/>
  <c r="BF728" i="15"/>
  <c r="T728" i="15"/>
  <c r="R728" i="15"/>
  <c r="P728" i="15"/>
  <c r="BI723" i="15"/>
  <c r="BH723" i="15"/>
  <c r="BG723" i="15"/>
  <c r="BF723" i="15"/>
  <c r="T723" i="15"/>
  <c r="R723" i="15"/>
  <c r="P723" i="15"/>
  <c r="BI717" i="15"/>
  <c r="BH717" i="15"/>
  <c r="BG717" i="15"/>
  <c r="BF717" i="15"/>
  <c r="T717" i="15"/>
  <c r="R717" i="15"/>
  <c r="P717" i="15"/>
  <c r="BI716" i="15"/>
  <c r="BH716" i="15"/>
  <c r="BG716" i="15"/>
  <c r="BF716" i="15"/>
  <c r="T716" i="15"/>
  <c r="R716" i="15"/>
  <c r="P716" i="15"/>
  <c r="BI714" i="15"/>
  <c r="BH714" i="15"/>
  <c r="BG714" i="15"/>
  <c r="BF714" i="15"/>
  <c r="T714" i="15"/>
  <c r="R714" i="15"/>
  <c r="P714" i="15"/>
  <c r="BI713" i="15"/>
  <c r="BH713" i="15"/>
  <c r="BG713" i="15"/>
  <c r="BF713" i="15"/>
  <c r="T713" i="15"/>
  <c r="R713" i="15"/>
  <c r="P713" i="15"/>
  <c r="BI712" i="15"/>
  <c r="BH712" i="15"/>
  <c r="BG712" i="15"/>
  <c r="BF712" i="15"/>
  <c r="T712" i="15"/>
  <c r="R712" i="15"/>
  <c r="P712" i="15"/>
  <c r="BI711" i="15"/>
  <c r="BH711" i="15"/>
  <c r="BG711" i="15"/>
  <c r="BF711" i="15"/>
  <c r="T711" i="15"/>
  <c r="R711" i="15"/>
  <c r="P711" i="15"/>
  <c r="BI710" i="15"/>
  <c r="BH710" i="15"/>
  <c r="BG710" i="15"/>
  <c r="BF710" i="15"/>
  <c r="T710" i="15"/>
  <c r="R710" i="15"/>
  <c r="P710" i="15"/>
  <c r="BI709" i="15"/>
  <c r="BH709" i="15"/>
  <c r="BG709" i="15"/>
  <c r="BF709" i="15"/>
  <c r="T709" i="15"/>
  <c r="R709" i="15"/>
  <c r="P709" i="15"/>
  <c r="BI708" i="15"/>
  <c r="BH708" i="15"/>
  <c r="BG708" i="15"/>
  <c r="BF708" i="15"/>
  <c r="T708" i="15"/>
  <c r="R708" i="15"/>
  <c r="P708" i="15"/>
  <c r="BI707" i="15"/>
  <c r="BH707" i="15"/>
  <c r="BG707" i="15"/>
  <c r="BF707" i="15"/>
  <c r="T707" i="15"/>
  <c r="R707" i="15"/>
  <c r="P707" i="15"/>
  <c r="BI706" i="15"/>
  <c r="BH706" i="15"/>
  <c r="BG706" i="15"/>
  <c r="BF706" i="15"/>
  <c r="T706" i="15"/>
  <c r="R706" i="15"/>
  <c r="P706" i="15"/>
  <c r="BI705" i="15"/>
  <c r="BH705" i="15"/>
  <c r="BG705" i="15"/>
  <c r="BF705" i="15"/>
  <c r="T705" i="15"/>
  <c r="R705" i="15"/>
  <c r="P705" i="15"/>
  <c r="BI704" i="15"/>
  <c r="BH704" i="15"/>
  <c r="BG704" i="15"/>
  <c r="BF704" i="15"/>
  <c r="T704" i="15"/>
  <c r="R704" i="15"/>
  <c r="P704" i="15"/>
  <c r="BI703" i="15"/>
  <c r="BH703" i="15"/>
  <c r="BG703" i="15"/>
  <c r="BF703" i="15"/>
  <c r="T703" i="15"/>
  <c r="R703" i="15"/>
  <c r="P703" i="15"/>
  <c r="BI698" i="15"/>
  <c r="BH698" i="15"/>
  <c r="BG698" i="15"/>
  <c r="BF698" i="15"/>
  <c r="T698" i="15"/>
  <c r="R698" i="15"/>
  <c r="P698" i="15"/>
  <c r="BI694" i="15"/>
  <c r="BH694" i="15"/>
  <c r="BG694" i="15"/>
  <c r="BF694" i="15"/>
  <c r="T694" i="15"/>
  <c r="R694" i="15"/>
  <c r="P694" i="15"/>
  <c r="BI690" i="15"/>
  <c r="BH690" i="15"/>
  <c r="BG690" i="15"/>
  <c r="BF690" i="15"/>
  <c r="T690" i="15"/>
  <c r="R690" i="15"/>
  <c r="P690" i="15"/>
  <c r="BI686" i="15"/>
  <c r="BH686" i="15"/>
  <c r="BG686" i="15"/>
  <c r="BF686" i="15"/>
  <c r="T686" i="15"/>
  <c r="R686" i="15"/>
  <c r="P686" i="15"/>
  <c r="BI685" i="15"/>
  <c r="BH685" i="15"/>
  <c r="BG685" i="15"/>
  <c r="BF685" i="15"/>
  <c r="T685" i="15"/>
  <c r="R685" i="15"/>
  <c r="P685" i="15"/>
  <c r="BI676" i="15"/>
  <c r="BH676" i="15"/>
  <c r="BG676" i="15"/>
  <c r="BF676" i="15"/>
  <c r="T676" i="15"/>
  <c r="R676" i="15"/>
  <c r="P676" i="15"/>
  <c r="BI665" i="15"/>
  <c r="BH665" i="15"/>
  <c r="BG665" i="15"/>
  <c r="BF665" i="15"/>
  <c r="T665" i="15"/>
  <c r="R665" i="15"/>
  <c r="P665" i="15"/>
  <c r="BI656" i="15"/>
  <c r="BH656" i="15"/>
  <c r="BG656" i="15"/>
  <c r="BF656" i="15"/>
  <c r="T656" i="15"/>
  <c r="R656" i="15"/>
  <c r="P656" i="15"/>
  <c r="BI645" i="15"/>
  <c r="BH645" i="15"/>
  <c r="BG645" i="15"/>
  <c r="BF645" i="15"/>
  <c r="T645" i="15"/>
  <c r="R645" i="15"/>
  <c r="P645" i="15"/>
  <c r="BI636" i="15"/>
  <c r="BH636" i="15"/>
  <c r="BG636" i="15"/>
  <c r="BF636" i="15"/>
  <c r="T636" i="15"/>
  <c r="R636" i="15"/>
  <c r="P636" i="15"/>
  <c r="BI625" i="15"/>
  <c r="BH625" i="15"/>
  <c r="BG625" i="15"/>
  <c r="BF625" i="15"/>
  <c r="T625" i="15"/>
  <c r="R625" i="15"/>
  <c r="P625" i="15"/>
  <c r="BI623" i="15"/>
  <c r="BH623" i="15"/>
  <c r="BG623" i="15"/>
  <c r="BF623" i="15"/>
  <c r="T623" i="15"/>
  <c r="R623" i="15"/>
  <c r="P623" i="15"/>
  <c r="BI622" i="15"/>
  <c r="BH622" i="15"/>
  <c r="BG622" i="15"/>
  <c r="BF622" i="15"/>
  <c r="T622" i="15"/>
  <c r="R622" i="15"/>
  <c r="P622" i="15"/>
  <c r="BI621" i="15"/>
  <c r="BH621" i="15"/>
  <c r="BG621" i="15"/>
  <c r="BF621" i="15"/>
  <c r="T621" i="15"/>
  <c r="R621" i="15"/>
  <c r="P621" i="15"/>
  <c r="BI620" i="15"/>
  <c r="BH620" i="15"/>
  <c r="BG620" i="15"/>
  <c r="BF620" i="15"/>
  <c r="T620" i="15"/>
  <c r="R620" i="15"/>
  <c r="P620" i="15"/>
  <c r="BI619" i="15"/>
  <c r="BH619" i="15"/>
  <c r="BG619" i="15"/>
  <c r="BF619" i="15"/>
  <c r="T619" i="15"/>
  <c r="R619" i="15"/>
  <c r="P619" i="15"/>
  <c r="BI618" i="15"/>
  <c r="BH618" i="15"/>
  <c r="BG618" i="15"/>
  <c r="BF618" i="15"/>
  <c r="T618" i="15"/>
  <c r="R618" i="15"/>
  <c r="P618" i="15"/>
  <c r="BI617" i="15"/>
  <c r="BH617" i="15"/>
  <c r="BG617" i="15"/>
  <c r="BF617" i="15"/>
  <c r="T617" i="15"/>
  <c r="R617" i="15"/>
  <c r="P617" i="15"/>
  <c r="BI616" i="15"/>
  <c r="BH616" i="15"/>
  <c r="BG616" i="15"/>
  <c r="BF616" i="15"/>
  <c r="T616" i="15"/>
  <c r="R616" i="15"/>
  <c r="P616" i="15"/>
  <c r="BI615" i="15"/>
  <c r="BH615" i="15"/>
  <c r="BG615" i="15"/>
  <c r="BF615" i="15"/>
  <c r="T615" i="15"/>
  <c r="R615" i="15"/>
  <c r="P615" i="15"/>
  <c r="BI614" i="15"/>
  <c r="BH614" i="15"/>
  <c r="BG614" i="15"/>
  <c r="BF614" i="15"/>
  <c r="T614" i="15"/>
  <c r="R614" i="15"/>
  <c r="P614" i="15"/>
  <c r="BI608" i="15"/>
  <c r="BH608" i="15"/>
  <c r="BG608" i="15"/>
  <c r="BF608" i="15"/>
  <c r="T608" i="15"/>
  <c r="R608" i="15"/>
  <c r="P608" i="15"/>
  <c r="BI602" i="15"/>
  <c r="BH602" i="15"/>
  <c r="BG602" i="15"/>
  <c r="BF602" i="15"/>
  <c r="T602" i="15"/>
  <c r="R602" i="15"/>
  <c r="P602" i="15"/>
  <c r="BI596" i="15"/>
  <c r="BH596" i="15"/>
  <c r="BG596" i="15"/>
  <c r="BF596" i="15"/>
  <c r="T596" i="15"/>
  <c r="R596" i="15"/>
  <c r="P596" i="15"/>
  <c r="BI590" i="15"/>
  <c r="BH590" i="15"/>
  <c r="BG590" i="15"/>
  <c r="BF590" i="15"/>
  <c r="T590" i="15"/>
  <c r="R590" i="15"/>
  <c r="P590" i="15"/>
  <c r="BI584" i="15"/>
  <c r="BH584" i="15"/>
  <c r="BG584" i="15"/>
  <c r="BF584" i="15"/>
  <c r="T584" i="15"/>
  <c r="R584" i="15"/>
  <c r="P584" i="15"/>
  <c r="BI578" i="15"/>
  <c r="BH578" i="15"/>
  <c r="BG578" i="15"/>
  <c r="BF578" i="15"/>
  <c r="T578" i="15"/>
  <c r="R578" i="15"/>
  <c r="P578" i="15"/>
  <c r="BI572" i="15"/>
  <c r="BH572" i="15"/>
  <c r="BG572" i="15"/>
  <c r="BF572" i="15"/>
  <c r="T572" i="15"/>
  <c r="R572" i="15"/>
  <c r="P572" i="15"/>
  <c r="BI566" i="15"/>
  <c r="BH566" i="15"/>
  <c r="BG566" i="15"/>
  <c r="BF566" i="15"/>
  <c r="T566" i="15"/>
  <c r="R566" i="15"/>
  <c r="P566" i="15"/>
  <c r="BI560" i="15"/>
  <c r="BH560" i="15"/>
  <c r="BG560" i="15"/>
  <c r="BF560" i="15"/>
  <c r="T560" i="15"/>
  <c r="R560" i="15"/>
  <c r="P560" i="15"/>
  <c r="BI554" i="15"/>
  <c r="BH554" i="15"/>
  <c r="BG554" i="15"/>
  <c r="BF554" i="15"/>
  <c r="T554" i="15"/>
  <c r="R554" i="15"/>
  <c r="P554" i="15"/>
  <c r="BI548" i="15"/>
  <c r="BH548" i="15"/>
  <c r="BG548" i="15"/>
  <c r="BF548" i="15"/>
  <c r="T548" i="15"/>
  <c r="R548" i="15"/>
  <c r="P548" i="15"/>
  <c r="BI542" i="15"/>
  <c r="BH542" i="15"/>
  <c r="BG542" i="15"/>
  <c r="BF542" i="15"/>
  <c r="T542" i="15"/>
  <c r="R542" i="15"/>
  <c r="P542" i="15"/>
  <c r="BI535" i="15"/>
  <c r="BH535" i="15"/>
  <c r="BG535" i="15"/>
  <c r="BF535" i="15"/>
  <c r="T535" i="15"/>
  <c r="R535" i="15"/>
  <c r="P535" i="15"/>
  <c r="BI529" i="15"/>
  <c r="BH529" i="15"/>
  <c r="BG529" i="15"/>
  <c r="BF529" i="15"/>
  <c r="T529" i="15"/>
  <c r="R529" i="15"/>
  <c r="P529" i="15"/>
  <c r="BI522" i="15"/>
  <c r="BH522" i="15"/>
  <c r="BG522" i="15"/>
  <c r="BF522" i="15"/>
  <c r="T522" i="15"/>
  <c r="R522" i="15"/>
  <c r="P522" i="15"/>
  <c r="BI515" i="15"/>
  <c r="BH515" i="15"/>
  <c r="BG515" i="15"/>
  <c r="BF515" i="15"/>
  <c r="T515" i="15"/>
  <c r="R515" i="15"/>
  <c r="P515" i="15"/>
  <c r="BI508" i="15"/>
  <c r="BH508" i="15"/>
  <c r="BG508" i="15"/>
  <c r="BF508" i="15"/>
  <c r="T508" i="15"/>
  <c r="R508" i="15"/>
  <c r="P508" i="15"/>
  <c r="BI501" i="15"/>
  <c r="BH501" i="15"/>
  <c r="BG501" i="15"/>
  <c r="BF501" i="15"/>
  <c r="T501" i="15"/>
  <c r="R501" i="15"/>
  <c r="P501" i="15"/>
  <c r="BI496" i="15"/>
  <c r="BH496" i="15"/>
  <c r="BG496" i="15"/>
  <c r="BF496" i="15"/>
  <c r="T496" i="15"/>
  <c r="R496" i="15"/>
  <c r="P496" i="15"/>
  <c r="BI491" i="15"/>
  <c r="BH491" i="15"/>
  <c r="BG491" i="15"/>
  <c r="BF491" i="15"/>
  <c r="T491" i="15"/>
  <c r="R491" i="15"/>
  <c r="P491" i="15"/>
  <c r="BI485" i="15"/>
  <c r="BH485" i="15"/>
  <c r="BG485" i="15"/>
  <c r="BF485" i="15"/>
  <c r="T485" i="15"/>
  <c r="R485" i="15"/>
  <c r="P485" i="15"/>
  <c r="BI479" i="15"/>
  <c r="BH479" i="15"/>
  <c r="BG479" i="15"/>
  <c r="BF479" i="15"/>
  <c r="T479" i="15"/>
  <c r="R479" i="15"/>
  <c r="P479" i="15"/>
  <c r="BI475" i="15"/>
  <c r="BH475" i="15"/>
  <c r="BG475" i="15"/>
  <c r="BF475" i="15"/>
  <c r="T475" i="15"/>
  <c r="R475" i="15"/>
  <c r="P475" i="15"/>
  <c r="BI471" i="15"/>
  <c r="BH471" i="15"/>
  <c r="BG471" i="15"/>
  <c r="BF471" i="15"/>
  <c r="T471" i="15"/>
  <c r="R471" i="15"/>
  <c r="P471" i="15"/>
  <c r="BI467" i="15"/>
  <c r="BH467" i="15"/>
  <c r="BG467" i="15"/>
  <c r="BF467" i="15"/>
  <c r="T467" i="15"/>
  <c r="R467" i="15"/>
  <c r="P467" i="15"/>
  <c r="BI463" i="15"/>
  <c r="BH463" i="15"/>
  <c r="BG463" i="15"/>
  <c r="BF463" i="15"/>
  <c r="T463" i="15"/>
  <c r="R463" i="15"/>
  <c r="P463" i="15"/>
  <c r="BI459" i="15"/>
  <c r="BH459" i="15"/>
  <c r="BG459" i="15"/>
  <c r="BF459" i="15"/>
  <c r="T459" i="15"/>
  <c r="R459" i="15"/>
  <c r="P459" i="15"/>
  <c r="BI455" i="15"/>
  <c r="BH455" i="15"/>
  <c r="BG455" i="15"/>
  <c r="BF455" i="15"/>
  <c r="T455" i="15"/>
  <c r="R455" i="15"/>
  <c r="P455" i="15"/>
  <c r="BI451" i="15"/>
  <c r="BH451" i="15"/>
  <c r="BG451" i="15"/>
  <c r="BF451" i="15"/>
  <c r="T451" i="15"/>
  <c r="R451" i="15"/>
  <c r="P451" i="15"/>
  <c r="BI447" i="15"/>
  <c r="BH447" i="15"/>
  <c r="BG447" i="15"/>
  <c r="BF447" i="15"/>
  <c r="T447" i="15"/>
  <c r="R447" i="15"/>
  <c r="P447" i="15"/>
  <c r="BI442" i="15"/>
  <c r="BH442" i="15"/>
  <c r="BG442" i="15"/>
  <c r="BF442" i="15"/>
  <c r="T442" i="15"/>
  <c r="R442" i="15"/>
  <c r="P442" i="15"/>
  <c r="BI438" i="15"/>
  <c r="BH438" i="15"/>
  <c r="BG438" i="15"/>
  <c r="BF438" i="15"/>
  <c r="T438" i="15"/>
  <c r="R438" i="15"/>
  <c r="P438" i="15"/>
  <c r="BI434" i="15"/>
  <c r="BH434" i="15"/>
  <c r="BG434" i="15"/>
  <c r="BF434" i="15"/>
  <c r="T434" i="15"/>
  <c r="R434" i="15"/>
  <c r="P434" i="15"/>
  <c r="BI429" i="15"/>
  <c r="BH429" i="15"/>
  <c r="BG429" i="15"/>
  <c r="BF429" i="15"/>
  <c r="T429" i="15"/>
  <c r="R429" i="15"/>
  <c r="P429" i="15"/>
  <c r="BI425" i="15"/>
  <c r="BH425" i="15"/>
  <c r="BG425" i="15"/>
  <c r="BF425" i="15"/>
  <c r="T425" i="15"/>
  <c r="R425" i="15"/>
  <c r="P425" i="15"/>
  <c r="BI421" i="15"/>
  <c r="BH421" i="15"/>
  <c r="BG421" i="15"/>
  <c r="BF421" i="15"/>
  <c r="T421" i="15"/>
  <c r="R421" i="15"/>
  <c r="P421" i="15"/>
  <c r="BI417" i="15"/>
  <c r="BH417" i="15"/>
  <c r="BG417" i="15"/>
  <c r="BF417" i="15"/>
  <c r="T417" i="15"/>
  <c r="R417" i="15"/>
  <c r="P417" i="15"/>
  <c r="BI413" i="15"/>
  <c r="BH413" i="15"/>
  <c r="BG413" i="15"/>
  <c r="BF413" i="15"/>
  <c r="T413" i="15"/>
  <c r="R413" i="15"/>
  <c r="P413" i="15"/>
  <c r="BI409" i="15"/>
  <c r="BH409" i="15"/>
  <c r="BG409" i="15"/>
  <c r="BF409" i="15"/>
  <c r="T409" i="15"/>
  <c r="R409" i="15"/>
  <c r="P409" i="15"/>
  <c r="BI405" i="15"/>
  <c r="BH405" i="15"/>
  <c r="BG405" i="15"/>
  <c r="BF405" i="15"/>
  <c r="T405" i="15"/>
  <c r="R405" i="15"/>
  <c r="P405" i="15"/>
  <c r="BI401" i="15"/>
  <c r="BH401" i="15"/>
  <c r="BG401" i="15"/>
  <c r="BF401" i="15"/>
  <c r="T401" i="15"/>
  <c r="R401" i="15"/>
  <c r="P401" i="15"/>
  <c r="BI397" i="15"/>
  <c r="BH397" i="15"/>
  <c r="BG397" i="15"/>
  <c r="BF397" i="15"/>
  <c r="T397" i="15"/>
  <c r="R397" i="15"/>
  <c r="P397" i="15"/>
  <c r="BI393" i="15"/>
  <c r="BH393" i="15"/>
  <c r="BG393" i="15"/>
  <c r="BF393" i="15"/>
  <c r="T393" i="15"/>
  <c r="R393" i="15"/>
  <c r="P393" i="15"/>
  <c r="BI389" i="15"/>
  <c r="BH389" i="15"/>
  <c r="BG389" i="15"/>
  <c r="BF389" i="15"/>
  <c r="T389" i="15"/>
  <c r="R389" i="15"/>
  <c r="P389" i="15"/>
  <c r="BI385" i="15"/>
  <c r="BH385" i="15"/>
  <c r="BG385" i="15"/>
  <c r="BF385" i="15"/>
  <c r="T385" i="15"/>
  <c r="R385" i="15"/>
  <c r="P385" i="15"/>
  <c r="BI381" i="15"/>
  <c r="BH381" i="15"/>
  <c r="BG381" i="15"/>
  <c r="BF381" i="15"/>
  <c r="T381" i="15"/>
  <c r="R381" i="15"/>
  <c r="P381" i="15"/>
  <c r="BI377" i="15"/>
  <c r="BH377" i="15"/>
  <c r="BG377" i="15"/>
  <c r="BF377" i="15"/>
  <c r="T377" i="15"/>
  <c r="R377" i="15"/>
  <c r="P377" i="15"/>
  <c r="BI373" i="15"/>
  <c r="BH373" i="15"/>
  <c r="BG373" i="15"/>
  <c r="BF373" i="15"/>
  <c r="T373" i="15"/>
  <c r="R373" i="15"/>
  <c r="P373" i="15"/>
  <c r="BI369" i="15"/>
  <c r="BH369" i="15"/>
  <c r="BG369" i="15"/>
  <c r="BF369" i="15"/>
  <c r="T369" i="15"/>
  <c r="R369" i="15"/>
  <c r="P369" i="15"/>
  <c r="BI364" i="15"/>
  <c r="BH364" i="15"/>
  <c r="BG364" i="15"/>
  <c r="BF364" i="15"/>
  <c r="T364" i="15"/>
  <c r="R364" i="15"/>
  <c r="P364" i="15"/>
  <c r="BI359" i="15"/>
  <c r="BH359" i="15"/>
  <c r="BG359" i="15"/>
  <c r="BF359" i="15"/>
  <c r="T359" i="15"/>
  <c r="R359" i="15"/>
  <c r="P359" i="15"/>
  <c r="BI352" i="15"/>
  <c r="BH352" i="15"/>
  <c r="BG352" i="15"/>
  <c r="BF352" i="15"/>
  <c r="T352" i="15"/>
  <c r="R352" i="15"/>
  <c r="P352" i="15"/>
  <c r="BI345" i="15"/>
  <c r="BH345" i="15"/>
  <c r="BG345" i="15"/>
  <c r="BF345" i="15"/>
  <c r="T345" i="15"/>
  <c r="R345" i="15"/>
  <c r="P345" i="15"/>
  <c r="BI338" i="15"/>
  <c r="BH338" i="15"/>
  <c r="BG338" i="15"/>
  <c r="BF338" i="15"/>
  <c r="T338" i="15"/>
  <c r="R338" i="15"/>
  <c r="P338" i="15"/>
  <c r="BI331" i="15"/>
  <c r="BH331" i="15"/>
  <c r="BG331" i="15"/>
  <c r="BF331" i="15"/>
  <c r="T331" i="15"/>
  <c r="R331" i="15"/>
  <c r="P331" i="15"/>
  <c r="BI324" i="15"/>
  <c r="BH324" i="15"/>
  <c r="BG324" i="15"/>
  <c r="BF324" i="15"/>
  <c r="T324" i="15"/>
  <c r="R324" i="15"/>
  <c r="P324" i="15"/>
  <c r="BI319" i="15"/>
  <c r="BH319" i="15"/>
  <c r="BG319" i="15"/>
  <c r="BF319" i="15"/>
  <c r="T319" i="15"/>
  <c r="R319" i="15"/>
  <c r="P319" i="15"/>
  <c r="BI314" i="15"/>
  <c r="BH314" i="15"/>
  <c r="BG314" i="15"/>
  <c r="BF314" i="15"/>
  <c r="T314" i="15"/>
  <c r="R314" i="15"/>
  <c r="P314" i="15"/>
  <c r="BI309" i="15"/>
  <c r="BH309" i="15"/>
  <c r="BG309" i="15"/>
  <c r="BF309" i="15"/>
  <c r="T309" i="15"/>
  <c r="R309" i="15"/>
  <c r="P309" i="15"/>
  <c r="BI304" i="15"/>
  <c r="BH304" i="15"/>
  <c r="BG304" i="15"/>
  <c r="BF304" i="15"/>
  <c r="T304" i="15"/>
  <c r="R304" i="15"/>
  <c r="P304" i="15"/>
  <c r="BI299" i="15"/>
  <c r="BH299" i="15"/>
  <c r="BG299" i="15"/>
  <c r="BF299" i="15"/>
  <c r="T299" i="15"/>
  <c r="R299" i="15"/>
  <c r="P299" i="15"/>
  <c r="BI295" i="15"/>
  <c r="BH295" i="15"/>
  <c r="BG295" i="15"/>
  <c r="BF295" i="15"/>
  <c r="T295" i="15"/>
  <c r="R295" i="15"/>
  <c r="P295" i="15"/>
  <c r="BI291" i="15"/>
  <c r="BH291" i="15"/>
  <c r="BG291" i="15"/>
  <c r="BF291" i="15"/>
  <c r="T291" i="15"/>
  <c r="R291" i="15"/>
  <c r="P291" i="15"/>
  <c r="BI278" i="15"/>
  <c r="BH278" i="15"/>
  <c r="BG278" i="15"/>
  <c r="BF278" i="15"/>
  <c r="T278" i="15"/>
  <c r="R278" i="15"/>
  <c r="P278" i="15"/>
  <c r="BI266" i="15"/>
  <c r="BH266" i="15"/>
  <c r="BG266" i="15"/>
  <c r="BF266" i="15"/>
  <c r="T266" i="15"/>
  <c r="R266" i="15"/>
  <c r="P266" i="15"/>
  <c r="BI253" i="15"/>
  <c r="BH253" i="15"/>
  <c r="BG253" i="15"/>
  <c r="BF253" i="15"/>
  <c r="T253" i="15"/>
  <c r="R253" i="15"/>
  <c r="P253" i="15"/>
  <c r="BI240" i="15"/>
  <c r="BH240" i="15"/>
  <c r="BG240" i="15"/>
  <c r="BF240" i="15"/>
  <c r="T240" i="15"/>
  <c r="R240" i="15"/>
  <c r="P240" i="15"/>
  <c r="BI223" i="15"/>
  <c r="BH223" i="15"/>
  <c r="BG223" i="15"/>
  <c r="BF223" i="15"/>
  <c r="T223" i="15"/>
  <c r="R223" i="15"/>
  <c r="P223" i="15"/>
  <c r="BI206" i="15"/>
  <c r="BH206" i="15"/>
  <c r="BG206" i="15"/>
  <c r="BF206" i="15"/>
  <c r="T206" i="15"/>
  <c r="R206" i="15"/>
  <c r="P206" i="15"/>
  <c r="BI190" i="15"/>
  <c r="BH190" i="15"/>
  <c r="BG190" i="15"/>
  <c r="BF190" i="15"/>
  <c r="T190" i="15"/>
  <c r="R190" i="15"/>
  <c r="P190" i="15"/>
  <c r="BI174" i="15"/>
  <c r="BH174" i="15"/>
  <c r="BG174" i="15"/>
  <c r="BF174" i="15"/>
  <c r="T174" i="15"/>
  <c r="R174" i="15"/>
  <c r="P174" i="15"/>
  <c r="BI157" i="15"/>
  <c r="BH157" i="15"/>
  <c r="BG157" i="15"/>
  <c r="BF157" i="15"/>
  <c r="T157" i="15"/>
  <c r="R157" i="15"/>
  <c r="P157" i="15"/>
  <c r="BI126" i="15"/>
  <c r="BH126" i="15"/>
  <c r="BG126" i="15"/>
  <c r="BF126" i="15"/>
  <c r="T126" i="15"/>
  <c r="R126" i="15"/>
  <c r="P126" i="15"/>
  <c r="F118" i="15"/>
  <c r="E116" i="15"/>
  <c r="F91" i="15"/>
  <c r="E89" i="15"/>
  <c r="J26" i="15"/>
  <c r="E26" i="15"/>
  <c r="J94" i="15"/>
  <c r="J25" i="15"/>
  <c r="J23" i="15"/>
  <c r="E23" i="15"/>
  <c r="J120" i="15"/>
  <c r="J22" i="15"/>
  <c r="J20" i="15"/>
  <c r="E20" i="15"/>
  <c r="F121" i="15"/>
  <c r="J19" i="15"/>
  <c r="J17" i="15"/>
  <c r="E17" i="15"/>
  <c r="F120" i="15"/>
  <c r="J16" i="15"/>
  <c r="J14" i="15"/>
  <c r="J118" i="15"/>
  <c r="E7" i="15"/>
  <c r="E85" i="15"/>
  <c r="J39" i="14"/>
  <c r="J38" i="14"/>
  <c r="AY110" i="1"/>
  <c r="J37" i="14"/>
  <c r="AX110" i="1"/>
  <c r="BI216" i="14"/>
  <c r="BH216" i="14"/>
  <c r="BG216" i="14"/>
  <c r="BF216" i="14"/>
  <c r="T216" i="14"/>
  <c r="R216" i="14"/>
  <c r="P216" i="14"/>
  <c r="BI215" i="14"/>
  <c r="BH215" i="14"/>
  <c r="BG215" i="14"/>
  <c r="BF215" i="14"/>
  <c r="T215" i="14"/>
  <c r="R215" i="14"/>
  <c r="P215" i="14"/>
  <c r="BI214" i="14"/>
  <c r="BH214" i="14"/>
  <c r="BG214" i="14"/>
  <c r="BF214" i="14"/>
  <c r="T214" i="14"/>
  <c r="R214" i="14"/>
  <c r="P214" i="14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2" i="14"/>
  <c r="BH202" i="14"/>
  <c r="BG202" i="14"/>
  <c r="BF202" i="14"/>
  <c r="T202" i="14"/>
  <c r="R202" i="14"/>
  <c r="P202" i="14"/>
  <c r="BI201" i="14"/>
  <c r="BH201" i="14"/>
  <c r="BG201" i="14"/>
  <c r="BF201" i="14"/>
  <c r="T201" i="14"/>
  <c r="R201" i="14"/>
  <c r="P201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3" i="14"/>
  <c r="BH193" i="14"/>
  <c r="BG193" i="14"/>
  <c r="BF193" i="14"/>
  <c r="T193" i="14"/>
  <c r="R193" i="14"/>
  <c r="P193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6" i="14"/>
  <c r="BH176" i="14"/>
  <c r="BG176" i="14"/>
  <c r="BF176" i="14"/>
  <c r="T176" i="14"/>
  <c r="R176" i="14"/>
  <c r="P176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BI129" i="14"/>
  <c r="BH129" i="14"/>
  <c r="BG129" i="14"/>
  <c r="BF129" i="14"/>
  <c r="T129" i="14"/>
  <c r="R129" i="14"/>
  <c r="P129" i="14"/>
  <c r="F120" i="14"/>
  <c r="E118" i="14"/>
  <c r="F91" i="14"/>
  <c r="E89" i="14"/>
  <c r="J26" i="14"/>
  <c r="E26" i="14"/>
  <c r="J123" i="14"/>
  <c r="J25" i="14"/>
  <c r="J23" i="14"/>
  <c r="E23" i="14"/>
  <c r="J93" i="14"/>
  <c r="J22" i="14"/>
  <c r="J20" i="14"/>
  <c r="E20" i="14"/>
  <c r="F123" i="14"/>
  <c r="J19" i="14"/>
  <c r="J17" i="14"/>
  <c r="E17" i="14"/>
  <c r="F122" i="14"/>
  <c r="J16" i="14"/>
  <c r="J14" i="14"/>
  <c r="J91" i="14"/>
  <c r="E7" i="14"/>
  <c r="E114" i="14"/>
  <c r="J180" i="13"/>
  <c r="J133" i="13"/>
  <c r="J39" i="13"/>
  <c r="J38" i="13"/>
  <c r="AY109" i="1"/>
  <c r="J37" i="13"/>
  <c r="AX109" i="1"/>
  <c r="BI251" i="13"/>
  <c r="BH251" i="13"/>
  <c r="BG251" i="13"/>
  <c r="BF251" i="13"/>
  <c r="T251" i="13"/>
  <c r="R251" i="13"/>
  <c r="P251" i="13"/>
  <c r="BI250" i="13"/>
  <c r="BH250" i="13"/>
  <c r="BG250" i="13"/>
  <c r="BF250" i="13"/>
  <c r="T250" i="13"/>
  <c r="R250" i="13"/>
  <c r="P250" i="13"/>
  <c r="BI249" i="13"/>
  <c r="BH249" i="13"/>
  <c r="BG249" i="13"/>
  <c r="BF249" i="13"/>
  <c r="T249" i="13"/>
  <c r="R249" i="13"/>
  <c r="P249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5" i="13"/>
  <c r="BH245" i="13"/>
  <c r="BG245" i="13"/>
  <c r="BF245" i="13"/>
  <c r="T245" i="13"/>
  <c r="R245" i="13"/>
  <c r="P245" i="13"/>
  <c r="BI244" i="13"/>
  <c r="BH244" i="13"/>
  <c r="BG244" i="13"/>
  <c r="BF244" i="13"/>
  <c r="T244" i="13"/>
  <c r="R244" i="13"/>
  <c r="P244" i="13"/>
  <c r="BI243" i="13"/>
  <c r="BH243" i="13"/>
  <c r="BG243" i="13"/>
  <c r="BF243" i="13"/>
  <c r="T243" i="13"/>
  <c r="R243" i="13"/>
  <c r="P243" i="13"/>
  <c r="BI242" i="13"/>
  <c r="BH242" i="13"/>
  <c r="BG242" i="13"/>
  <c r="BF242" i="13"/>
  <c r="T242" i="13"/>
  <c r="R242" i="13"/>
  <c r="P242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7" i="13"/>
  <c r="BH237" i="13"/>
  <c r="BG237" i="13"/>
  <c r="BF237" i="13"/>
  <c r="T237" i="13"/>
  <c r="R237" i="13"/>
  <c r="P237" i="13"/>
  <c r="BI236" i="13"/>
  <c r="BH236" i="13"/>
  <c r="BG236" i="13"/>
  <c r="BF236" i="13"/>
  <c r="T236" i="13"/>
  <c r="R236" i="13"/>
  <c r="P236" i="13"/>
  <c r="BI235" i="13"/>
  <c r="BH235" i="13"/>
  <c r="BG235" i="13"/>
  <c r="BF235" i="13"/>
  <c r="T235" i="13"/>
  <c r="R235" i="13"/>
  <c r="P235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31" i="13"/>
  <c r="BH231" i="13"/>
  <c r="BG231" i="13"/>
  <c r="BF231" i="13"/>
  <c r="T231" i="13"/>
  <c r="R231" i="13"/>
  <c r="P231" i="13"/>
  <c r="BI230" i="13"/>
  <c r="BH230" i="13"/>
  <c r="BG230" i="13"/>
  <c r="BF230" i="13"/>
  <c r="T230" i="13"/>
  <c r="R230" i="13"/>
  <c r="P230" i="13"/>
  <c r="BI229" i="13"/>
  <c r="BH229" i="13"/>
  <c r="BG229" i="13"/>
  <c r="BF229" i="13"/>
  <c r="T229" i="13"/>
  <c r="R229" i="13"/>
  <c r="P229" i="13"/>
  <c r="BI228" i="13"/>
  <c r="BH228" i="13"/>
  <c r="BG228" i="13"/>
  <c r="BF228" i="13"/>
  <c r="T228" i="13"/>
  <c r="R228" i="13"/>
  <c r="P228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5" i="13"/>
  <c r="BH225" i="13"/>
  <c r="BG225" i="13"/>
  <c r="BF225" i="13"/>
  <c r="T225" i="13"/>
  <c r="R225" i="13"/>
  <c r="P225" i="13"/>
  <c r="BI224" i="13"/>
  <c r="BH224" i="13"/>
  <c r="BG224" i="13"/>
  <c r="BF224" i="13"/>
  <c r="T224" i="13"/>
  <c r="R224" i="13"/>
  <c r="P224" i="13"/>
  <c r="BI223" i="13"/>
  <c r="BH223" i="13"/>
  <c r="BG223" i="13"/>
  <c r="BF223" i="13"/>
  <c r="T223" i="13"/>
  <c r="R223" i="13"/>
  <c r="P223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20" i="13"/>
  <c r="BH220" i="13"/>
  <c r="BG220" i="13"/>
  <c r="BF220" i="13"/>
  <c r="T220" i="13"/>
  <c r="R220" i="13"/>
  <c r="P220" i="13"/>
  <c r="BI219" i="13"/>
  <c r="BH219" i="13"/>
  <c r="BG219" i="13"/>
  <c r="BF219" i="13"/>
  <c r="T219" i="13"/>
  <c r="R219" i="13"/>
  <c r="P219" i="13"/>
  <c r="BI218" i="13"/>
  <c r="BH218" i="13"/>
  <c r="BG218" i="13"/>
  <c r="BF218" i="13"/>
  <c r="T218" i="13"/>
  <c r="R218" i="13"/>
  <c r="P218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5" i="13"/>
  <c r="BH215" i="13"/>
  <c r="BG215" i="13"/>
  <c r="BF215" i="13"/>
  <c r="T215" i="13"/>
  <c r="R215" i="13"/>
  <c r="P215" i="13"/>
  <c r="BI213" i="13"/>
  <c r="BH213" i="13"/>
  <c r="BG213" i="13"/>
  <c r="BF213" i="13"/>
  <c r="T213" i="13"/>
  <c r="R213" i="13"/>
  <c r="P213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9" i="13"/>
  <c r="BH209" i="13"/>
  <c r="BG209" i="13"/>
  <c r="BF209" i="13"/>
  <c r="T209" i="13"/>
  <c r="R209" i="13"/>
  <c r="P209" i="13"/>
  <c r="BI208" i="13"/>
  <c r="BH208" i="13"/>
  <c r="BG208" i="13"/>
  <c r="BF208" i="13"/>
  <c r="T208" i="13"/>
  <c r="R208" i="13"/>
  <c r="P208" i="13"/>
  <c r="BI207" i="13"/>
  <c r="BH207" i="13"/>
  <c r="BG207" i="13"/>
  <c r="BF207" i="13"/>
  <c r="T207" i="13"/>
  <c r="R207" i="13"/>
  <c r="P207" i="13"/>
  <c r="BI206" i="13"/>
  <c r="BH206" i="13"/>
  <c r="BG206" i="13"/>
  <c r="BF206" i="13"/>
  <c r="T206" i="13"/>
  <c r="R206" i="13"/>
  <c r="P206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3" i="13"/>
  <c r="BH203" i="13"/>
  <c r="BG203" i="13"/>
  <c r="BF203" i="13"/>
  <c r="T203" i="13"/>
  <c r="R203" i="13"/>
  <c r="P203" i="13"/>
  <c r="BI202" i="13"/>
  <c r="BH202" i="13"/>
  <c r="BG202" i="13"/>
  <c r="BF202" i="13"/>
  <c r="T202" i="13"/>
  <c r="R202" i="13"/>
  <c r="P202" i="13"/>
  <c r="BI201" i="13"/>
  <c r="BH201" i="13"/>
  <c r="BG201" i="13"/>
  <c r="BF201" i="13"/>
  <c r="T201" i="13"/>
  <c r="R201" i="13"/>
  <c r="P201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8" i="13"/>
  <c r="BH198" i="13"/>
  <c r="BG198" i="13"/>
  <c r="BF198" i="13"/>
  <c r="T198" i="13"/>
  <c r="R198" i="13"/>
  <c r="P198" i="13"/>
  <c r="BI197" i="13"/>
  <c r="BH197" i="13"/>
  <c r="BG197" i="13"/>
  <c r="BF197" i="13"/>
  <c r="T197" i="13"/>
  <c r="R197" i="13"/>
  <c r="P197" i="13"/>
  <c r="BI196" i="13"/>
  <c r="BH196" i="13"/>
  <c r="BG196" i="13"/>
  <c r="BF196" i="13"/>
  <c r="T196" i="13"/>
  <c r="R196" i="13"/>
  <c r="P196" i="13"/>
  <c r="BI195" i="13"/>
  <c r="BH195" i="13"/>
  <c r="BG195" i="13"/>
  <c r="BF195" i="13"/>
  <c r="T195" i="13"/>
  <c r="R195" i="13"/>
  <c r="P195" i="13"/>
  <c r="BI193" i="13"/>
  <c r="BH193" i="13"/>
  <c r="BG193" i="13"/>
  <c r="BF193" i="13"/>
  <c r="T193" i="13"/>
  <c r="R193" i="13"/>
  <c r="P193" i="13"/>
  <c r="BI192" i="13"/>
  <c r="BH192" i="13"/>
  <c r="BG192" i="13"/>
  <c r="BF192" i="13"/>
  <c r="T192" i="13"/>
  <c r="R192" i="13"/>
  <c r="P192" i="13"/>
  <c r="BI191" i="13"/>
  <c r="BH191" i="13"/>
  <c r="BG191" i="13"/>
  <c r="BF191" i="13"/>
  <c r="T191" i="13"/>
  <c r="R191" i="13"/>
  <c r="P191" i="13"/>
  <c r="BI190" i="13"/>
  <c r="BH190" i="13"/>
  <c r="BG190" i="13"/>
  <c r="BF190" i="13"/>
  <c r="T190" i="13"/>
  <c r="R190" i="13"/>
  <c r="P190" i="13"/>
  <c r="BI189" i="13"/>
  <c r="BH189" i="13"/>
  <c r="BG189" i="13"/>
  <c r="BF189" i="13"/>
  <c r="T189" i="13"/>
  <c r="R189" i="13"/>
  <c r="P189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6" i="13"/>
  <c r="BH186" i="13"/>
  <c r="BG186" i="13"/>
  <c r="BF186" i="13"/>
  <c r="T186" i="13"/>
  <c r="R186" i="13"/>
  <c r="P186" i="13"/>
  <c r="BI185" i="13"/>
  <c r="BH185" i="13"/>
  <c r="BG185" i="13"/>
  <c r="BF185" i="13"/>
  <c r="T185" i="13"/>
  <c r="R185" i="13"/>
  <c r="P185" i="13"/>
  <c r="BI184" i="13"/>
  <c r="BH184" i="13"/>
  <c r="BG184" i="13"/>
  <c r="BF184" i="13"/>
  <c r="T184" i="13"/>
  <c r="R184" i="13"/>
  <c r="P184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J105" i="13"/>
  <c r="BI179" i="13"/>
  <c r="BH179" i="13"/>
  <c r="BG179" i="13"/>
  <c r="BF179" i="13"/>
  <c r="T179" i="13"/>
  <c r="R179" i="13"/>
  <c r="P179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6" i="13"/>
  <c r="BH176" i="13"/>
  <c r="BG176" i="13"/>
  <c r="BF176" i="13"/>
  <c r="T176" i="13"/>
  <c r="R176" i="13"/>
  <c r="P176" i="13"/>
  <c r="BI175" i="13"/>
  <c r="BH175" i="13"/>
  <c r="BG175" i="13"/>
  <c r="BF175" i="13"/>
  <c r="T175" i="13"/>
  <c r="R175" i="13"/>
  <c r="P175" i="13"/>
  <c r="BI174" i="13"/>
  <c r="BH174" i="13"/>
  <c r="BG174" i="13"/>
  <c r="BF174" i="13"/>
  <c r="T174" i="13"/>
  <c r="R174" i="13"/>
  <c r="P174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9" i="13"/>
  <c r="BH169" i="13"/>
  <c r="BG169" i="13"/>
  <c r="BF169" i="13"/>
  <c r="T169" i="13"/>
  <c r="R169" i="13"/>
  <c r="P169" i="13"/>
  <c r="BI168" i="13"/>
  <c r="BH168" i="13"/>
  <c r="BG168" i="13"/>
  <c r="BF168" i="13"/>
  <c r="T168" i="13"/>
  <c r="R168" i="13"/>
  <c r="P168" i="13"/>
  <c r="BI167" i="13"/>
  <c r="BH167" i="13"/>
  <c r="BG167" i="13"/>
  <c r="BF167" i="13"/>
  <c r="T167" i="13"/>
  <c r="R167" i="13"/>
  <c r="P167" i="13"/>
  <c r="BI166" i="13"/>
  <c r="BH166" i="13"/>
  <c r="BG166" i="13"/>
  <c r="BF166" i="13"/>
  <c r="T166" i="13"/>
  <c r="R166" i="13"/>
  <c r="P166" i="13"/>
  <c r="BI164" i="13"/>
  <c r="BH164" i="13"/>
  <c r="BG164" i="13"/>
  <c r="BF164" i="13"/>
  <c r="T164" i="13"/>
  <c r="R164" i="13"/>
  <c r="P164" i="13"/>
  <c r="BI163" i="13"/>
  <c r="BH163" i="13"/>
  <c r="BG163" i="13"/>
  <c r="BF163" i="13"/>
  <c r="T163" i="13"/>
  <c r="R163" i="13"/>
  <c r="P163" i="13"/>
  <c r="BI162" i="13"/>
  <c r="BH162" i="13"/>
  <c r="BG162" i="13"/>
  <c r="BF162" i="13"/>
  <c r="T162" i="13"/>
  <c r="R162" i="13"/>
  <c r="P162" i="13"/>
  <c r="BI161" i="13"/>
  <c r="BH161" i="13"/>
  <c r="BG161" i="13"/>
  <c r="BF161" i="13"/>
  <c r="T161" i="13"/>
  <c r="R161" i="13"/>
  <c r="P161" i="13"/>
  <c r="BI160" i="13"/>
  <c r="BH160" i="13"/>
  <c r="BG160" i="13"/>
  <c r="BF160" i="13"/>
  <c r="T160" i="13"/>
  <c r="R160" i="13"/>
  <c r="P160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7" i="13"/>
  <c r="BH157" i="13"/>
  <c r="BG157" i="13"/>
  <c r="BF157" i="13"/>
  <c r="T157" i="13"/>
  <c r="R157" i="13"/>
  <c r="P157" i="13"/>
  <c r="BI156" i="13"/>
  <c r="BH156" i="13"/>
  <c r="BG156" i="13"/>
  <c r="BF156" i="13"/>
  <c r="T156" i="13"/>
  <c r="R156" i="13"/>
  <c r="P156" i="13"/>
  <c r="BI155" i="13"/>
  <c r="BH155" i="13"/>
  <c r="BG155" i="13"/>
  <c r="BF155" i="13"/>
  <c r="T155" i="13"/>
  <c r="R155" i="13"/>
  <c r="P155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50" i="13"/>
  <c r="BH150" i="13"/>
  <c r="BG150" i="13"/>
  <c r="BF150" i="13"/>
  <c r="T150" i="13"/>
  <c r="R150" i="13"/>
  <c r="P150" i="13"/>
  <c r="BI149" i="13"/>
  <c r="BH149" i="13"/>
  <c r="BG149" i="13"/>
  <c r="BF149" i="13"/>
  <c r="T149" i="13"/>
  <c r="R149" i="13"/>
  <c r="P149" i="13"/>
  <c r="BI148" i="13"/>
  <c r="BH148" i="13"/>
  <c r="BG148" i="13"/>
  <c r="BF148" i="13"/>
  <c r="T148" i="13"/>
  <c r="R148" i="13"/>
  <c r="P148" i="13"/>
  <c r="BI147" i="13"/>
  <c r="BH147" i="13"/>
  <c r="BG147" i="13"/>
  <c r="BF147" i="13"/>
  <c r="T147" i="13"/>
  <c r="R147" i="13"/>
  <c r="P147" i="13"/>
  <c r="BI146" i="13"/>
  <c r="BH146" i="13"/>
  <c r="BG146" i="13"/>
  <c r="BF146" i="13"/>
  <c r="T146" i="13"/>
  <c r="R146" i="13"/>
  <c r="P146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42" i="13"/>
  <c r="BH142" i="13"/>
  <c r="BG142" i="13"/>
  <c r="BF142" i="13"/>
  <c r="T142" i="13"/>
  <c r="R142" i="13"/>
  <c r="P142" i="13"/>
  <c r="BI141" i="13"/>
  <c r="BH141" i="13"/>
  <c r="BG141" i="13"/>
  <c r="BF141" i="13"/>
  <c r="T141" i="13"/>
  <c r="R141" i="13"/>
  <c r="P141" i="13"/>
  <c r="BI140" i="13"/>
  <c r="BH140" i="13"/>
  <c r="BG140" i="13"/>
  <c r="BF140" i="13"/>
  <c r="T140" i="13"/>
  <c r="R140" i="13"/>
  <c r="P140" i="13"/>
  <c r="BI139" i="13"/>
  <c r="BH139" i="13"/>
  <c r="BG139" i="13"/>
  <c r="BF139" i="13"/>
  <c r="T139" i="13"/>
  <c r="R139" i="13"/>
  <c r="P139" i="13"/>
  <c r="BI137" i="13"/>
  <c r="BH137" i="13"/>
  <c r="BG137" i="13"/>
  <c r="BF137" i="13"/>
  <c r="T137" i="13"/>
  <c r="R137" i="13"/>
  <c r="P137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J100" i="13"/>
  <c r="F125" i="13"/>
  <c r="E123" i="13"/>
  <c r="F91" i="13"/>
  <c r="E89" i="13"/>
  <c r="J26" i="13"/>
  <c r="E26" i="13"/>
  <c r="J128" i="13"/>
  <c r="J25" i="13"/>
  <c r="J23" i="13"/>
  <c r="E23" i="13"/>
  <c r="J93" i="13"/>
  <c r="J22" i="13"/>
  <c r="J20" i="13"/>
  <c r="E20" i="13"/>
  <c r="F94" i="13"/>
  <c r="J19" i="13"/>
  <c r="J17" i="13"/>
  <c r="E17" i="13"/>
  <c r="F93" i="13"/>
  <c r="J16" i="13"/>
  <c r="J14" i="13"/>
  <c r="J125" i="13"/>
  <c r="E7" i="13"/>
  <c r="E119" i="13"/>
  <c r="J39" i="12"/>
  <c r="J38" i="12"/>
  <c r="AY108" i="1"/>
  <c r="J37" i="12"/>
  <c r="AX108" i="1"/>
  <c r="BI243" i="12"/>
  <c r="BH243" i="12"/>
  <c r="BG243" i="12"/>
  <c r="BF243" i="12"/>
  <c r="T243" i="12"/>
  <c r="R243" i="12"/>
  <c r="P243" i="12"/>
  <c r="BI242" i="12"/>
  <c r="BH242" i="12"/>
  <c r="BG242" i="12"/>
  <c r="BF242" i="12"/>
  <c r="T242" i="12"/>
  <c r="R242" i="12"/>
  <c r="P242" i="12"/>
  <c r="BI240" i="12"/>
  <c r="BH240" i="12"/>
  <c r="BG240" i="12"/>
  <c r="BF240" i="12"/>
  <c r="T240" i="12"/>
  <c r="T239" i="12"/>
  <c r="R240" i="12"/>
  <c r="R239" i="12"/>
  <c r="P240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29" i="12"/>
  <c r="BH229" i="12"/>
  <c r="BG229" i="12"/>
  <c r="BF229" i="12"/>
  <c r="T229" i="12"/>
  <c r="R229" i="12"/>
  <c r="P229" i="12"/>
  <c r="BI228" i="12"/>
  <c r="BH228" i="12"/>
  <c r="BG228" i="12"/>
  <c r="BF228" i="12"/>
  <c r="T228" i="12"/>
  <c r="R228" i="12"/>
  <c r="P228" i="12"/>
  <c r="BI226" i="12"/>
  <c r="BH226" i="12"/>
  <c r="BG226" i="12"/>
  <c r="BF226" i="12"/>
  <c r="T226" i="12"/>
  <c r="T225" i="12"/>
  <c r="R226" i="12"/>
  <c r="R225" i="12"/>
  <c r="P226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1" i="12"/>
  <c r="BH221" i="12"/>
  <c r="BG221" i="12"/>
  <c r="BF221" i="12"/>
  <c r="T221" i="12"/>
  <c r="T220" i="12"/>
  <c r="R221" i="12"/>
  <c r="R220" i="12"/>
  <c r="P221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7" i="12"/>
  <c r="BH197" i="12"/>
  <c r="BG197" i="12"/>
  <c r="BF197" i="12"/>
  <c r="T197" i="12"/>
  <c r="T196" i="12"/>
  <c r="R197" i="12"/>
  <c r="R196" i="12"/>
  <c r="P197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89" i="12"/>
  <c r="BH189" i="12"/>
  <c r="BG189" i="12"/>
  <c r="BF189" i="12"/>
  <c r="T189" i="12"/>
  <c r="R189" i="12"/>
  <c r="P189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5" i="12"/>
  <c r="BH185" i="12"/>
  <c r="BG185" i="12"/>
  <c r="BF185" i="12"/>
  <c r="T185" i="12"/>
  <c r="R185" i="12"/>
  <c r="P185" i="12"/>
  <c r="BI184" i="12"/>
  <c r="BH184" i="12"/>
  <c r="BG184" i="12"/>
  <c r="BF184" i="12"/>
  <c r="T184" i="12"/>
  <c r="R184" i="12"/>
  <c r="P184" i="12"/>
  <c r="BI182" i="12"/>
  <c r="BH182" i="12"/>
  <c r="BG182" i="12"/>
  <c r="BF182" i="12"/>
  <c r="T182" i="12"/>
  <c r="T181" i="12"/>
  <c r="R182" i="12"/>
  <c r="R181" i="12"/>
  <c r="P182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3" i="12"/>
  <c r="BH173" i="12"/>
  <c r="BG173" i="12"/>
  <c r="BF173" i="12"/>
  <c r="T173" i="12"/>
  <c r="R173" i="12"/>
  <c r="P173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8" i="12"/>
  <c r="BH148" i="12"/>
  <c r="BG148" i="12"/>
  <c r="BF148" i="12"/>
  <c r="T148" i="12"/>
  <c r="T147" i="12"/>
  <c r="R148" i="12"/>
  <c r="R147" i="12"/>
  <c r="P148" i="12"/>
  <c r="P147" i="12"/>
  <c r="F139" i="12"/>
  <c r="E137" i="12"/>
  <c r="F91" i="12"/>
  <c r="E89" i="12"/>
  <c r="J26" i="12"/>
  <c r="E26" i="12"/>
  <c r="J94" i="12"/>
  <c r="J25" i="12"/>
  <c r="J23" i="12"/>
  <c r="E23" i="12"/>
  <c r="J93" i="12"/>
  <c r="J22" i="12"/>
  <c r="J20" i="12"/>
  <c r="E20" i="12"/>
  <c r="F94" i="12"/>
  <c r="J19" i="12"/>
  <c r="J17" i="12"/>
  <c r="E17" i="12"/>
  <c r="F141" i="12"/>
  <c r="J16" i="12"/>
  <c r="J14" i="12"/>
  <c r="J139" i="12"/>
  <c r="E7" i="12"/>
  <c r="E85" i="12"/>
  <c r="J39" i="11"/>
  <c r="J38" i="11"/>
  <c r="AY107" i="1"/>
  <c r="J37" i="11"/>
  <c r="AX107" i="1"/>
  <c r="BI156" i="11"/>
  <c r="BH156" i="11"/>
  <c r="BG156" i="11"/>
  <c r="BF156" i="11"/>
  <c r="T156" i="11"/>
  <c r="R156" i="11"/>
  <c r="P156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8" i="11"/>
  <c r="BH148" i="11"/>
  <c r="BG148" i="11"/>
  <c r="BF148" i="11"/>
  <c r="T148" i="11"/>
  <c r="R148" i="11"/>
  <c r="P148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4" i="11"/>
  <c r="BH144" i="11"/>
  <c r="BG144" i="11"/>
  <c r="BF144" i="11"/>
  <c r="T144" i="11"/>
  <c r="R144" i="11"/>
  <c r="P144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41" i="11"/>
  <c r="BH141" i="11"/>
  <c r="BG141" i="11"/>
  <c r="BF141" i="11"/>
  <c r="T141" i="11"/>
  <c r="R141" i="11"/>
  <c r="P141" i="11"/>
  <c r="BI140" i="11"/>
  <c r="BH140" i="11"/>
  <c r="BG140" i="11"/>
  <c r="BF140" i="11"/>
  <c r="T140" i="11"/>
  <c r="R140" i="11"/>
  <c r="P140" i="11"/>
  <c r="BI139" i="11"/>
  <c r="BH139" i="11"/>
  <c r="BG139" i="11"/>
  <c r="BF139" i="11"/>
  <c r="T139" i="11"/>
  <c r="R139" i="11"/>
  <c r="P139" i="11"/>
  <c r="BI137" i="11"/>
  <c r="BH137" i="11"/>
  <c r="BG137" i="11"/>
  <c r="BF137" i="11"/>
  <c r="T137" i="11"/>
  <c r="R137" i="11"/>
  <c r="P137" i="11"/>
  <c r="BI136" i="11"/>
  <c r="BH136" i="11"/>
  <c r="BG136" i="11"/>
  <c r="BF136" i="11"/>
  <c r="T136" i="11"/>
  <c r="R136" i="11"/>
  <c r="P136" i="11"/>
  <c r="BI135" i="11"/>
  <c r="BH135" i="11"/>
  <c r="BG135" i="11"/>
  <c r="BF135" i="11"/>
  <c r="T135" i="11"/>
  <c r="R135" i="11"/>
  <c r="P135" i="11"/>
  <c r="BI134" i="11"/>
  <c r="BH134" i="11"/>
  <c r="BG134" i="11"/>
  <c r="BF134" i="11"/>
  <c r="T134" i="11"/>
  <c r="R134" i="11"/>
  <c r="P134" i="11"/>
  <c r="BI133" i="11"/>
  <c r="BH133" i="11"/>
  <c r="BG133" i="11"/>
  <c r="BF133" i="11"/>
  <c r="T133" i="11"/>
  <c r="R133" i="11"/>
  <c r="P133" i="11"/>
  <c r="BI132" i="11"/>
  <c r="BH132" i="11"/>
  <c r="BG132" i="11"/>
  <c r="BF132" i="11"/>
  <c r="T132" i="11"/>
  <c r="R132" i="11"/>
  <c r="P132" i="11"/>
  <c r="BI131" i="11"/>
  <c r="BH131" i="11"/>
  <c r="BG131" i="11"/>
  <c r="BF131" i="11"/>
  <c r="T131" i="11"/>
  <c r="R131" i="11"/>
  <c r="P131" i="11"/>
  <c r="BI130" i="11"/>
  <c r="BH130" i="11"/>
  <c r="BG130" i="11"/>
  <c r="BF130" i="11"/>
  <c r="T130" i="11"/>
  <c r="R130" i="11"/>
  <c r="P130" i="11"/>
  <c r="BI129" i="11"/>
  <c r="BH129" i="11"/>
  <c r="BG129" i="11"/>
  <c r="BF129" i="11"/>
  <c r="T129" i="11"/>
  <c r="R129" i="11"/>
  <c r="P129" i="11"/>
  <c r="BI128" i="11"/>
  <c r="BH128" i="11"/>
  <c r="BG128" i="11"/>
  <c r="BF128" i="11"/>
  <c r="T128" i="11"/>
  <c r="R128" i="11"/>
  <c r="P128" i="11"/>
  <c r="BI127" i="11"/>
  <c r="BH127" i="11"/>
  <c r="BG127" i="11"/>
  <c r="BF127" i="11"/>
  <c r="T127" i="11"/>
  <c r="R127" i="11"/>
  <c r="P127" i="11"/>
  <c r="BI126" i="11"/>
  <c r="BH126" i="11"/>
  <c r="BG126" i="11"/>
  <c r="BF126" i="11"/>
  <c r="T126" i="11"/>
  <c r="R126" i="11"/>
  <c r="P126" i="11"/>
  <c r="BI125" i="11"/>
  <c r="BH125" i="11"/>
  <c r="BG125" i="11"/>
  <c r="BF125" i="11"/>
  <c r="T125" i="11"/>
  <c r="R125" i="11"/>
  <c r="P125" i="11"/>
  <c r="BI124" i="11"/>
  <c r="BH124" i="11"/>
  <c r="BG124" i="11"/>
  <c r="BF124" i="11"/>
  <c r="T124" i="11"/>
  <c r="R124" i="11"/>
  <c r="P124" i="11"/>
  <c r="F116" i="11"/>
  <c r="E114" i="11"/>
  <c r="F91" i="11"/>
  <c r="E89" i="11"/>
  <c r="J26" i="11"/>
  <c r="E26" i="11"/>
  <c r="J119" i="11"/>
  <c r="J25" i="11"/>
  <c r="J23" i="11"/>
  <c r="E23" i="11"/>
  <c r="J93" i="11"/>
  <c r="J22" i="11"/>
  <c r="J20" i="11"/>
  <c r="E20" i="11"/>
  <c r="F119" i="11"/>
  <c r="J19" i="11"/>
  <c r="J17" i="11"/>
  <c r="E17" i="11"/>
  <c r="F118" i="11"/>
  <c r="J16" i="11"/>
  <c r="J14" i="11"/>
  <c r="J116" i="11"/>
  <c r="E7" i="11"/>
  <c r="E110" i="11"/>
  <c r="J41" i="10"/>
  <c r="J40" i="10"/>
  <c r="AY106" i="1"/>
  <c r="J39" i="10"/>
  <c r="AX106" i="1"/>
  <c r="BI127" i="10"/>
  <c r="BH127" i="10"/>
  <c r="BG127" i="10"/>
  <c r="BF127" i="10"/>
  <c r="T127" i="10"/>
  <c r="T126" i="10"/>
  <c r="T125" i="10"/>
  <c r="R127" i="10"/>
  <c r="R126" i="10"/>
  <c r="R125" i="10"/>
  <c r="P127" i="10"/>
  <c r="P126" i="10"/>
  <c r="P125" i="10"/>
  <c r="AU106" i="1"/>
  <c r="F119" i="10"/>
  <c r="E117" i="10"/>
  <c r="F93" i="10"/>
  <c r="E91" i="10"/>
  <c r="J28" i="10"/>
  <c r="E28" i="10"/>
  <c r="J122" i="10"/>
  <c r="J27" i="10"/>
  <c r="J25" i="10"/>
  <c r="E25" i="10"/>
  <c r="J121" i="10"/>
  <c r="J24" i="10"/>
  <c r="J22" i="10"/>
  <c r="E22" i="10"/>
  <c r="F122" i="10"/>
  <c r="J21" i="10"/>
  <c r="J19" i="10"/>
  <c r="E19" i="10"/>
  <c r="F121" i="10"/>
  <c r="J18" i="10"/>
  <c r="J16" i="10"/>
  <c r="J119" i="10"/>
  <c r="E7" i="10"/>
  <c r="E85" i="10"/>
  <c r="J41" i="9"/>
  <c r="J40" i="9"/>
  <c r="AY105" i="1"/>
  <c r="J39" i="9"/>
  <c r="AX105" i="1"/>
  <c r="BI157" i="9"/>
  <c r="BH157" i="9"/>
  <c r="BG157" i="9"/>
  <c r="BF157" i="9"/>
  <c r="T157" i="9"/>
  <c r="R157" i="9"/>
  <c r="P157" i="9"/>
  <c r="BI156" i="9"/>
  <c r="BH156" i="9"/>
  <c r="BG156" i="9"/>
  <c r="BF156" i="9"/>
  <c r="T156" i="9"/>
  <c r="R156" i="9"/>
  <c r="P156" i="9"/>
  <c r="BI155" i="9"/>
  <c r="BH155" i="9"/>
  <c r="BG155" i="9"/>
  <c r="BF155" i="9"/>
  <c r="T155" i="9"/>
  <c r="R155" i="9"/>
  <c r="P155" i="9"/>
  <c r="BI154" i="9"/>
  <c r="BH154" i="9"/>
  <c r="BG154" i="9"/>
  <c r="BF154" i="9"/>
  <c r="T154" i="9"/>
  <c r="R154" i="9"/>
  <c r="P154" i="9"/>
  <c r="BI153" i="9"/>
  <c r="BH153" i="9"/>
  <c r="BG153" i="9"/>
  <c r="BF153" i="9"/>
  <c r="T153" i="9"/>
  <c r="R153" i="9"/>
  <c r="P153" i="9"/>
  <c r="BI152" i="9"/>
  <c r="BH152" i="9"/>
  <c r="BG152" i="9"/>
  <c r="BF152" i="9"/>
  <c r="T152" i="9"/>
  <c r="R152" i="9"/>
  <c r="P152" i="9"/>
  <c r="BI151" i="9"/>
  <c r="BH151" i="9"/>
  <c r="BG151" i="9"/>
  <c r="BF151" i="9"/>
  <c r="T151" i="9"/>
  <c r="R151" i="9"/>
  <c r="P151" i="9"/>
  <c r="BI150" i="9"/>
  <c r="BH150" i="9"/>
  <c r="BG150" i="9"/>
  <c r="BF150" i="9"/>
  <c r="T150" i="9"/>
  <c r="R150" i="9"/>
  <c r="P150" i="9"/>
  <c r="BI149" i="9"/>
  <c r="BH149" i="9"/>
  <c r="BG149" i="9"/>
  <c r="BF149" i="9"/>
  <c r="T149" i="9"/>
  <c r="R149" i="9"/>
  <c r="P149" i="9"/>
  <c r="BI148" i="9"/>
  <c r="BH148" i="9"/>
  <c r="BG148" i="9"/>
  <c r="BF148" i="9"/>
  <c r="T148" i="9"/>
  <c r="R148" i="9"/>
  <c r="P148" i="9"/>
  <c r="BI147" i="9"/>
  <c r="BH147" i="9"/>
  <c r="BG147" i="9"/>
  <c r="BF147" i="9"/>
  <c r="T147" i="9"/>
  <c r="R147" i="9"/>
  <c r="P147" i="9"/>
  <c r="BI146" i="9"/>
  <c r="BH146" i="9"/>
  <c r="BG146" i="9"/>
  <c r="BF146" i="9"/>
  <c r="T146" i="9"/>
  <c r="R146" i="9"/>
  <c r="P146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3" i="9"/>
  <c r="BH143" i="9"/>
  <c r="BG143" i="9"/>
  <c r="BF143" i="9"/>
  <c r="T143" i="9"/>
  <c r="R143" i="9"/>
  <c r="P143" i="9"/>
  <c r="BI142" i="9"/>
  <c r="BH142" i="9"/>
  <c r="BG142" i="9"/>
  <c r="BF142" i="9"/>
  <c r="T142" i="9"/>
  <c r="R142" i="9"/>
  <c r="P142" i="9"/>
  <c r="BI141" i="9"/>
  <c r="BH141" i="9"/>
  <c r="BG141" i="9"/>
  <c r="BF141" i="9"/>
  <c r="T141" i="9"/>
  <c r="R141" i="9"/>
  <c r="P141" i="9"/>
  <c r="BI140" i="9"/>
  <c r="BH140" i="9"/>
  <c r="BG140" i="9"/>
  <c r="BF140" i="9"/>
  <c r="T140" i="9"/>
  <c r="R140" i="9"/>
  <c r="P140" i="9"/>
  <c r="BI139" i="9"/>
  <c r="BH139" i="9"/>
  <c r="BG139" i="9"/>
  <c r="BF139" i="9"/>
  <c r="T139" i="9"/>
  <c r="R139" i="9"/>
  <c r="P139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6" i="9"/>
  <c r="BH136" i="9"/>
  <c r="BG136" i="9"/>
  <c r="BF136" i="9"/>
  <c r="T136" i="9"/>
  <c r="R136" i="9"/>
  <c r="P136" i="9"/>
  <c r="BI135" i="9"/>
  <c r="BH135" i="9"/>
  <c r="BG135" i="9"/>
  <c r="BF135" i="9"/>
  <c r="T135" i="9"/>
  <c r="R135" i="9"/>
  <c r="P135" i="9"/>
  <c r="BI134" i="9"/>
  <c r="BH134" i="9"/>
  <c r="BG134" i="9"/>
  <c r="BF134" i="9"/>
  <c r="T134" i="9"/>
  <c r="R134" i="9"/>
  <c r="P134" i="9"/>
  <c r="BI133" i="9"/>
  <c r="BH133" i="9"/>
  <c r="BG133" i="9"/>
  <c r="BF133" i="9"/>
  <c r="T133" i="9"/>
  <c r="R133" i="9"/>
  <c r="P133" i="9"/>
  <c r="BI132" i="9"/>
  <c r="BH132" i="9"/>
  <c r="BG132" i="9"/>
  <c r="BF132" i="9"/>
  <c r="T132" i="9"/>
  <c r="R132" i="9"/>
  <c r="P132" i="9"/>
  <c r="BI131" i="9"/>
  <c r="BH131" i="9"/>
  <c r="BG131" i="9"/>
  <c r="BF131" i="9"/>
  <c r="T131" i="9"/>
  <c r="R131" i="9"/>
  <c r="P131" i="9"/>
  <c r="BI130" i="9"/>
  <c r="BH130" i="9"/>
  <c r="BG130" i="9"/>
  <c r="BF130" i="9"/>
  <c r="T130" i="9"/>
  <c r="R130" i="9"/>
  <c r="P130" i="9"/>
  <c r="BI129" i="9"/>
  <c r="BH129" i="9"/>
  <c r="BG129" i="9"/>
  <c r="BF129" i="9"/>
  <c r="T129" i="9"/>
  <c r="R129" i="9"/>
  <c r="P129" i="9"/>
  <c r="BI128" i="9"/>
  <c r="BH128" i="9"/>
  <c r="BG128" i="9"/>
  <c r="BF128" i="9"/>
  <c r="T128" i="9"/>
  <c r="R128" i="9"/>
  <c r="P128" i="9"/>
  <c r="BI127" i="9"/>
  <c r="BH127" i="9"/>
  <c r="BG127" i="9"/>
  <c r="BF127" i="9"/>
  <c r="T127" i="9"/>
  <c r="R127" i="9"/>
  <c r="P127" i="9"/>
  <c r="F119" i="9"/>
  <c r="E117" i="9"/>
  <c r="F93" i="9"/>
  <c r="E91" i="9"/>
  <c r="J28" i="9"/>
  <c r="E28" i="9"/>
  <c r="J96" i="9"/>
  <c r="J27" i="9"/>
  <c r="J25" i="9"/>
  <c r="E25" i="9"/>
  <c r="J121" i="9"/>
  <c r="J24" i="9"/>
  <c r="J22" i="9"/>
  <c r="E22" i="9"/>
  <c r="F96" i="9"/>
  <c r="J21" i="9"/>
  <c r="J19" i="9"/>
  <c r="E19" i="9"/>
  <c r="F95" i="9"/>
  <c r="J18" i="9"/>
  <c r="J16" i="9"/>
  <c r="J119" i="9"/>
  <c r="E7" i="9"/>
  <c r="E111" i="9"/>
  <c r="J41" i="8"/>
  <c r="J40" i="8"/>
  <c r="AY104" i="1"/>
  <c r="J39" i="8"/>
  <c r="AX104" i="1"/>
  <c r="BI200" i="8"/>
  <c r="BH200" i="8"/>
  <c r="BG200" i="8"/>
  <c r="BF200" i="8"/>
  <c r="T200" i="8"/>
  <c r="R200" i="8"/>
  <c r="P200" i="8"/>
  <c r="BI199" i="8"/>
  <c r="BH199" i="8"/>
  <c r="BG199" i="8"/>
  <c r="BF199" i="8"/>
  <c r="T199" i="8"/>
  <c r="R199" i="8"/>
  <c r="P199" i="8"/>
  <c r="BI198" i="8"/>
  <c r="BH198" i="8"/>
  <c r="BG198" i="8"/>
  <c r="BF198" i="8"/>
  <c r="T198" i="8"/>
  <c r="R198" i="8"/>
  <c r="P198" i="8"/>
  <c r="BI197" i="8"/>
  <c r="BH197" i="8"/>
  <c r="BG197" i="8"/>
  <c r="BF197" i="8"/>
  <c r="T197" i="8"/>
  <c r="R197" i="8"/>
  <c r="P197" i="8"/>
  <c r="BI196" i="8"/>
  <c r="BH196" i="8"/>
  <c r="BG196" i="8"/>
  <c r="BF196" i="8"/>
  <c r="T196" i="8"/>
  <c r="R196" i="8"/>
  <c r="P196" i="8"/>
  <c r="BI195" i="8"/>
  <c r="BH195" i="8"/>
  <c r="BG195" i="8"/>
  <c r="BF195" i="8"/>
  <c r="T195" i="8"/>
  <c r="R195" i="8"/>
  <c r="P195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9" i="8"/>
  <c r="BH189" i="8"/>
  <c r="BG189" i="8"/>
  <c r="BF189" i="8"/>
  <c r="T189" i="8"/>
  <c r="R189" i="8"/>
  <c r="P189" i="8"/>
  <c r="BI188" i="8"/>
  <c r="BH188" i="8"/>
  <c r="BG188" i="8"/>
  <c r="BF188" i="8"/>
  <c r="T188" i="8"/>
  <c r="R188" i="8"/>
  <c r="P188" i="8"/>
  <c r="BI187" i="8"/>
  <c r="BH187" i="8"/>
  <c r="BG187" i="8"/>
  <c r="BF187" i="8"/>
  <c r="T187" i="8"/>
  <c r="R187" i="8"/>
  <c r="P187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4" i="8"/>
  <c r="BH184" i="8"/>
  <c r="BG184" i="8"/>
  <c r="BF184" i="8"/>
  <c r="T184" i="8"/>
  <c r="R184" i="8"/>
  <c r="P184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81" i="8"/>
  <c r="BH181" i="8"/>
  <c r="BG181" i="8"/>
  <c r="BF181" i="8"/>
  <c r="T181" i="8"/>
  <c r="R181" i="8"/>
  <c r="P181" i="8"/>
  <c r="BI180" i="8"/>
  <c r="BH180" i="8"/>
  <c r="BG180" i="8"/>
  <c r="BF180" i="8"/>
  <c r="T180" i="8"/>
  <c r="R180" i="8"/>
  <c r="P180" i="8"/>
  <c r="BI179" i="8"/>
  <c r="BH179" i="8"/>
  <c r="BG179" i="8"/>
  <c r="BF179" i="8"/>
  <c r="T179" i="8"/>
  <c r="R179" i="8"/>
  <c r="P179" i="8"/>
  <c r="BI178" i="8"/>
  <c r="BH178" i="8"/>
  <c r="BG178" i="8"/>
  <c r="BF178" i="8"/>
  <c r="T178" i="8"/>
  <c r="R178" i="8"/>
  <c r="P178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5" i="8"/>
  <c r="BH175" i="8"/>
  <c r="BG175" i="8"/>
  <c r="BF175" i="8"/>
  <c r="T175" i="8"/>
  <c r="R175" i="8"/>
  <c r="P175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2" i="8"/>
  <c r="BH172" i="8"/>
  <c r="BG172" i="8"/>
  <c r="BF172" i="8"/>
  <c r="T172" i="8"/>
  <c r="R172" i="8"/>
  <c r="P172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9" i="8"/>
  <c r="BH169" i="8"/>
  <c r="BG169" i="8"/>
  <c r="BF169" i="8"/>
  <c r="T169" i="8"/>
  <c r="R169" i="8"/>
  <c r="P169" i="8"/>
  <c r="BI168" i="8"/>
  <c r="BH168" i="8"/>
  <c r="BG168" i="8"/>
  <c r="BF168" i="8"/>
  <c r="T168" i="8"/>
  <c r="R168" i="8"/>
  <c r="P168" i="8"/>
  <c r="BI167" i="8"/>
  <c r="BH167" i="8"/>
  <c r="BG167" i="8"/>
  <c r="BF167" i="8"/>
  <c r="T167" i="8"/>
  <c r="R167" i="8"/>
  <c r="P167" i="8"/>
  <c r="BI166" i="8"/>
  <c r="BH166" i="8"/>
  <c r="BG166" i="8"/>
  <c r="BF166" i="8"/>
  <c r="T166" i="8"/>
  <c r="R166" i="8"/>
  <c r="P166" i="8"/>
  <c r="BI165" i="8"/>
  <c r="BH165" i="8"/>
  <c r="BG165" i="8"/>
  <c r="BF165" i="8"/>
  <c r="T165" i="8"/>
  <c r="R165" i="8"/>
  <c r="P165" i="8"/>
  <c r="BI164" i="8"/>
  <c r="BH164" i="8"/>
  <c r="BG164" i="8"/>
  <c r="BF164" i="8"/>
  <c r="T164" i="8"/>
  <c r="R164" i="8"/>
  <c r="P164" i="8"/>
  <c r="BI163" i="8"/>
  <c r="BH163" i="8"/>
  <c r="BG163" i="8"/>
  <c r="BF163" i="8"/>
  <c r="T163" i="8"/>
  <c r="R163" i="8"/>
  <c r="P163" i="8"/>
  <c r="BI162" i="8"/>
  <c r="BH162" i="8"/>
  <c r="BG162" i="8"/>
  <c r="BF162" i="8"/>
  <c r="T162" i="8"/>
  <c r="R162" i="8"/>
  <c r="P162" i="8"/>
  <c r="BI161" i="8"/>
  <c r="BH161" i="8"/>
  <c r="BG161" i="8"/>
  <c r="BF161" i="8"/>
  <c r="T161" i="8"/>
  <c r="R161" i="8"/>
  <c r="P161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8" i="8"/>
  <c r="BH158" i="8"/>
  <c r="BG158" i="8"/>
  <c r="BF158" i="8"/>
  <c r="T158" i="8"/>
  <c r="R158" i="8"/>
  <c r="P158" i="8"/>
  <c r="BI157" i="8"/>
  <c r="BH157" i="8"/>
  <c r="BG157" i="8"/>
  <c r="BF157" i="8"/>
  <c r="T157" i="8"/>
  <c r="R157" i="8"/>
  <c r="P157" i="8"/>
  <c r="BI156" i="8"/>
  <c r="BH156" i="8"/>
  <c r="BG156" i="8"/>
  <c r="BF156" i="8"/>
  <c r="T156" i="8"/>
  <c r="R156" i="8"/>
  <c r="P156" i="8"/>
  <c r="BI155" i="8"/>
  <c r="BH155" i="8"/>
  <c r="BG155" i="8"/>
  <c r="BF155" i="8"/>
  <c r="T155" i="8"/>
  <c r="R155" i="8"/>
  <c r="P155" i="8"/>
  <c r="BI154" i="8"/>
  <c r="BH154" i="8"/>
  <c r="BG154" i="8"/>
  <c r="BF154" i="8"/>
  <c r="T154" i="8"/>
  <c r="R154" i="8"/>
  <c r="P154" i="8"/>
  <c r="BI153" i="8"/>
  <c r="BH153" i="8"/>
  <c r="BG153" i="8"/>
  <c r="BF153" i="8"/>
  <c r="T153" i="8"/>
  <c r="R153" i="8"/>
  <c r="P153" i="8"/>
  <c r="BI152" i="8"/>
  <c r="BH152" i="8"/>
  <c r="BG152" i="8"/>
  <c r="BF152" i="8"/>
  <c r="T152" i="8"/>
  <c r="R152" i="8"/>
  <c r="P152" i="8"/>
  <c r="BI151" i="8"/>
  <c r="BH151" i="8"/>
  <c r="BG151" i="8"/>
  <c r="BF151" i="8"/>
  <c r="T151" i="8"/>
  <c r="R151" i="8"/>
  <c r="P151" i="8"/>
  <c r="BI150" i="8"/>
  <c r="BH150" i="8"/>
  <c r="BG150" i="8"/>
  <c r="BF150" i="8"/>
  <c r="T150" i="8"/>
  <c r="R150" i="8"/>
  <c r="P150" i="8"/>
  <c r="BI149" i="8"/>
  <c r="BH149" i="8"/>
  <c r="BG149" i="8"/>
  <c r="BF149" i="8"/>
  <c r="T149" i="8"/>
  <c r="R149" i="8"/>
  <c r="P149" i="8"/>
  <c r="BI148" i="8"/>
  <c r="BH148" i="8"/>
  <c r="BG148" i="8"/>
  <c r="BF148" i="8"/>
  <c r="T148" i="8"/>
  <c r="R148" i="8"/>
  <c r="P148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5" i="8"/>
  <c r="BH145" i="8"/>
  <c r="BG145" i="8"/>
  <c r="BF145" i="8"/>
  <c r="T145" i="8"/>
  <c r="R145" i="8"/>
  <c r="P145" i="8"/>
  <c r="BI144" i="8"/>
  <c r="BH144" i="8"/>
  <c r="BG144" i="8"/>
  <c r="BF144" i="8"/>
  <c r="T144" i="8"/>
  <c r="R144" i="8"/>
  <c r="P144" i="8"/>
  <c r="BI143" i="8"/>
  <c r="BH143" i="8"/>
  <c r="BG143" i="8"/>
  <c r="BF143" i="8"/>
  <c r="T143" i="8"/>
  <c r="R143" i="8"/>
  <c r="P143" i="8"/>
  <c r="BI142" i="8"/>
  <c r="BH142" i="8"/>
  <c r="BG142" i="8"/>
  <c r="BF142" i="8"/>
  <c r="T142" i="8"/>
  <c r="R142" i="8"/>
  <c r="P142" i="8"/>
  <c r="BI141" i="8"/>
  <c r="BH141" i="8"/>
  <c r="BG141" i="8"/>
  <c r="BF141" i="8"/>
  <c r="T141" i="8"/>
  <c r="R141" i="8"/>
  <c r="P141" i="8"/>
  <c r="BI140" i="8"/>
  <c r="BH140" i="8"/>
  <c r="BG140" i="8"/>
  <c r="BF140" i="8"/>
  <c r="T140" i="8"/>
  <c r="R140" i="8"/>
  <c r="P140" i="8"/>
  <c r="BI139" i="8"/>
  <c r="BH139" i="8"/>
  <c r="BG139" i="8"/>
  <c r="BF139" i="8"/>
  <c r="T139" i="8"/>
  <c r="R139" i="8"/>
  <c r="P139" i="8"/>
  <c r="BI138" i="8"/>
  <c r="BH138" i="8"/>
  <c r="BG138" i="8"/>
  <c r="BF138" i="8"/>
  <c r="T138" i="8"/>
  <c r="R138" i="8"/>
  <c r="P138" i="8"/>
  <c r="BI137" i="8"/>
  <c r="BH137" i="8"/>
  <c r="BG137" i="8"/>
  <c r="BF137" i="8"/>
  <c r="T137" i="8"/>
  <c r="R137" i="8"/>
  <c r="P137" i="8"/>
  <c r="BI136" i="8"/>
  <c r="BH136" i="8"/>
  <c r="BG136" i="8"/>
  <c r="BF136" i="8"/>
  <c r="T136" i="8"/>
  <c r="R136" i="8"/>
  <c r="P136" i="8"/>
  <c r="BI135" i="8"/>
  <c r="BH135" i="8"/>
  <c r="BG135" i="8"/>
  <c r="BF135" i="8"/>
  <c r="T135" i="8"/>
  <c r="R135" i="8"/>
  <c r="P135" i="8"/>
  <c r="BI134" i="8"/>
  <c r="BH134" i="8"/>
  <c r="BG134" i="8"/>
  <c r="BF134" i="8"/>
  <c r="T134" i="8"/>
  <c r="R134" i="8"/>
  <c r="P134" i="8"/>
  <c r="BI133" i="8"/>
  <c r="BH133" i="8"/>
  <c r="BG133" i="8"/>
  <c r="BF133" i="8"/>
  <c r="T133" i="8"/>
  <c r="R133" i="8"/>
  <c r="P133" i="8"/>
  <c r="BI132" i="8"/>
  <c r="BH132" i="8"/>
  <c r="BG132" i="8"/>
  <c r="BF132" i="8"/>
  <c r="T132" i="8"/>
  <c r="R132" i="8"/>
  <c r="P132" i="8"/>
  <c r="BI131" i="8"/>
  <c r="BH131" i="8"/>
  <c r="BG131" i="8"/>
  <c r="BF131" i="8"/>
  <c r="T131" i="8"/>
  <c r="R131" i="8"/>
  <c r="P131" i="8"/>
  <c r="BI130" i="8"/>
  <c r="BH130" i="8"/>
  <c r="BG130" i="8"/>
  <c r="BF130" i="8"/>
  <c r="T130" i="8"/>
  <c r="R130" i="8"/>
  <c r="P130" i="8"/>
  <c r="BI129" i="8"/>
  <c r="BH129" i="8"/>
  <c r="BG129" i="8"/>
  <c r="BF129" i="8"/>
  <c r="T129" i="8"/>
  <c r="R129" i="8"/>
  <c r="P129" i="8"/>
  <c r="BI128" i="8"/>
  <c r="BH128" i="8"/>
  <c r="BG128" i="8"/>
  <c r="BF128" i="8"/>
  <c r="T128" i="8"/>
  <c r="R128" i="8"/>
  <c r="P128" i="8"/>
  <c r="F120" i="8"/>
  <c r="E118" i="8"/>
  <c r="F93" i="8"/>
  <c r="E91" i="8"/>
  <c r="J28" i="8"/>
  <c r="E28" i="8"/>
  <c r="J96" i="8"/>
  <c r="J27" i="8"/>
  <c r="J25" i="8"/>
  <c r="E25" i="8"/>
  <c r="J122" i="8"/>
  <c r="J24" i="8"/>
  <c r="J22" i="8"/>
  <c r="E22" i="8"/>
  <c r="F123" i="8"/>
  <c r="J21" i="8"/>
  <c r="J19" i="8"/>
  <c r="E19" i="8"/>
  <c r="F95" i="8"/>
  <c r="J18" i="8"/>
  <c r="J16" i="8"/>
  <c r="J120" i="8"/>
  <c r="E7" i="8"/>
  <c r="E85" i="8"/>
  <c r="J41" i="7"/>
  <c r="J40" i="7"/>
  <c r="AY103" i="1"/>
  <c r="J39" i="7"/>
  <c r="AX103" i="1"/>
  <c r="BI147" i="7"/>
  <c r="BH147" i="7"/>
  <c r="BG147" i="7"/>
  <c r="BF147" i="7"/>
  <c r="T147" i="7"/>
  <c r="R147" i="7"/>
  <c r="P147" i="7"/>
  <c r="BI146" i="7"/>
  <c r="BH146" i="7"/>
  <c r="BG146" i="7"/>
  <c r="BF146" i="7"/>
  <c r="T146" i="7"/>
  <c r="R146" i="7"/>
  <c r="P146" i="7"/>
  <c r="BI145" i="7"/>
  <c r="BH145" i="7"/>
  <c r="BG145" i="7"/>
  <c r="BF145" i="7"/>
  <c r="T145" i="7"/>
  <c r="R145" i="7"/>
  <c r="P145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42" i="7"/>
  <c r="BH142" i="7"/>
  <c r="BG142" i="7"/>
  <c r="BF142" i="7"/>
  <c r="T142" i="7"/>
  <c r="R142" i="7"/>
  <c r="P142" i="7"/>
  <c r="BI141" i="7"/>
  <c r="BH141" i="7"/>
  <c r="BG141" i="7"/>
  <c r="BF141" i="7"/>
  <c r="T141" i="7"/>
  <c r="R141" i="7"/>
  <c r="P141" i="7"/>
  <c r="BI140" i="7"/>
  <c r="BH140" i="7"/>
  <c r="BG140" i="7"/>
  <c r="BF140" i="7"/>
  <c r="T140" i="7"/>
  <c r="R140" i="7"/>
  <c r="P140" i="7"/>
  <c r="BI139" i="7"/>
  <c r="BH139" i="7"/>
  <c r="BG139" i="7"/>
  <c r="BF139" i="7"/>
  <c r="T139" i="7"/>
  <c r="R139" i="7"/>
  <c r="P139" i="7"/>
  <c r="BI138" i="7"/>
  <c r="BH138" i="7"/>
  <c r="BG138" i="7"/>
  <c r="BF138" i="7"/>
  <c r="T138" i="7"/>
  <c r="R138" i="7"/>
  <c r="P138" i="7"/>
  <c r="BI137" i="7"/>
  <c r="BH137" i="7"/>
  <c r="BG137" i="7"/>
  <c r="BF137" i="7"/>
  <c r="T137" i="7"/>
  <c r="R137" i="7"/>
  <c r="P137" i="7"/>
  <c r="BI135" i="7"/>
  <c r="BH135" i="7"/>
  <c r="BG135" i="7"/>
  <c r="BF135" i="7"/>
  <c r="T135" i="7"/>
  <c r="R135" i="7"/>
  <c r="P135" i="7"/>
  <c r="BI134" i="7"/>
  <c r="BH134" i="7"/>
  <c r="BG134" i="7"/>
  <c r="BF134" i="7"/>
  <c r="T134" i="7"/>
  <c r="R134" i="7"/>
  <c r="P134" i="7"/>
  <c r="BI133" i="7"/>
  <c r="BH133" i="7"/>
  <c r="BG133" i="7"/>
  <c r="BF133" i="7"/>
  <c r="T133" i="7"/>
  <c r="R133" i="7"/>
  <c r="P133" i="7"/>
  <c r="BI132" i="7"/>
  <c r="BH132" i="7"/>
  <c r="BG132" i="7"/>
  <c r="BF132" i="7"/>
  <c r="T132" i="7"/>
  <c r="R132" i="7"/>
  <c r="P132" i="7"/>
  <c r="BI131" i="7"/>
  <c r="BH131" i="7"/>
  <c r="BG131" i="7"/>
  <c r="BF131" i="7"/>
  <c r="T131" i="7"/>
  <c r="R131" i="7"/>
  <c r="P131" i="7"/>
  <c r="BI130" i="7"/>
  <c r="BH130" i="7"/>
  <c r="BG130" i="7"/>
  <c r="BF130" i="7"/>
  <c r="T130" i="7"/>
  <c r="R130" i="7"/>
  <c r="P130" i="7"/>
  <c r="BI129" i="7"/>
  <c r="BH129" i="7"/>
  <c r="BG129" i="7"/>
  <c r="BF129" i="7"/>
  <c r="T129" i="7"/>
  <c r="R129" i="7"/>
  <c r="P129" i="7"/>
  <c r="BI128" i="7"/>
  <c r="BH128" i="7"/>
  <c r="BG128" i="7"/>
  <c r="BF128" i="7"/>
  <c r="T128" i="7"/>
  <c r="R128" i="7"/>
  <c r="P128" i="7"/>
  <c r="F120" i="7"/>
  <c r="E118" i="7"/>
  <c r="F93" i="7"/>
  <c r="E91" i="7"/>
  <c r="J28" i="7"/>
  <c r="E28" i="7"/>
  <c r="J96" i="7"/>
  <c r="J27" i="7"/>
  <c r="J25" i="7"/>
  <c r="E25" i="7"/>
  <c r="J122" i="7"/>
  <c r="J24" i="7"/>
  <c r="J22" i="7"/>
  <c r="E22" i="7"/>
  <c r="F123" i="7"/>
  <c r="J21" i="7"/>
  <c r="J19" i="7"/>
  <c r="E19" i="7"/>
  <c r="F122" i="7"/>
  <c r="J18" i="7"/>
  <c r="J16" i="7"/>
  <c r="J93" i="7"/>
  <c r="E7" i="7"/>
  <c r="E112" i="7"/>
  <c r="J41" i="6"/>
  <c r="J40" i="6"/>
  <c r="AY101" i="1"/>
  <c r="J39" i="6"/>
  <c r="AX101" i="1"/>
  <c r="BI188" i="6"/>
  <c r="BH188" i="6"/>
  <c r="BG188" i="6"/>
  <c r="BF188" i="6"/>
  <c r="T188" i="6"/>
  <c r="R188" i="6"/>
  <c r="P188" i="6"/>
  <c r="BI187" i="6"/>
  <c r="BH187" i="6"/>
  <c r="BG187" i="6"/>
  <c r="BF187" i="6"/>
  <c r="T187" i="6"/>
  <c r="R187" i="6"/>
  <c r="P187" i="6"/>
  <c r="BI186" i="6"/>
  <c r="BH186" i="6"/>
  <c r="BG186" i="6"/>
  <c r="BF186" i="6"/>
  <c r="T186" i="6"/>
  <c r="R186" i="6"/>
  <c r="P186" i="6"/>
  <c r="BI185" i="6"/>
  <c r="BH185" i="6"/>
  <c r="BG185" i="6"/>
  <c r="BF185" i="6"/>
  <c r="T185" i="6"/>
  <c r="R185" i="6"/>
  <c r="P185" i="6"/>
  <c r="BI184" i="6"/>
  <c r="BH184" i="6"/>
  <c r="BG184" i="6"/>
  <c r="BF184" i="6"/>
  <c r="T184" i="6"/>
  <c r="R184" i="6"/>
  <c r="P184" i="6"/>
  <c r="BI183" i="6"/>
  <c r="BH183" i="6"/>
  <c r="BG183" i="6"/>
  <c r="BF183" i="6"/>
  <c r="T183" i="6"/>
  <c r="R183" i="6"/>
  <c r="P183" i="6"/>
  <c r="BI182" i="6"/>
  <c r="BH182" i="6"/>
  <c r="BG182" i="6"/>
  <c r="BF182" i="6"/>
  <c r="T182" i="6"/>
  <c r="R182" i="6"/>
  <c r="P182" i="6"/>
  <c r="BI181" i="6"/>
  <c r="BH181" i="6"/>
  <c r="BG181" i="6"/>
  <c r="BF181" i="6"/>
  <c r="T181" i="6"/>
  <c r="R181" i="6"/>
  <c r="P181" i="6"/>
  <c r="BI180" i="6"/>
  <c r="BH180" i="6"/>
  <c r="BG180" i="6"/>
  <c r="BF180" i="6"/>
  <c r="T180" i="6"/>
  <c r="R180" i="6"/>
  <c r="P180" i="6"/>
  <c r="BI179" i="6"/>
  <c r="BH179" i="6"/>
  <c r="BG179" i="6"/>
  <c r="BF179" i="6"/>
  <c r="T179" i="6"/>
  <c r="R179" i="6"/>
  <c r="P179" i="6"/>
  <c r="BI178" i="6"/>
  <c r="BH178" i="6"/>
  <c r="BG178" i="6"/>
  <c r="BF178" i="6"/>
  <c r="T178" i="6"/>
  <c r="R178" i="6"/>
  <c r="P178" i="6"/>
  <c r="BI176" i="6"/>
  <c r="BH176" i="6"/>
  <c r="BG176" i="6"/>
  <c r="BF176" i="6"/>
  <c r="T176" i="6"/>
  <c r="R176" i="6"/>
  <c r="P176" i="6"/>
  <c r="BI175" i="6"/>
  <c r="BH175" i="6"/>
  <c r="BG175" i="6"/>
  <c r="BF175" i="6"/>
  <c r="T175" i="6"/>
  <c r="R175" i="6"/>
  <c r="P175" i="6"/>
  <c r="BI174" i="6"/>
  <c r="BH174" i="6"/>
  <c r="BG174" i="6"/>
  <c r="BF174" i="6"/>
  <c r="T174" i="6"/>
  <c r="R174" i="6"/>
  <c r="P174" i="6"/>
  <c r="BI173" i="6"/>
  <c r="BH173" i="6"/>
  <c r="BG173" i="6"/>
  <c r="BF173" i="6"/>
  <c r="T173" i="6"/>
  <c r="R173" i="6"/>
  <c r="P173" i="6"/>
  <c r="BI172" i="6"/>
  <c r="BH172" i="6"/>
  <c r="BG172" i="6"/>
  <c r="BF172" i="6"/>
  <c r="T172" i="6"/>
  <c r="R172" i="6"/>
  <c r="P172" i="6"/>
  <c r="BI171" i="6"/>
  <c r="BH171" i="6"/>
  <c r="BG171" i="6"/>
  <c r="BF171" i="6"/>
  <c r="T171" i="6"/>
  <c r="R171" i="6"/>
  <c r="P171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3" i="6"/>
  <c r="BH163" i="6"/>
  <c r="BG163" i="6"/>
  <c r="BF163" i="6"/>
  <c r="T163" i="6"/>
  <c r="R163" i="6"/>
  <c r="P163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60" i="6"/>
  <c r="BH160" i="6"/>
  <c r="BG160" i="6"/>
  <c r="BF160" i="6"/>
  <c r="T160" i="6"/>
  <c r="R160" i="6"/>
  <c r="P160" i="6"/>
  <c r="BI159" i="6"/>
  <c r="BH159" i="6"/>
  <c r="BG159" i="6"/>
  <c r="BF159" i="6"/>
  <c r="T159" i="6"/>
  <c r="R159" i="6"/>
  <c r="P159" i="6"/>
  <c r="BI158" i="6"/>
  <c r="BH158" i="6"/>
  <c r="BG158" i="6"/>
  <c r="BF158" i="6"/>
  <c r="T158" i="6"/>
  <c r="R158" i="6"/>
  <c r="P158" i="6"/>
  <c r="BI157" i="6"/>
  <c r="BH157" i="6"/>
  <c r="BG157" i="6"/>
  <c r="BF157" i="6"/>
  <c r="T157" i="6"/>
  <c r="R157" i="6"/>
  <c r="P157" i="6"/>
  <c r="BI156" i="6"/>
  <c r="BH156" i="6"/>
  <c r="BG156" i="6"/>
  <c r="BF156" i="6"/>
  <c r="T156" i="6"/>
  <c r="R156" i="6"/>
  <c r="P156" i="6"/>
  <c r="BI155" i="6"/>
  <c r="BH155" i="6"/>
  <c r="BG155" i="6"/>
  <c r="BF155" i="6"/>
  <c r="T155" i="6"/>
  <c r="R155" i="6"/>
  <c r="P155" i="6"/>
  <c r="BI154" i="6"/>
  <c r="BH154" i="6"/>
  <c r="BG154" i="6"/>
  <c r="BF154" i="6"/>
  <c r="T154" i="6"/>
  <c r="R154" i="6"/>
  <c r="P154" i="6"/>
  <c r="BI153" i="6"/>
  <c r="BH153" i="6"/>
  <c r="BG153" i="6"/>
  <c r="BF153" i="6"/>
  <c r="T153" i="6"/>
  <c r="R153" i="6"/>
  <c r="P153" i="6"/>
  <c r="BI152" i="6"/>
  <c r="BH152" i="6"/>
  <c r="BG152" i="6"/>
  <c r="BF152" i="6"/>
  <c r="T152" i="6"/>
  <c r="R152" i="6"/>
  <c r="P152" i="6"/>
  <c r="BI150" i="6"/>
  <c r="BH150" i="6"/>
  <c r="BG150" i="6"/>
  <c r="BF150" i="6"/>
  <c r="T150" i="6"/>
  <c r="R150" i="6"/>
  <c r="P150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7" i="6"/>
  <c r="BH147" i="6"/>
  <c r="BG147" i="6"/>
  <c r="BF147" i="6"/>
  <c r="T147" i="6"/>
  <c r="R147" i="6"/>
  <c r="P147" i="6"/>
  <c r="BI146" i="6"/>
  <c r="BH146" i="6"/>
  <c r="BG146" i="6"/>
  <c r="BF146" i="6"/>
  <c r="T146" i="6"/>
  <c r="R146" i="6"/>
  <c r="P146" i="6"/>
  <c r="BI145" i="6"/>
  <c r="BH145" i="6"/>
  <c r="BG145" i="6"/>
  <c r="BF145" i="6"/>
  <c r="T145" i="6"/>
  <c r="R145" i="6"/>
  <c r="P145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40" i="6"/>
  <c r="BH140" i="6"/>
  <c r="BG140" i="6"/>
  <c r="BF140" i="6"/>
  <c r="T140" i="6"/>
  <c r="R140" i="6"/>
  <c r="P140" i="6"/>
  <c r="BI139" i="6"/>
  <c r="BH139" i="6"/>
  <c r="BG139" i="6"/>
  <c r="BF139" i="6"/>
  <c r="T139" i="6"/>
  <c r="R139" i="6"/>
  <c r="P139" i="6"/>
  <c r="BI138" i="6"/>
  <c r="BH138" i="6"/>
  <c r="BG138" i="6"/>
  <c r="BF138" i="6"/>
  <c r="T138" i="6"/>
  <c r="R138" i="6"/>
  <c r="P138" i="6"/>
  <c r="BI137" i="6"/>
  <c r="BH137" i="6"/>
  <c r="BG137" i="6"/>
  <c r="BF137" i="6"/>
  <c r="T137" i="6"/>
  <c r="R137" i="6"/>
  <c r="P137" i="6"/>
  <c r="BI136" i="6"/>
  <c r="BH136" i="6"/>
  <c r="BG136" i="6"/>
  <c r="BF136" i="6"/>
  <c r="T136" i="6"/>
  <c r="R136" i="6"/>
  <c r="P136" i="6"/>
  <c r="BI135" i="6"/>
  <c r="BH135" i="6"/>
  <c r="BG135" i="6"/>
  <c r="BF135" i="6"/>
  <c r="T135" i="6"/>
  <c r="R135" i="6"/>
  <c r="P135" i="6"/>
  <c r="BI134" i="6"/>
  <c r="BH134" i="6"/>
  <c r="BG134" i="6"/>
  <c r="BF134" i="6"/>
  <c r="T134" i="6"/>
  <c r="R134" i="6"/>
  <c r="P134" i="6"/>
  <c r="F125" i="6"/>
  <c r="E123" i="6"/>
  <c r="F93" i="6"/>
  <c r="E91" i="6"/>
  <c r="J28" i="6"/>
  <c r="E28" i="6"/>
  <c r="J96" i="6"/>
  <c r="J27" i="6"/>
  <c r="J25" i="6"/>
  <c r="E25" i="6"/>
  <c r="J95" i="6"/>
  <c r="J24" i="6"/>
  <c r="J22" i="6"/>
  <c r="E22" i="6"/>
  <c r="F128" i="6"/>
  <c r="J21" i="6"/>
  <c r="J19" i="6"/>
  <c r="E19" i="6"/>
  <c r="F95" i="6"/>
  <c r="J18" i="6"/>
  <c r="J16" i="6"/>
  <c r="J125" i="6"/>
  <c r="E7" i="6"/>
  <c r="E85" i="6"/>
  <c r="J41" i="5"/>
  <c r="J40" i="5"/>
  <c r="AY100" i="1"/>
  <c r="J39" i="5"/>
  <c r="AX100" i="1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60" i="5"/>
  <c r="BH160" i="5"/>
  <c r="BG160" i="5"/>
  <c r="BF160" i="5"/>
  <c r="T160" i="5"/>
  <c r="R160" i="5"/>
  <c r="P160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7" i="5"/>
  <c r="BH147" i="5"/>
  <c r="BG147" i="5"/>
  <c r="BF147" i="5"/>
  <c r="T147" i="5"/>
  <c r="T146" i="5"/>
  <c r="R147" i="5"/>
  <c r="R146" i="5"/>
  <c r="P147" i="5"/>
  <c r="P146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6" i="5"/>
  <c r="BH136" i="5"/>
  <c r="BG136" i="5"/>
  <c r="BF136" i="5"/>
  <c r="T136" i="5"/>
  <c r="R136" i="5"/>
  <c r="P136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F125" i="5"/>
  <c r="E123" i="5"/>
  <c r="F93" i="5"/>
  <c r="E91" i="5"/>
  <c r="J28" i="5"/>
  <c r="E28" i="5"/>
  <c r="J96" i="5"/>
  <c r="J27" i="5"/>
  <c r="J25" i="5"/>
  <c r="E25" i="5"/>
  <c r="J95" i="5"/>
  <c r="J24" i="5"/>
  <c r="J22" i="5"/>
  <c r="E22" i="5"/>
  <c r="F128" i="5"/>
  <c r="J21" i="5"/>
  <c r="J19" i="5"/>
  <c r="E19" i="5"/>
  <c r="F127" i="5"/>
  <c r="J18" i="5"/>
  <c r="J16" i="5"/>
  <c r="J93" i="5"/>
  <c r="E7" i="5"/>
  <c r="E85" i="5"/>
  <c r="J41" i="4"/>
  <c r="J40" i="4"/>
  <c r="AY99" i="1"/>
  <c r="J39" i="4"/>
  <c r="AX99" i="1"/>
  <c r="BI139" i="4"/>
  <c r="BH139" i="4"/>
  <c r="BG139" i="4"/>
  <c r="BF139" i="4"/>
  <c r="T139" i="4"/>
  <c r="R139" i="4"/>
  <c r="P139" i="4"/>
  <c r="BI138" i="4"/>
  <c r="BH138" i="4"/>
  <c r="BG138" i="4"/>
  <c r="BF138" i="4"/>
  <c r="T138" i="4"/>
  <c r="R138" i="4"/>
  <c r="P138" i="4"/>
  <c r="BI137" i="4"/>
  <c r="BH137" i="4"/>
  <c r="BG137" i="4"/>
  <c r="BF137" i="4"/>
  <c r="T137" i="4"/>
  <c r="R137" i="4"/>
  <c r="P137" i="4"/>
  <c r="BI136" i="4"/>
  <c r="BH136" i="4"/>
  <c r="BG136" i="4"/>
  <c r="BF136" i="4"/>
  <c r="T136" i="4"/>
  <c r="R136" i="4"/>
  <c r="P136" i="4"/>
  <c r="BI135" i="4"/>
  <c r="BH135" i="4"/>
  <c r="BG135" i="4"/>
  <c r="BF135" i="4"/>
  <c r="T135" i="4"/>
  <c r="R135" i="4"/>
  <c r="P135" i="4"/>
  <c r="BI134" i="4"/>
  <c r="BH134" i="4"/>
  <c r="BG134" i="4"/>
  <c r="BF134" i="4"/>
  <c r="T134" i="4"/>
  <c r="R134" i="4"/>
  <c r="P134" i="4"/>
  <c r="BI133" i="4"/>
  <c r="BH133" i="4"/>
  <c r="BG133" i="4"/>
  <c r="BF133" i="4"/>
  <c r="T133" i="4"/>
  <c r="R133" i="4"/>
  <c r="P133" i="4"/>
  <c r="BI132" i="4"/>
  <c r="BH132" i="4"/>
  <c r="BG132" i="4"/>
  <c r="BF132" i="4"/>
  <c r="T132" i="4"/>
  <c r="R132" i="4"/>
  <c r="P132" i="4"/>
  <c r="BI131" i="4"/>
  <c r="BH131" i="4"/>
  <c r="BG131" i="4"/>
  <c r="BF131" i="4"/>
  <c r="T131" i="4"/>
  <c r="R131" i="4"/>
  <c r="P131" i="4"/>
  <c r="BI129" i="4"/>
  <c r="BH129" i="4"/>
  <c r="BG129" i="4"/>
  <c r="BF129" i="4"/>
  <c r="T129" i="4"/>
  <c r="R129" i="4"/>
  <c r="P129" i="4"/>
  <c r="BI128" i="4"/>
  <c r="BH128" i="4"/>
  <c r="BG128" i="4"/>
  <c r="BF128" i="4"/>
  <c r="T128" i="4"/>
  <c r="R128" i="4"/>
  <c r="P128" i="4"/>
  <c r="F120" i="4"/>
  <c r="E118" i="4"/>
  <c r="F93" i="4"/>
  <c r="E91" i="4"/>
  <c r="J28" i="4"/>
  <c r="E28" i="4"/>
  <c r="J96" i="4"/>
  <c r="J27" i="4"/>
  <c r="J25" i="4"/>
  <c r="E25" i="4"/>
  <c r="J122" i="4"/>
  <c r="J24" i="4"/>
  <c r="J22" i="4"/>
  <c r="E22" i="4"/>
  <c r="F123" i="4"/>
  <c r="J21" i="4"/>
  <c r="J19" i="4"/>
  <c r="E19" i="4"/>
  <c r="F95" i="4"/>
  <c r="J18" i="4"/>
  <c r="J16" i="4"/>
  <c r="J120" i="4"/>
  <c r="E7" i="4"/>
  <c r="E112" i="4"/>
  <c r="J39" i="3"/>
  <c r="J38" i="3"/>
  <c r="AY97" i="1"/>
  <c r="J37" i="3"/>
  <c r="AX97" i="1"/>
  <c r="BI361" i="3"/>
  <c r="BH361" i="3"/>
  <c r="BG361" i="3"/>
  <c r="BF361" i="3"/>
  <c r="T361" i="3"/>
  <c r="R361" i="3"/>
  <c r="P361" i="3"/>
  <c r="BI358" i="3"/>
  <c r="BH358" i="3"/>
  <c r="BG358" i="3"/>
  <c r="BF358" i="3"/>
  <c r="T358" i="3"/>
  <c r="R358" i="3"/>
  <c r="P358" i="3"/>
  <c r="BI357" i="3"/>
  <c r="BH357" i="3"/>
  <c r="BG357" i="3"/>
  <c r="BF357" i="3"/>
  <c r="T357" i="3"/>
  <c r="R357" i="3"/>
  <c r="P357" i="3"/>
  <c r="BI356" i="3"/>
  <c r="BH356" i="3"/>
  <c r="BG356" i="3"/>
  <c r="BF356" i="3"/>
  <c r="T356" i="3"/>
  <c r="R356" i="3"/>
  <c r="P356" i="3"/>
  <c r="BI348" i="3"/>
  <c r="BH348" i="3"/>
  <c r="BG348" i="3"/>
  <c r="BF348" i="3"/>
  <c r="T348" i="3"/>
  <c r="R348" i="3"/>
  <c r="P348" i="3"/>
  <c r="BI345" i="3"/>
  <c r="BH345" i="3"/>
  <c r="BG345" i="3"/>
  <c r="BF345" i="3"/>
  <c r="T345" i="3"/>
  <c r="R345" i="3"/>
  <c r="P345" i="3"/>
  <c r="BI342" i="3"/>
  <c r="BH342" i="3"/>
  <c r="BG342" i="3"/>
  <c r="BF342" i="3"/>
  <c r="T342" i="3"/>
  <c r="R342" i="3"/>
  <c r="P342" i="3"/>
  <c r="BI339" i="3"/>
  <c r="BH339" i="3"/>
  <c r="BG339" i="3"/>
  <c r="BF339" i="3"/>
  <c r="T339" i="3"/>
  <c r="R339" i="3"/>
  <c r="P339" i="3"/>
  <c r="BI335" i="3"/>
  <c r="BH335" i="3"/>
  <c r="BG335" i="3"/>
  <c r="BF335" i="3"/>
  <c r="T335" i="3"/>
  <c r="R335" i="3"/>
  <c r="P335" i="3"/>
  <c r="BI332" i="3"/>
  <c r="BH332" i="3"/>
  <c r="BG332" i="3"/>
  <c r="BF332" i="3"/>
  <c r="T332" i="3"/>
  <c r="R332" i="3"/>
  <c r="P332" i="3"/>
  <c r="BI329" i="3"/>
  <c r="BH329" i="3"/>
  <c r="BG329" i="3"/>
  <c r="BF329" i="3"/>
  <c r="T329" i="3"/>
  <c r="R329" i="3"/>
  <c r="P329" i="3"/>
  <c r="BI326" i="3"/>
  <c r="BH326" i="3"/>
  <c r="BG326" i="3"/>
  <c r="BF326" i="3"/>
  <c r="T326" i="3"/>
  <c r="R326" i="3"/>
  <c r="P326" i="3"/>
  <c r="BI323" i="3"/>
  <c r="BH323" i="3"/>
  <c r="BG323" i="3"/>
  <c r="BF323" i="3"/>
  <c r="T323" i="3"/>
  <c r="R323" i="3"/>
  <c r="P323" i="3"/>
  <c r="BI320" i="3"/>
  <c r="BH320" i="3"/>
  <c r="BG320" i="3"/>
  <c r="BF320" i="3"/>
  <c r="T320" i="3"/>
  <c r="R320" i="3"/>
  <c r="P320" i="3"/>
  <c r="BI317" i="3"/>
  <c r="BH317" i="3"/>
  <c r="BG317" i="3"/>
  <c r="BF317" i="3"/>
  <c r="T317" i="3"/>
  <c r="R317" i="3"/>
  <c r="P317" i="3"/>
  <c r="BI314" i="3"/>
  <c r="BH314" i="3"/>
  <c r="BG314" i="3"/>
  <c r="BF314" i="3"/>
  <c r="T314" i="3"/>
  <c r="R314" i="3"/>
  <c r="P314" i="3"/>
  <c r="BI311" i="3"/>
  <c r="BH311" i="3"/>
  <c r="BG311" i="3"/>
  <c r="BF311" i="3"/>
  <c r="T311" i="3"/>
  <c r="R311" i="3"/>
  <c r="P311" i="3"/>
  <c r="BI308" i="3"/>
  <c r="BH308" i="3"/>
  <c r="BG308" i="3"/>
  <c r="BF308" i="3"/>
  <c r="T308" i="3"/>
  <c r="R308" i="3"/>
  <c r="P308" i="3"/>
  <c r="BI304" i="3"/>
  <c r="BH304" i="3"/>
  <c r="BG304" i="3"/>
  <c r="BF304" i="3"/>
  <c r="T304" i="3"/>
  <c r="R304" i="3"/>
  <c r="P304" i="3"/>
  <c r="BI301" i="3"/>
  <c r="BH301" i="3"/>
  <c r="BG301" i="3"/>
  <c r="BF301" i="3"/>
  <c r="T301" i="3"/>
  <c r="R301" i="3"/>
  <c r="P301" i="3"/>
  <c r="BI298" i="3"/>
  <c r="BH298" i="3"/>
  <c r="BG298" i="3"/>
  <c r="BF298" i="3"/>
  <c r="T298" i="3"/>
  <c r="R298" i="3"/>
  <c r="P298" i="3"/>
  <c r="BI296" i="3"/>
  <c r="BH296" i="3"/>
  <c r="BG296" i="3"/>
  <c r="BF296" i="3"/>
  <c r="T296" i="3"/>
  <c r="R296" i="3"/>
  <c r="P296" i="3"/>
  <c r="BI293" i="3"/>
  <c r="BH293" i="3"/>
  <c r="BG293" i="3"/>
  <c r="BF293" i="3"/>
  <c r="T293" i="3"/>
  <c r="R293" i="3"/>
  <c r="P293" i="3"/>
  <c r="BI290" i="3"/>
  <c r="BH290" i="3"/>
  <c r="BG290" i="3"/>
  <c r="BF290" i="3"/>
  <c r="T290" i="3"/>
  <c r="R290" i="3"/>
  <c r="P290" i="3"/>
  <c r="BI287" i="3"/>
  <c r="BH287" i="3"/>
  <c r="BG287" i="3"/>
  <c r="BF287" i="3"/>
  <c r="T287" i="3"/>
  <c r="R287" i="3"/>
  <c r="P287" i="3"/>
  <c r="BI284" i="3"/>
  <c r="BH284" i="3"/>
  <c r="BG284" i="3"/>
  <c r="BF284" i="3"/>
  <c r="T284" i="3"/>
  <c r="R284" i="3"/>
  <c r="P284" i="3"/>
  <c r="BI281" i="3"/>
  <c r="BH281" i="3"/>
  <c r="BG281" i="3"/>
  <c r="BF281" i="3"/>
  <c r="T281" i="3"/>
  <c r="R281" i="3"/>
  <c r="P281" i="3"/>
  <c r="BI278" i="3"/>
  <c r="BH278" i="3"/>
  <c r="BG278" i="3"/>
  <c r="BF278" i="3"/>
  <c r="T278" i="3"/>
  <c r="R278" i="3"/>
  <c r="P278" i="3"/>
  <c r="BI276" i="3"/>
  <c r="BH276" i="3"/>
  <c r="BG276" i="3"/>
  <c r="BF276" i="3"/>
  <c r="T276" i="3"/>
  <c r="R276" i="3"/>
  <c r="P276" i="3"/>
  <c r="BI273" i="3"/>
  <c r="BH273" i="3"/>
  <c r="BG273" i="3"/>
  <c r="BF273" i="3"/>
  <c r="T273" i="3"/>
  <c r="R273" i="3"/>
  <c r="P273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6" i="3"/>
  <c r="BH266" i="3"/>
  <c r="BG266" i="3"/>
  <c r="BF266" i="3"/>
  <c r="T266" i="3"/>
  <c r="R266" i="3"/>
  <c r="P266" i="3"/>
  <c r="BI263" i="3"/>
  <c r="BH263" i="3"/>
  <c r="BG263" i="3"/>
  <c r="BF263" i="3"/>
  <c r="T263" i="3"/>
  <c r="R263" i="3"/>
  <c r="P263" i="3"/>
  <c r="BI260" i="3"/>
  <c r="BH260" i="3"/>
  <c r="BG260" i="3"/>
  <c r="BF260" i="3"/>
  <c r="T260" i="3"/>
  <c r="R260" i="3"/>
  <c r="P260" i="3"/>
  <c r="BI257" i="3"/>
  <c r="BH257" i="3"/>
  <c r="BG257" i="3"/>
  <c r="BF257" i="3"/>
  <c r="T257" i="3"/>
  <c r="R257" i="3"/>
  <c r="P257" i="3"/>
  <c r="BI254" i="3"/>
  <c r="BH254" i="3"/>
  <c r="BG254" i="3"/>
  <c r="BF254" i="3"/>
  <c r="T254" i="3"/>
  <c r="R254" i="3"/>
  <c r="P254" i="3"/>
  <c r="BI251" i="3"/>
  <c r="BH251" i="3"/>
  <c r="BG251" i="3"/>
  <c r="BF251" i="3"/>
  <c r="T251" i="3"/>
  <c r="R251" i="3"/>
  <c r="P251" i="3"/>
  <c r="BI248" i="3"/>
  <c r="BH248" i="3"/>
  <c r="BG248" i="3"/>
  <c r="BF248" i="3"/>
  <c r="T248" i="3"/>
  <c r="R248" i="3"/>
  <c r="P248" i="3"/>
  <c r="BI245" i="3"/>
  <c r="BH245" i="3"/>
  <c r="BG245" i="3"/>
  <c r="BF245" i="3"/>
  <c r="T245" i="3"/>
  <c r="R245" i="3"/>
  <c r="P245" i="3"/>
  <c r="BI242" i="3"/>
  <c r="BH242" i="3"/>
  <c r="BG242" i="3"/>
  <c r="BF242" i="3"/>
  <c r="T242" i="3"/>
  <c r="R242" i="3"/>
  <c r="P242" i="3"/>
  <c r="BI239" i="3"/>
  <c r="BH239" i="3"/>
  <c r="BG239" i="3"/>
  <c r="BF239" i="3"/>
  <c r="T239" i="3"/>
  <c r="R239" i="3"/>
  <c r="P239" i="3"/>
  <c r="BI236" i="3"/>
  <c r="BH236" i="3"/>
  <c r="BG236" i="3"/>
  <c r="BF236" i="3"/>
  <c r="T236" i="3"/>
  <c r="R236" i="3"/>
  <c r="P236" i="3"/>
  <c r="BI233" i="3"/>
  <c r="BH233" i="3"/>
  <c r="BG233" i="3"/>
  <c r="BF233" i="3"/>
  <c r="T233" i="3"/>
  <c r="R233" i="3"/>
  <c r="P233" i="3"/>
  <c r="BI230" i="3"/>
  <c r="BH230" i="3"/>
  <c r="BG230" i="3"/>
  <c r="BF230" i="3"/>
  <c r="T230" i="3"/>
  <c r="R230" i="3"/>
  <c r="P230" i="3"/>
  <c r="BI227" i="3"/>
  <c r="BH227" i="3"/>
  <c r="BG227" i="3"/>
  <c r="BF227" i="3"/>
  <c r="T227" i="3"/>
  <c r="R227" i="3"/>
  <c r="P227" i="3"/>
  <c r="BI224" i="3"/>
  <c r="BH224" i="3"/>
  <c r="BG224" i="3"/>
  <c r="BF224" i="3"/>
  <c r="T224" i="3"/>
  <c r="R224" i="3"/>
  <c r="P224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7" i="3"/>
  <c r="BH217" i="3"/>
  <c r="BG217" i="3"/>
  <c r="BF217" i="3"/>
  <c r="T217" i="3"/>
  <c r="R217" i="3"/>
  <c r="P217" i="3"/>
  <c r="BI215" i="3"/>
  <c r="BH215" i="3"/>
  <c r="BG215" i="3"/>
  <c r="BF215" i="3"/>
  <c r="T215" i="3"/>
  <c r="R215" i="3"/>
  <c r="P215" i="3"/>
  <c r="BI212" i="3"/>
  <c r="BH212" i="3"/>
  <c r="BG212" i="3"/>
  <c r="BF212" i="3"/>
  <c r="T212" i="3"/>
  <c r="R212" i="3"/>
  <c r="P212" i="3"/>
  <c r="BI209" i="3"/>
  <c r="BH209" i="3"/>
  <c r="BG209" i="3"/>
  <c r="BF209" i="3"/>
  <c r="T209" i="3"/>
  <c r="R209" i="3"/>
  <c r="P209" i="3"/>
  <c r="BI206" i="3"/>
  <c r="BH206" i="3"/>
  <c r="BG206" i="3"/>
  <c r="BF206" i="3"/>
  <c r="T206" i="3"/>
  <c r="R206" i="3"/>
  <c r="P206" i="3"/>
  <c r="BI203" i="3"/>
  <c r="BH203" i="3"/>
  <c r="BG203" i="3"/>
  <c r="BF203" i="3"/>
  <c r="T203" i="3"/>
  <c r="R203" i="3"/>
  <c r="P203" i="3"/>
  <c r="BI200" i="3"/>
  <c r="BH200" i="3"/>
  <c r="BG200" i="3"/>
  <c r="BF200" i="3"/>
  <c r="T200" i="3"/>
  <c r="R200" i="3"/>
  <c r="P200" i="3"/>
  <c r="BI197" i="3"/>
  <c r="BH197" i="3"/>
  <c r="BG197" i="3"/>
  <c r="BF197" i="3"/>
  <c r="T197" i="3"/>
  <c r="R197" i="3"/>
  <c r="P197" i="3"/>
  <c r="BI194" i="3"/>
  <c r="BH194" i="3"/>
  <c r="BG194" i="3"/>
  <c r="BF194" i="3"/>
  <c r="T194" i="3"/>
  <c r="R194" i="3"/>
  <c r="P194" i="3"/>
  <c r="BI191" i="3"/>
  <c r="BH191" i="3"/>
  <c r="BG191" i="3"/>
  <c r="BF191" i="3"/>
  <c r="T191" i="3"/>
  <c r="R191" i="3"/>
  <c r="P191" i="3"/>
  <c r="BI188" i="3"/>
  <c r="BH188" i="3"/>
  <c r="BG188" i="3"/>
  <c r="BF188" i="3"/>
  <c r="T188" i="3"/>
  <c r="R188" i="3"/>
  <c r="P188" i="3"/>
  <c r="BI185" i="3"/>
  <c r="BH185" i="3"/>
  <c r="BG185" i="3"/>
  <c r="BF185" i="3"/>
  <c r="T185" i="3"/>
  <c r="R185" i="3"/>
  <c r="P185" i="3"/>
  <c r="BI182" i="3"/>
  <c r="BH182" i="3"/>
  <c r="BG182" i="3"/>
  <c r="BF182" i="3"/>
  <c r="T182" i="3"/>
  <c r="R182" i="3"/>
  <c r="P182" i="3"/>
  <c r="BI179" i="3"/>
  <c r="BH179" i="3"/>
  <c r="BG179" i="3"/>
  <c r="BF179" i="3"/>
  <c r="T179" i="3"/>
  <c r="R179" i="3"/>
  <c r="P179" i="3"/>
  <c r="BI176" i="3"/>
  <c r="BH176" i="3"/>
  <c r="BG176" i="3"/>
  <c r="BF176" i="3"/>
  <c r="T176" i="3"/>
  <c r="R176" i="3"/>
  <c r="P176" i="3"/>
  <c r="BI173" i="3"/>
  <c r="BH173" i="3"/>
  <c r="BG173" i="3"/>
  <c r="BF173" i="3"/>
  <c r="T173" i="3"/>
  <c r="R173" i="3"/>
  <c r="P173" i="3"/>
  <c r="BI170" i="3"/>
  <c r="BH170" i="3"/>
  <c r="BG170" i="3"/>
  <c r="BF170" i="3"/>
  <c r="T170" i="3"/>
  <c r="R170" i="3"/>
  <c r="P170" i="3"/>
  <c r="BI166" i="3"/>
  <c r="BH166" i="3"/>
  <c r="BG166" i="3"/>
  <c r="BF166" i="3"/>
  <c r="T166" i="3"/>
  <c r="R166" i="3"/>
  <c r="P166" i="3"/>
  <c r="BI163" i="3"/>
  <c r="BH163" i="3"/>
  <c r="BG163" i="3"/>
  <c r="BF163" i="3"/>
  <c r="T163" i="3"/>
  <c r="R163" i="3"/>
  <c r="P163" i="3"/>
  <c r="BI161" i="3"/>
  <c r="BH161" i="3"/>
  <c r="BG161" i="3"/>
  <c r="BF161" i="3"/>
  <c r="T161" i="3"/>
  <c r="R161" i="3"/>
  <c r="P161" i="3"/>
  <c r="BI158" i="3"/>
  <c r="BH158" i="3"/>
  <c r="BG158" i="3"/>
  <c r="BF158" i="3"/>
  <c r="T158" i="3"/>
  <c r="R158" i="3"/>
  <c r="P158" i="3"/>
  <c r="BI155" i="3"/>
  <c r="BH155" i="3"/>
  <c r="BG155" i="3"/>
  <c r="BF155" i="3"/>
  <c r="T155" i="3"/>
  <c r="R155" i="3"/>
  <c r="P155" i="3"/>
  <c r="BI152" i="3"/>
  <c r="BH152" i="3"/>
  <c r="BG152" i="3"/>
  <c r="BF152" i="3"/>
  <c r="T152" i="3"/>
  <c r="R152" i="3"/>
  <c r="P152" i="3"/>
  <c r="BI149" i="3"/>
  <c r="BH149" i="3"/>
  <c r="BG149" i="3"/>
  <c r="BF149" i="3"/>
  <c r="T149" i="3"/>
  <c r="R149" i="3"/>
  <c r="P149" i="3"/>
  <c r="BI146" i="3"/>
  <c r="BH146" i="3"/>
  <c r="BG146" i="3"/>
  <c r="BF146" i="3"/>
  <c r="T146" i="3"/>
  <c r="R146" i="3"/>
  <c r="P146" i="3"/>
  <c r="BI143" i="3"/>
  <c r="BH143" i="3"/>
  <c r="BG143" i="3"/>
  <c r="BF143" i="3"/>
  <c r="T143" i="3"/>
  <c r="R143" i="3"/>
  <c r="P143" i="3"/>
  <c r="BI140" i="3"/>
  <c r="BH140" i="3"/>
  <c r="BG140" i="3"/>
  <c r="BF140" i="3"/>
  <c r="T140" i="3"/>
  <c r="R140" i="3"/>
  <c r="P140" i="3"/>
  <c r="BI137" i="3"/>
  <c r="BH137" i="3"/>
  <c r="BG137" i="3"/>
  <c r="BF137" i="3"/>
  <c r="T137" i="3"/>
  <c r="R137" i="3"/>
  <c r="P137" i="3"/>
  <c r="BI134" i="3"/>
  <c r="BH134" i="3"/>
  <c r="BG134" i="3"/>
  <c r="BF134" i="3"/>
  <c r="T134" i="3"/>
  <c r="R134" i="3"/>
  <c r="P134" i="3"/>
  <c r="BI131" i="3"/>
  <c r="BH131" i="3"/>
  <c r="BG131" i="3"/>
  <c r="BF131" i="3"/>
  <c r="T131" i="3"/>
  <c r="R131" i="3"/>
  <c r="P131" i="3"/>
  <c r="F122" i="3"/>
  <c r="E120" i="3"/>
  <c r="F91" i="3"/>
  <c r="E89" i="3"/>
  <c r="J26" i="3"/>
  <c r="E26" i="3"/>
  <c r="J125" i="3"/>
  <c r="J25" i="3"/>
  <c r="J23" i="3"/>
  <c r="E23" i="3"/>
  <c r="J124" i="3"/>
  <c r="J22" i="3"/>
  <c r="J20" i="3"/>
  <c r="E20" i="3"/>
  <c r="F94" i="3"/>
  <c r="J19" i="3"/>
  <c r="J17" i="3"/>
  <c r="E17" i="3"/>
  <c r="F93" i="3"/>
  <c r="J16" i="3"/>
  <c r="J14" i="3"/>
  <c r="J122" i="3"/>
  <c r="E7" i="3"/>
  <c r="E116" i="3"/>
  <c r="J39" i="2"/>
  <c r="J38" i="2"/>
  <c r="AY96" i="1"/>
  <c r="J37" i="2"/>
  <c r="AX96" i="1"/>
  <c r="BI1544" i="2"/>
  <c r="BH1544" i="2"/>
  <c r="BG1544" i="2"/>
  <c r="BF1544" i="2"/>
  <c r="T1544" i="2"/>
  <c r="R1544" i="2"/>
  <c r="P1544" i="2"/>
  <c r="BI1543" i="2"/>
  <c r="BH1543" i="2"/>
  <c r="BG1543" i="2"/>
  <c r="BF1543" i="2"/>
  <c r="T1543" i="2"/>
  <c r="R1543" i="2"/>
  <c r="P1543" i="2"/>
  <c r="BI1535" i="2"/>
  <c r="BH1535" i="2"/>
  <c r="BG1535" i="2"/>
  <c r="BF1535" i="2"/>
  <c r="T1535" i="2"/>
  <c r="R1535" i="2"/>
  <c r="P1535" i="2"/>
  <c r="BI1525" i="2"/>
  <c r="BH1525" i="2"/>
  <c r="BG1525" i="2"/>
  <c r="BF1525" i="2"/>
  <c r="T1525" i="2"/>
  <c r="R1525" i="2"/>
  <c r="P1525" i="2"/>
  <c r="BI1519" i="2"/>
  <c r="BH1519" i="2"/>
  <c r="BG1519" i="2"/>
  <c r="BF1519" i="2"/>
  <c r="T1519" i="2"/>
  <c r="R1519" i="2"/>
  <c r="P1519" i="2"/>
  <c r="BI1509" i="2"/>
  <c r="BH1509" i="2"/>
  <c r="BG1509" i="2"/>
  <c r="BF1509" i="2"/>
  <c r="T1509" i="2"/>
  <c r="R1509" i="2"/>
  <c r="P1509" i="2"/>
  <c r="BI1506" i="2"/>
  <c r="BH1506" i="2"/>
  <c r="BG1506" i="2"/>
  <c r="BF1506" i="2"/>
  <c r="T1506" i="2"/>
  <c r="R1506" i="2"/>
  <c r="P1506" i="2"/>
  <c r="BI1501" i="2"/>
  <c r="BH1501" i="2"/>
  <c r="BG1501" i="2"/>
  <c r="BF1501" i="2"/>
  <c r="T1501" i="2"/>
  <c r="R1501" i="2"/>
  <c r="P1501" i="2"/>
  <c r="BI1498" i="2"/>
  <c r="BH1498" i="2"/>
  <c r="BG1498" i="2"/>
  <c r="BF1498" i="2"/>
  <c r="T1498" i="2"/>
  <c r="R1498" i="2"/>
  <c r="P1498" i="2"/>
  <c r="BI1496" i="2"/>
  <c r="BH1496" i="2"/>
  <c r="BG1496" i="2"/>
  <c r="BF1496" i="2"/>
  <c r="T1496" i="2"/>
  <c r="R1496" i="2"/>
  <c r="P1496" i="2"/>
  <c r="BI1482" i="2"/>
  <c r="BH1482" i="2"/>
  <c r="BG1482" i="2"/>
  <c r="BF1482" i="2"/>
  <c r="T1482" i="2"/>
  <c r="R1482" i="2"/>
  <c r="P1482" i="2"/>
  <c r="BI1479" i="2"/>
  <c r="BH1479" i="2"/>
  <c r="BG1479" i="2"/>
  <c r="BF1479" i="2"/>
  <c r="T1479" i="2"/>
  <c r="R1479" i="2"/>
  <c r="P1479" i="2"/>
  <c r="BI1465" i="2"/>
  <c r="BH1465" i="2"/>
  <c r="BG1465" i="2"/>
  <c r="BF1465" i="2"/>
  <c r="T1465" i="2"/>
  <c r="R1465" i="2"/>
  <c r="P1465" i="2"/>
  <c r="BI1463" i="2"/>
  <c r="BH1463" i="2"/>
  <c r="BG1463" i="2"/>
  <c r="BF1463" i="2"/>
  <c r="T1463" i="2"/>
  <c r="R1463" i="2"/>
  <c r="P1463" i="2"/>
  <c r="BI1447" i="2"/>
  <c r="BH1447" i="2"/>
  <c r="BG1447" i="2"/>
  <c r="BF1447" i="2"/>
  <c r="T1447" i="2"/>
  <c r="R1447" i="2"/>
  <c r="P1447" i="2"/>
  <c r="BI1443" i="2"/>
  <c r="BH1443" i="2"/>
  <c r="BG1443" i="2"/>
  <c r="BF1443" i="2"/>
  <c r="T1443" i="2"/>
  <c r="R1443" i="2"/>
  <c r="P1443" i="2"/>
  <c r="BI1440" i="2"/>
  <c r="BH1440" i="2"/>
  <c r="BG1440" i="2"/>
  <c r="BF1440" i="2"/>
  <c r="T1440" i="2"/>
  <c r="R1440" i="2"/>
  <c r="P1440" i="2"/>
  <c r="BI1422" i="2"/>
  <c r="BH1422" i="2"/>
  <c r="BG1422" i="2"/>
  <c r="BF1422" i="2"/>
  <c r="T1422" i="2"/>
  <c r="R1422" i="2"/>
  <c r="P1422" i="2"/>
  <c r="BI1420" i="2"/>
  <c r="BH1420" i="2"/>
  <c r="BG1420" i="2"/>
  <c r="BF1420" i="2"/>
  <c r="T1420" i="2"/>
  <c r="R1420" i="2"/>
  <c r="P1420" i="2"/>
  <c r="BI1414" i="2"/>
  <c r="BH1414" i="2"/>
  <c r="BG1414" i="2"/>
  <c r="BF1414" i="2"/>
  <c r="T1414" i="2"/>
  <c r="R1414" i="2"/>
  <c r="P1414" i="2"/>
  <c r="BI1411" i="2"/>
  <c r="BH1411" i="2"/>
  <c r="BG1411" i="2"/>
  <c r="BF1411" i="2"/>
  <c r="T1411" i="2"/>
  <c r="R1411" i="2"/>
  <c r="P1411" i="2"/>
  <c r="BI1408" i="2"/>
  <c r="BH1408" i="2"/>
  <c r="BG1408" i="2"/>
  <c r="BF1408" i="2"/>
  <c r="T1408" i="2"/>
  <c r="R1408" i="2"/>
  <c r="P1408" i="2"/>
  <c r="BI1401" i="2"/>
  <c r="BH1401" i="2"/>
  <c r="BG1401" i="2"/>
  <c r="BF1401" i="2"/>
  <c r="T1401" i="2"/>
  <c r="R1401" i="2"/>
  <c r="P1401" i="2"/>
  <c r="BI1395" i="2"/>
  <c r="BH1395" i="2"/>
  <c r="BG1395" i="2"/>
  <c r="BF1395" i="2"/>
  <c r="T1395" i="2"/>
  <c r="R1395" i="2"/>
  <c r="P1395" i="2"/>
  <c r="BI1389" i="2"/>
  <c r="BH1389" i="2"/>
  <c r="BG1389" i="2"/>
  <c r="BF1389" i="2"/>
  <c r="T1389" i="2"/>
  <c r="R1389" i="2"/>
  <c r="P1389" i="2"/>
  <c r="BI1382" i="2"/>
  <c r="BH1382" i="2"/>
  <c r="BG1382" i="2"/>
  <c r="BF1382" i="2"/>
  <c r="T1382" i="2"/>
  <c r="R1382" i="2"/>
  <c r="P1382" i="2"/>
  <c r="BI1380" i="2"/>
  <c r="BH1380" i="2"/>
  <c r="BG1380" i="2"/>
  <c r="BF1380" i="2"/>
  <c r="T1380" i="2"/>
  <c r="R1380" i="2"/>
  <c r="P1380" i="2"/>
  <c r="BI1377" i="2"/>
  <c r="BH1377" i="2"/>
  <c r="BG1377" i="2"/>
  <c r="BF1377" i="2"/>
  <c r="T1377" i="2"/>
  <c r="R1377" i="2"/>
  <c r="P1377" i="2"/>
  <c r="BI1369" i="2"/>
  <c r="BH1369" i="2"/>
  <c r="BG1369" i="2"/>
  <c r="BF1369" i="2"/>
  <c r="T1369" i="2"/>
  <c r="R1369" i="2"/>
  <c r="P1369" i="2"/>
  <c r="BI1363" i="2"/>
  <c r="BH1363" i="2"/>
  <c r="BG1363" i="2"/>
  <c r="BF1363" i="2"/>
  <c r="T1363" i="2"/>
  <c r="R1363" i="2"/>
  <c r="P1363" i="2"/>
  <c r="BI1360" i="2"/>
  <c r="BH1360" i="2"/>
  <c r="BG1360" i="2"/>
  <c r="BF1360" i="2"/>
  <c r="T1360" i="2"/>
  <c r="R1360" i="2"/>
  <c r="P1360" i="2"/>
  <c r="BI1357" i="2"/>
  <c r="BH1357" i="2"/>
  <c r="BG1357" i="2"/>
  <c r="BF1357" i="2"/>
  <c r="T1357" i="2"/>
  <c r="R1357" i="2"/>
  <c r="P1357" i="2"/>
  <c r="BI1355" i="2"/>
  <c r="BH1355" i="2"/>
  <c r="BG1355" i="2"/>
  <c r="BF1355" i="2"/>
  <c r="T1355" i="2"/>
  <c r="R1355" i="2"/>
  <c r="P1355" i="2"/>
  <c r="BI1351" i="2"/>
  <c r="BH1351" i="2"/>
  <c r="BG1351" i="2"/>
  <c r="BF1351" i="2"/>
  <c r="T1351" i="2"/>
  <c r="R1351" i="2"/>
  <c r="P1351" i="2"/>
  <c r="BI1345" i="2"/>
  <c r="BH1345" i="2"/>
  <c r="BG1345" i="2"/>
  <c r="BF1345" i="2"/>
  <c r="T1345" i="2"/>
  <c r="R1345" i="2"/>
  <c r="P1345" i="2"/>
  <c r="BI1339" i="2"/>
  <c r="BH1339" i="2"/>
  <c r="BG1339" i="2"/>
  <c r="BF1339" i="2"/>
  <c r="T1339" i="2"/>
  <c r="R1339" i="2"/>
  <c r="P1339" i="2"/>
  <c r="BI1333" i="2"/>
  <c r="BH1333" i="2"/>
  <c r="BG1333" i="2"/>
  <c r="BF1333" i="2"/>
  <c r="T1333" i="2"/>
  <c r="R1333" i="2"/>
  <c r="P1333" i="2"/>
  <c r="BI1331" i="2"/>
  <c r="BH1331" i="2"/>
  <c r="BG1331" i="2"/>
  <c r="BF1331" i="2"/>
  <c r="T1331" i="2"/>
  <c r="R1331" i="2"/>
  <c r="P1331" i="2"/>
  <c r="BI1324" i="2"/>
  <c r="BH1324" i="2"/>
  <c r="BG1324" i="2"/>
  <c r="BF1324" i="2"/>
  <c r="T1324" i="2"/>
  <c r="R1324" i="2"/>
  <c r="P1324" i="2"/>
  <c r="BI1320" i="2"/>
  <c r="BH1320" i="2"/>
  <c r="BG1320" i="2"/>
  <c r="BF1320" i="2"/>
  <c r="T1320" i="2"/>
  <c r="R1320" i="2"/>
  <c r="P1320" i="2"/>
  <c r="BI1317" i="2"/>
  <c r="BH1317" i="2"/>
  <c r="BG1317" i="2"/>
  <c r="BF1317" i="2"/>
  <c r="T1317" i="2"/>
  <c r="R1317" i="2"/>
  <c r="P1317" i="2"/>
  <c r="BI1314" i="2"/>
  <c r="BH1314" i="2"/>
  <c r="BG1314" i="2"/>
  <c r="BF1314" i="2"/>
  <c r="T1314" i="2"/>
  <c r="R1314" i="2"/>
  <c r="P1314" i="2"/>
  <c r="BI1312" i="2"/>
  <c r="BH1312" i="2"/>
  <c r="BG1312" i="2"/>
  <c r="BF1312" i="2"/>
  <c r="T1312" i="2"/>
  <c r="R1312" i="2"/>
  <c r="P1312" i="2"/>
  <c r="BI1309" i="2"/>
  <c r="BH1309" i="2"/>
  <c r="BG1309" i="2"/>
  <c r="BF1309" i="2"/>
  <c r="T1309" i="2"/>
  <c r="R1309" i="2"/>
  <c r="P1309" i="2"/>
  <c r="BI1306" i="2"/>
  <c r="BH1306" i="2"/>
  <c r="BG1306" i="2"/>
  <c r="BF1306" i="2"/>
  <c r="T1306" i="2"/>
  <c r="R1306" i="2"/>
  <c r="P1306" i="2"/>
  <c r="BI1301" i="2"/>
  <c r="BH1301" i="2"/>
  <c r="BG1301" i="2"/>
  <c r="BF1301" i="2"/>
  <c r="T1301" i="2"/>
  <c r="R1301" i="2"/>
  <c r="P1301" i="2"/>
  <c r="BI1298" i="2"/>
  <c r="BH1298" i="2"/>
  <c r="BG1298" i="2"/>
  <c r="BF1298" i="2"/>
  <c r="T1298" i="2"/>
  <c r="R1298" i="2"/>
  <c r="P1298" i="2"/>
  <c r="BI1296" i="2"/>
  <c r="BH1296" i="2"/>
  <c r="BG1296" i="2"/>
  <c r="BF1296" i="2"/>
  <c r="T1296" i="2"/>
  <c r="R1296" i="2"/>
  <c r="P1296" i="2"/>
  <c r="BI1286" i="2"/>
  <c r="BH1286" i="2"/>
  <c r="BG1286" i="2"/>
  <c r="BF1286" i="2"/>
  <c r="T1286" i="2"/>
  <c r="R1286" i="2"/>
  <c r="P1286" i="2"/>
  <c r="BI1284" i="2"/>
  <c r="BH1284" i="2"/>
  <c r="BG1284" i="2"/>
  <c r="BF1284" i="2"/>
  <c r="T1284" i="2"/>
  <c r="R1284" i="2"/>
  <c r="P1284" i="2"/>
  <c r="BI1281" i="2"/>
  <c r="BH1281" i="2"/>
  <c r="BG1281" i="2"/>
  <c r="BF1281" i="2"/>
  <c r="T1281" i="2"/>
  <c r="R1281" i="2"/>
  <c r="P1281" i="2"/>
  <c r="BI1279" i="2"/>
  <c r="BH1279" i="2"/>
  <c r="BG1279" i="2"/>
  <c r="BF1279" i="2"/>
  <c r="T1279" i="2"/>
  <c r="R1279" i="2"/>
  <c r="P1279" i="2"/>
  <c r="BI1269" i="2"/>
  <c r="BH1269" i="2"/>
  <c r="BG1269" i="2"/>
  <c r="BF1269" i="2"/>
  <c r="T1269" i="2"/>
  <c r="R1269" i="2"/>
  <c r="P1269" i="2"/>
  <c r="BI1260" i="2"/>
  <c r="BH1260" i="2"/>
  <c r="BG1260" i="2"/>
  <c r="BF1260" i="2"/>
  <c r="T1260" i="2"/>
  <c r="R1260" i="2"/>
  <c r="P1260" i="2"/>
  <c r="BI1251" i="2"/>
  <c r="BH1251" i="2"/>
  <c r="BG1251" i="2"/>
  <c r="BF1251" i="2"/>
  <c r="T1251" i="2"/>
  <c r="R1251" i="2"/>
  <c r="P1251" i="2"/>
  <c r="BI1248" i="2"/>
  <c r="BH1248" i="2"/>
  <c r="BG1248" i="2"/>
  <c r="BF1248" i="2"/>
  <c r="T1248" i="2"/>
  <c r="R1248" i="2"/>
  <c r="P1248" i="2"/>
  <c r="BI1244" i="2"/>
  <c r="BH1244" i="2"/>
  <c r="BG1244" i="2"/>
  <c r="BF1244" i="2"/>
  <c r="T1244" i="2"/>
  <c r="R1244" i="2"/>
  <c r="P1244" i="2"/>
  <c r="BI1243" i="2"/>
  <c r="BH1243" i="2"/>
  <c r="BG1243" i="2"/>
  <c r="BF1243" i="2"/>
  <c r="T1243" i="2"/>
  <c r="R1243" i="2"/>
  <c r="P1243" i="2"/>
  <c r="BI1241" i="2"/>
  <c r="BH1241" i="2"/>
  <c r="BG1241" i="2"/>
  <c r="BF1241" i="2"/>
  <c r="T1241" i="2"/>
  <c r="R1241" i="2"/>
  <c r="P1241" i="2"/>
  <c r="BI1240" i="2"/>
  <c r="BH1240" i="2"/>
  <c r="BG1240" i="2"/>
  <c r="BF1240" i="2"/>
  <c r="T1240" i="2"/>
  <c r="R1240" i="2"/>
  <c r="P1240" i="2"/>
  <c r="BI1239" i="2"/>
  <c r="BH1239" i="2"/>
  <c r="BG1239" i="2"/>
  <c r="BF1239" i="2"/>
  <c r="T1239" i="2"/>
  <c r="R1239" i="2"/>
  <c r="P1239" i="2"/>
  <c r="BI1238" i="2"/>
  <c r="BH1238" i="2"/>
  <c r="BG1238" i="2"/>
  <c r="BF1238" i="2"/>
  <c r="T1238" i="2"/>
  <c r="R1238" i="2"/>
  <c r="P1238" i="2"/>
  <c r="BI1237" i="2"/>
  <c r="BH1237" i="2"/>
  <c r="BG1237" i="2"/>
  <c r="BF1237" i="2"/>
  <c r="T1237" i="2"/>
  <c r="R1237" i="2"/>
  <c r="P1237" i="2"/>
  <c r="BI1236" i="2"/>
  <c r="BH1236" i="2"/>
  <c r="BG1236" i="2"/>
  <c r="BF1236" i="2"/>
  <c r="T1236" i="2"/>
  <c r="R1236" i="2"/>
  <c r="P1236" i="2"/>
  <c r="BI1234" i="2"/>
  <c r="BH1234" i="2"/>
  <c r="BG1234" i="2"/>
  <c r="BF1234" i="2"/>
  <c r="T1234" i="2"/>
  <c r="R1234" i="2"/>
  <c r="P1234" i="2"/>
  <c r="BI1233" i="2"/>
  <c r="BH1233" i="2"/>
  <c r="BG1233" i="2"/>
  <c r="BF1233" i="2"/>
  <c r="T1233" i="2"/>
  <c r="R1233" i="2"/>
  <c r="P1233" i="2"/>
  <c r="BI1232" i="2"/>
  <c r="BH1232" i="2"/>
  <c r="BG1232" i="2"/>
  <c r="BF1232" i="2"/>
  <c r="T1232" i="2"/>
  <c r="R1232" i="2"/>
  <c r="P1232" i="2"/>
  <c r="BI1231" i="2"/>
  <c r="BH1231" i="2"/>
  <c r="BG1231" i="2"/>
  <c r="BF1231" i="2"/>
  <c r="T1231" i="2"/>
  <c r="R1231" i="2"/>
  <c r="P1231" i="2"/>
  <c r="BI1230" i="2"/>
  <c r="BH1230" i="2"/>
  <c r="BG1230" i="2"/>
  <c r="BF1230" i="2"/>
  <c r="T1230" i="2"/>
  <c r="R1230" i="2"/>
  <c r="P1230" i="2"/>
  <c r="BI1229" i="2"/>
  <c r="BH1229" i="2"/>
  <c r="BG1229" i="2"/>
  <c r="BF1229" i="2"/>
  <c r="T1229" i="2"/>
  <c r="R1229" i="2"/>
  <c r="P1229" i="2"/>
  <c r="BI1228" i="2"/>
  <c r="BH1228" i="2"/>
  <c r="BG1228" i="2"/>
  <c r="BF1228" i="2"/>
  <c r="T1228" i="2"/>
  <c r="R1228" i="2"/>
  <c r="P1228" i="2"/>
  <c r="BI1227" i="2"/>
  <c r="BH1227" i="2"/>
  <c r="BG1227" i="2"/>
  <c r="BF1227" i="2"/>
  <c r="T1227" i="2"/>
  <c r="R1227" i="2"/>
  <c r="P1227" i="2"/>
  <c r="BI1226" i="2"/>
  <c r="BH1226" i="2"/>
  <c r="BG1226" i="2"/>
  <c r="BF1226" i="2"/>
  <c r="T1226" i="2"/>
  <c r="R1226" i="2"/>
  <c r="P1226" i="2"/>
  <c r="BI1225" i="2"/>
  <c r="BH1225" i="2"/>
  <c r="BG1225" i="2"/>
  <c r="BF1225" i="2"/>
  <c r="T1225" i="2"/>
  <c r="R1225" i="2"/>
  <c r="P1225" i="2"/>
  <c r="BI1224" i="2"/>
  <c r="BH1224" i="2"/>
  <c r="BG1224" i="2"/>
  <c r="BF1224" i="2"/>
  <c r="T1224" i="2"/>
  <c r="R1224" i="2"/>
  <c r="P1224" i="2"/>
  <c r="BI1223" i="2"/>
  <c r="BH1223" i="2"/>
  <c r="BG1223" i="2"/>
  <c r="BF1223" i="2"/>
  <c r="T1223" i="2"/>
  <c r="R1223" i="2"/>
  <c r="P1223" i="2"/>
  <c r="BI1222" i="2"/>
  <c r="BH1222" i="2"/>
  <c r="BG1222" i="2"/>
  <c r="BF1222" i="2"/>
  <c r="T1222" i="2"/>
  <c r="R1222" i="2"/>
  <c r="P1222" i="2"/>
  <c r="BI1221" i="2"/>
  <c r="BH1221" i="2"/>
  <c r="BG1221" i="2"/>
  <c r="BF1221" i="2"/>
  <c r="T1221" i="2"/>
  <c r="R1221" i="2"/>
  <c r="P1221" i="2"/>
  <c r="BI1220" i="2"/>
  <c r="BH1220" i="2"/>
  <c r="BG1220" i="2"/>
  <c r="BF1220" i="2"/>
  <c r="T1220" i="2"/>
  <c r="R1220" i="2"/>
  <c r="P1220" i="2"/>
  <c r="BI1219" i="2"/>
  <c r="BH1219" i="2"/>
  <c r="BG1219" i="2"/>
  <c r="BF1219" i="2"/>
  <c r="T1219" i="2"/>
  <c r="R1219" i="2"/>
  <c r="P1219" i="2"/>
  <c r="BI1218" i="2"/>
  <c r="BH1218" i="2"/>
  <c r="BG1218" i="2"/>
  <c r="BF1218" i="2"/>
  <c r="T1218" i="2"/>
  <c r="R1218" i="2"/>
  <c r="P1218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4" i="2"/>
  <c r="BH1214" i="2"/>
  <c r="BG1214" i="2"/>
  <c r="BF1214" i="2"/>
  <c r="T1214" i="2"/>
  <c r="R1214" i="2"/>
  <c r="P1214" i="2"/>
  <c r="BI1213" i="2"/>
  <c r="BH1213" i="2"/>
  <c r="BG1213" i="2"/>
  <c r="BF1213" i="2"/>
  <c r="T1213" i="2"/>
  <c r="R1213" i="2"/>
  <c r="P1213" i="2"/>
  <c r="BI1212" i="2"/>
  <c r="BH1212" i="2"/>
  <c r="BG1212" i="2"/>
  <c r="BF1212" i="2"/>
  <c r="T1212" i="2"/>
  <c r="R1212" i="2"/>
  <c r="P1212" i="2"/>
  <c r="BI1211" i="2"/>
  <c r="BH1211" i="2"/>
  <c r="BG1211" i="2"/>
  <c r="BF1211" i="2"/>
  <c r="T1211" i="2"/>
  <c r="R1211" i="2"/>
  <c r="P1211" i="2"/>
  <c r="BI1210" i="2"/>
  <c r="BH1210" i="2"/>
  <c r="BG1210" i="2"/>
  <c r="BF1210" i="2"/>
  <c r="T1210" i="2"/>
  <c r="R1210" i="2"/>
  <c r="P1210" i="2"/>
  <c r="BI1209" i="2"/>
  <c r="BH1209" i="2"/>
  <c r="BG1209" i="2"/>
  <c r="BF1209" i="2"/>
  <c r="T1209" i="2"/>
  <c r="R1209" i="2"/>
  <c r="P1209" i="2"/>
  <c r="BI1208" i="2"/>
  <c r="BH1208" i="2"/>
  <c r="BG1208" i="2"/>
  <c r="BF1208" i="2"/>
  <c r="T1208" i="2"/>
  <c r="R1208" i="2"/>
  <c r="P1208" i="2"/>
  <c r="BI1207" i="2"/>
  <c r="BH1207" i="2"/>
  <c r="BG1207" i="2"/>
  <c r="BF1207" i="2"/>
  <c r="T1207" i="2"/>
  <c r="R1207" i="2"/>
  <c r="P1207" i="2"/>
  <c r="BI1206" i="2"/>
  <c r="BH1206" i="2"/>
  <c r="BG1206" i="2"/>
  <c r="BF1206" i="2"/>
  <c r="T1206" i="2"/>
  <c r="R1206" i="2"/>
  <c r="P1206" i="2"/>
  <c r="BI1205" i="2"/>
  <c r="BH1205" i="2"/>
  <c r="BG1205" i="2"/>
  <c r="BF1205" i="2"/>
  <c r="T1205" i="2"/>
  <c r="R1205" i="2"/>
  <c r="P1205" i="2"/>
  <c r="BI1203" i="2"/>
  <c r="BH1203" i="2"/>
  <c r="BG1203" i="2"/>
  <c r="BF1203" i="2"/>
  <c r="T1203" i="2"/>
  <c r="R1203" i="2"/>
  <c r="P1203" i="2"/>
  <c r="BI1202" i="2"/>
  <c r="BH1202" i="2"/>
  <c r="BG1202" i="2"/>
  <c r="BF1202" i="2"/>
  <c r="T1202" i="2"/>
  <c r="R1202" i="2"/>
  <c r="P1202" i="2"/>
  <c r="BI1201" i="2"/>
  <c r="BH1201" i="2"/>
  <c r="BG1201" i="2"/>
  <c r="BF1201" i="2"/>
  <c r="T1201" i="2"/>
  <c r="R1201" i="2"/>
  <c r="P1201" i="2"/>
  <c r="BI1200" i="2"/>
  <c r="BH1200" i="2"/>
  <c r="BG1200" i="2"/>
  <c r="BF1200" i="2"/>
  <c r="T1200" i="2"/>
  <c r="R1200" i="2"/>
  <c r="P1200" i="2"/>
  <c r="BI1199" i="2"/>
  <c r="BH1199" i="2"/>
  <c r="BG1199" i="2"/>
  <c r="BF1199" i="2"/>
  <c r="T1199" i="2"/>
  <c r="R1199" i="2"/>
  <c r="P1199" i="2"/>
  <c r="BI1198" i="2"/>
  <c r="BH1198" i="2"/>
  <c r="BG1198" i="2"/>
  <c r="BF1198" i="2"/>
  <c r="T1198" i="2"/>
  <c r="R1198" i="2"/>
  <c r="P1198" i="2"/>
  <c r="BI1197" i="2"/>
  <c r="BH1197" i="2"/>
  <c r="BG1197" i="2"/>
  <c r="BF1197" i="2"/>
  <c r="T1197" i="2"/>
  <c r="R1197" i="2"/>
  <c r="P1197" i="2"/>
  <c r="BI1196" i="2"/>
  <c r="BH1196" i="2"/>
  <c r="BG1196" i="2"/>
  <c r="BF1196" i="2"/>
  <c r="T1196" i="2"/>
  <c r="R1196" i="2"/>
  <c r="P1196" i="2"/>
  <c r="BI1195" i="2"/>
  <c r="BH1195" i="2"/>
  <c r="BG1195" i="2"/>
  <c r="BF1195" i="2"/>
  <c r="T1195" i="2"/>
  <c r="R1195" i="2"/>
  <c r="P1195" i="2"/>
  <c r="BI1193" i="2"/>
  <c r="BH1193" i="2"/>
  <c r="BG1193" i="2"/>
  <c r="BF1193" i="2"/>
  <c r="T1193" i="2"/>
  <c r="R1193" i="2"/>
  <c r="P1193" i="2"/>
  <c r="BI1190" i="2"/>
  <c r="BH1190" i="2"/>
  <c r="BG1190" i="2"/>
  <c r="BF1190" i="2"/>
  <c r="T1190" i="2"/>
  <c r="R1190" i="2"/>
  <c r="P1190" i="2"/>
  <c r="BI1184" i="2"/>
  <c r="BH1184" i="2"/>
  <c r="BG1184" i="2"/>
  <c r="BF1184" i="2"/>
  <c r="T1184" i="2"/>
  <c r="R1184" i="2"/>
  <c r="P1184" i="2"/>
  <c r="BI1178" i="2"/>
  <c r="BH1178" i="2"/>
  <c r="BG1178" i="2"/>
  <c r="BF1178" i="2"/>
  <c r="T1178" i="2"/>
  <c r="R1178" i="2"/>
  <c r="P1178" i="2"/>
  <c r="BI1171" i="2"/>
  <c r="BH1171" i="2"/>
  <c r="BG1171" i="2"/>
  <c r="BF1171" i="2"/>
  <c r="T1171" i="2"/>
  <c r="R1171" i="2"/>
  <c r="P1171" i="2"/>
  <c r="BI1154" i="2"/>
  <c r="BH1154" i="2"/>
  <c r="BG1154" i="2"/>
  <c r="BF1154" i="2"/>
  <c r="T1154" i="2"/>
  <c r="R1154" i="2"/>
  <c r="P1154" i="2"/>
  <c r="BI1139" i="2"/>
  <c r="BH1139" i="2"/>
  <c r="BG1139" i="2"/>
  <c r="BF1139" i="2"/>
  <c r="T1139" i="2"/>
  <c r="R1139" i="2"/>
  <c r="P1139" i="2"/>
  <c r="BI1126" i="2"/>
  <c r="BH1126" i="2"/>
  <c r="BG1126" i="2"/>
  <c r="BF1126" i="2"/>
  <c r="T1126" i="2"/>
  <c r="R1126" i="2"/>
  <c r="P1126" i="2"/>
  <c r="BI1113" i="2"/>
  <c r="BH1113" i="2"/>
  <c r="BG1113" i="2"/>
  <c r="BF1113" i="2"/>
  <c r="T1113" i="2"/>
  <c r="R1113" i="2"/>
  <c r="P1113" i="2"/>
  <c r="BI1084" i="2"/>
  <c r="BH1084" i="2"/>
  <c r="BG1084" i="2"/>
  <c r="BF1084" i="2"/>
  <c r="T1084" i="2"/>
  <c r="R1084" i="2"/>
  <c r="P1084" i="2"/>
  <c r="BI1081" i="2"/>
  <c r="BH1081" i="2"/>
  <c r="BG1081" i="2"/>
  <c r="BF1081" i="2"/>
  <c r="T1081" i="2"/>
  <c r="R1081" i="2"/>
  <c r="P1081" i="2"/>
  <c r="BI1078" i="2"/>
  <c r="BH1078" i="2"/>
  <c r="BG1078" i="2"/>
  <c r="BF1078" i="2"/>
  <c r="T1078" i="2"/>
  <c r="R1078" i="2"/>
  <c r="P1078" i="2"/>
  <c r="BI1076" i="2"/>
  <c r="BH1076" i="2"/>
  <c r="BG1076" i="2"/>
  <c r="BF1076" i="2"/>
  <c r="T1076" i="2"/>
  <c r="R1076" i="2"/>
  <c r="P1076" i="2"/>
  <c r="BI1072" i="2"/>
  <c r="BH1072" i="2"/>
  <c r="BG1072" i="2"/>
  <c r="BF1072" i="2"/>
  <c r="T1072" i="2"/>
  <c r="R1072" i="2"/>
  <c r="P1072" i="2"/>
  <c r="BI1054" i="2"/>
  <c r="BH1054" i="2"/>
  <c r="BG1054" i="2"/>
  <c r="BF1054" i="2"/>
  <c r="T1054" i="2"/>
  <c r="R1054" i="2"/>
  <c r="P1054" i="2"/>
  <c r="BI1051" i="2"/>
  <c r="BH1051" i="2"/>
  <c r="BG1051" i="2"/>
  <c r="BF1051" i="2"/>
  <c r="T1051" i="2"/>
  <c r="R1051" i="2"/>
  <c r="P1051" i="2"/>
  <c r="BI1049" i="2"/>
  <c r="BH1049" i="2"/>
  <c r="BG1049" i="2"/>
  <c r="BF1049" i="2"/>
  <c r="T1049" i="2"/>
  <c r="R1049" i="2"/>
  <c r="P1049" i="2"/>
  <c r="BI1046" i="2"/>
  <c r="BH1046" i="2"/>
  <c r="BG1046" i="2"/>
  <c r="BF1046" i="2"/>
  <c r="T1046" i="2"/>
  <c r="R1046" i="2"/>
  <c r="P1046" i="2"/>
  <c r="BI1020" i="2"/>
  <c r="BH1020" i="2"/>
  <c r="BG1020" i="2"/>
  <c r="BF1020" i="2"/>
  <c r="T1020" i="2"/>
  <c r="R1020" i="2"/>
  <c r="P1020" i="2"/>
  <c r="BI1019" i="2"/>
  <c r="BH1019" i="2"/>
  <c r="BG1019" i="2"/>
  <c r="BF1019" i="2"/>
  <c r="T1019" i="2"/>
  <c r="R1019" i="2"/>
  <c r="P1019" i="2"/>
  <c r="BI1018" i="2"/>
  <c r="BH1018" i="2"/>
  <c r="BG1018" i="2"/>
  <c r="BF1018" i="2"/>
  <c r="T1018" i="2"/>
  <c r="R1018" i="2"/>
  <c r="P1018" i="2"/>
  <c r="BI1014" i="2"/>
  <c r="BH1014" i="2"/>
  <c r="BG1014" i="2"/>
  <c r="BF1014" i="2"/>
  <c r="T1014" i="2"/>
  <c r="T1013" i="2"/>
  <c r="R1014" i="2"/>
  <c r="R1013" i="2"/>
  <c r="P1014" i="2"/>
  <c r="P1013" i="2"/>
  <c r="BI1012" i="2"/>
  <c r="BH1012" i="2"/>
  <c r="BG1012" i="2"/>
  <c r="BF1012" i="2"/>
  <c r="T1012" i="2"/>
  <c r="R1012" i="2"/>
  <c r="P1012" i="2"/>
  <c r="BI1011" i="2"/>
  <c r="BH1011" i="2"/>
  <c r="BG1011" i="2"/>
  <c r="BF1011" i="2"/>
  <c r="T1011" i="2"/>
  <c r="R1011" i="2"/>
  <c r="P1011" i="2"/>
  <c r="BI1004" i="2"/>
  <c r="BH1004" i="2"/>
  <c r="BG1004" i="2"/>
  <c r="BF1004" i="2"/>
  <c r="T1004" i="2"/>
  <c r="R1004" i="2"/>
  <c r="P1004" i="2"/>
  <c r="BI1003" i="2"/>
  <c r="BH1003" i="2"/>
  <c r="BG1003" i="2"/>
  <c r="BF1003" i="2"/>
  <c r="T1003" i="2"/>
  <c r="R1003" i="2"/>
  <c r="P1003" i="2"/>
  <c r="BI1001" i="2"/>
  <c r="BH1001" i="2"/>
  <c r="BG1001" i="2"/>
  <c r="BF1001" i="2"/>
  <c r="T1001" i="2"/>
  <c r="R1001" i="2"/>
  <c r="P1001" i="2"/>
  <c r="BI995" i="2"/>
  <c r="BH995" i="2"/>
  <c r="BG995" i="2"/>
  <c r="BF995" i="2"/>
  <c r="T995" i="2"/>
  <c r="R995" i="2"/>
  <c r="P995" i="2"/>
  <c r="BI993" i="2"/>
  <c r="BH993" i="2"/>
  <c r="BG993" i="2"/>
  <c r="BF993" i="2"/>
  <c r="T993" i="2"/>
  <c r="R993" i="2"/>
  <c r="P993" i="2"/>
  <c r="BI990" i="2"/>
  <c r="BH990" i="2"/>
  <c r="BG990" i="2"/>
  <c r="BF990" i="2"/>
  <c r="T990" i="2"/>
  <c r="R990" i="2"/>
  <c r="P990" i="2"/>
  <c r="BI988" i="2"/>
  <c r="BH988" i="2"/>
  <c r="BG988" i="2"/>
  <c r="BF988" i="2"/>
  <c r="T988" i="2"/>
  <c r="R988" i="2"/>
  <c r="P988" i="2"/>
  <c r="BI987" i="2"/>
  <c r="BH987" i="2"/>
  <c r="BG987" i="2"/>
  <c r="BF987" i="2"/>
  <c r="T987" i="2"/>
  <c r="R987" i="2"/>
  <c r="P987" i="2"/>
  <c r="BI979" i="2"/>
  <c r="BH979" i="2"/>
  <c r="BG979" i="2"/>
  <c r="BF979" i="2"/>
  <c r="T979" i="2"/>
  <c r="R979" i="2"/>
  <c r="P979" i="2"/>
  <c r="BI976" i="2"/>
  <c r="BH976" i="2"/>
  <c r="BG976" i="2"/>
  <c r="BF976" i="2"/>
  <c r="T976" i="2"/>
  <c r="R976" i="2"/>
  <c r="P976" i="2"/>
  <c r="BI974" i="2"/>
  <c r="BH974" i="2"/>
  <c r="BG974" i="2"/>
  <c r="BF974" i="2"/>
  <c r="T974" i="2"/>
  <c r="R974" i="2"/>
  <c r="P974" i="2"/>
  <c r="BI969" i="2"/>
  <c r="BH969" i="2"/>
  <c r="BG969" i="2"/>
  <c r="BF969" i="2"/>
  <c r="T969" i="2"/>
  <c r="R969" i="2"/>
  <c r="P969" i="2"/>
  <c r="BI963" i="2"/>
  <c r="BH963" i="2"/>
  <c r="BG963" i="2"/>
  <c r="BF963" i="2"/>
  <c r="T963" i="2"/>
  <c r="R963" i="2"/>
  <c r="P963" i="2"/>
  <c r="BI961" i="2"/>
  <c r="BH961" i="2"/>
  <c r="BG961" i="2"/>
  <c r="BF961" i="2"/>
  <c r="T961" i="2"/>
  <c r="R961" i="2"/>
  <c r="P961" i="2"/>
  <c r="BI959" i="2"/>
  <c r="BH959" i="2"/>
  <c r="BG959" i="2"/>
  <c r="BF959" i="2"/>
  <c r="T959" i="2"/>
  <c r="R959" i="2"/>
  <c r="P959" i="2"/>
  <c r="BI955" i="2"/>
  <c r="BH955" i="2"/>
  <c r="BG955" i="2"/>
  <c r="BF955" i="2"/>
  <c r="T955" i="2"/>
  <c r="R955" i="2"/>
  <c r="P955" i="2"/>
  <c r="BI943" i="2"/>
  <c r="BH943" i="2"/>
  <c r="BG943" i="2"/>
  <c r="BF943" i="2"/>
  <c r="T943" i="2"/>
  <c r="R943" i="2"/>
  <c r="P943" i="2"/>
  <c r="BI940" i="2"/>
  <c r="BH940" i="2"/>
  <c r="BG940" i="2"/>
  <c r="BF940" i="2"/>
  <c r="T940" i="2"/>
  <c r="R940" i="2"/>
  <c r="P940" i="2"/>
  <c r="BI939" i="2"/>
  <c r="BH939" i="2"/>
  <c r="BG939" i="2"/>
  <c r="BF939" i="2"/>
  <c r="T939" i="2"/>
  <c r="R939" i="2"/>
  <c r="P939" i="2"/>
  <c r="BI936" i="2"/>
  <c r="BH936" i="2"/>
  <c r="BG936" i="2"/>
  <c r="BF936" i="2"/>
  <c r="T936" i="2"/>
  <c r="R936" i="2"/>
  <c r="P936" i="2"/>
  <c r="BI933" i="2"/>
  <c r="BH933" i="2"/>
  <c r="BG933" i="2"/>
  <c r="BF933" i="2"/>
  <c r="T933" i="2"/>
  <c r="R933" i="2"/>
  <c r="P933" i="2"/>
  <c r="BI910" i="2"/>
  <c r="BH910" i="2"/>
  <c r="BG910" i="2"/>
  <c r="BF910" i="2"/>
  <c r="T910" i="2"/>
  <c r="R910" i="2"/>
  <c r="P910" i="2"/>
  <c r="BI907" i="2"/>
  <c r="BH907" i="2"/>
  <c r="BG907" i="2"/>
  <c r="BF907" i="2"/>
  <c r="T907" i="2"/>
  <c r="R907" i="2"/>
  <c r="P907" i="2"/>
  <c r="BI903" i="2"/>
  <c r="BH903" i="2"/>
  <c r="BG903" i="2"/>
  <c r="BF903" i="2"/>
  <c r="T903" i="2"/>
  <c r="R903" i="2"/>
  <c r="P903" i="2"/>
  <c r="BI894" i="2"/>
  <c r="BH894" i="2"/>
  <c r="BG894" i="2"/>
  <c r="BF894" i="2"/>
  <c r="T894" i="2"/>
  <c r="R894" i="2"/>
  <c r="P894" i="2"/>
  <c r="BI884" i="2"/>
  <c r="BH884" i="2"/>
  <c r="BG884" i="2"/>
  <c r="BF884" i="2"/>
  <c r="T884" i="2"/>
  <c r="R884" i="2"/>
  <c r="P884" i="2"/>
  <c r="BI881" i="2"/>
  <c r="BH881" i="2"/>
  <c r="BG881" i="2"/>
  <c r="BF881" i="2"/>
  <c r="T881" i="2"/>
  <c r="R881" i="2"/>
  <c r="P881" i="2"/>
  <c r="BI878" i="2"/>
  <c r="BH878" i="2"/>
  <c r="BG878" i="2"/>
  <c r="BF878" i="2"/>
  <c r="T878" i="2"/>
  <c r="R878" i="2"/>
  <c r="P878" i="2"/>
  <c r="BI875" i="2"/>
  <c r="BH875" i="2"/>
  <c r="BG875" i="2"/>
  <c r="BF875" i="2"/>
  <c r="T875" i="2"/>
  <c r="R875" i="2"/>
  <c r="P875" i="2"/>
  <c r="BI873" i="2"/>
  <c r="BH873" i="2"/>
  <c r="BG873" i="2"/>
  <c r="BF873" i="2"/>
  <c r="T873" i="2"/>
  <c r="R873" i="2"/>
  <c r="P873" i="2"/>
  <c r="BI870" i="2"/>
  <c r="BH870" i="2"/>
  <c r="BG870" i="2"/>
  <c r="BF870" i="2"/>
  <c r="T870" i="2"/>
  <c r="R870" i="2"/>
  <c r="P870" i="2"/>
  <c r="BI866" i="2"/>
  <c r="BH866" i="2"/>
  <c r="BG866" i="2"/>
  <c r="BF866" i="2"/>
  <c r="T866" i="2"/>
  <c r="R866" i="2"/>
  <c r="P866" i="2"/>
  <c r="BI863" i="2"/>
  <c r="BH863" i="2"/>
  <c r="BG863" i="2"/>
  <c r="BF863" i="2"/>
  <c r="T863" i="2"/>
  <c r="R863" i="2"/>
  <c r="P863" i="2"/>
  <c r="BI860" i="2"/>
  <c r="BH860" i="2"/>
  <c r="BG860" i="2"/>
  <c r="BF860" i="2"/>
  <c r="T860" i="2"/>
  <c r="R860" i="2"/>
  <c r="P860" i="2"/>
  <c r="BI857" i="2"/>
  <c r="BH857" i="2"/>
  <c r="BG857" i="2"/>
  <c r="BF857" i="2"/>
  <c r="T857" i="2"/>
  <c r="R857" i="2"/>
  <c r="P857" i="2"/>
  <c r="BI854" i="2"/>
  <c r="BH854" i="2"/>
  <c r="BG854" i="2"/>
  <c r="BF854" i="2"/>
  <c r="T854" i="2"/>
  <c r="R854" i="2"/>
  <c r="P854" i="2"/>
  <c r="BI852" i="2"/>
  <c r="BH852" i="2"/>
  <c r="BG852" i="2"/>
  <c r="BF852" i="2"/>
  <c r="T852" i="2"/>
  <c r="T851" i="2"/>
  <c r="R852" i="2"/>
  <c r="R851" i="2"/>
  <c r="P852" i="2"/>
  <c r="P851" i="2"/>
  <c r="BI850" i="2"/>
  <c r="BH850" i="2"/>
  <c r="BG850" i="2"/>
  <c r="BF850" i="2"/>
  <c r="T850" i="2"/>
  <c r="R850" i="2"/>
  <c r="P850" i="2"/>
  <c r="BI848" i="2"/>
  <c r="BH848" i="2"/>
  <c r="BG848" i="2"/>
  <c r="BF848" i="2"/>
  <c r="T848" i="2"/>
  <c r="R848" i="2"/>
  <c r="P848" i="2"/>
  <c r="BI842" i="2"/>
  <c r="BH842" i="2"/>
  <c r="BG842" i="2"/>
  <c r="BF842" i="2"/>
  <c r="T842" i="2"/>
  <c r="R842" i="2"/>
  <c r="P842" i="2"/>
  <c r="BI839" i="2"/>
  <c r="BH839" i="2"/>
  <c r="BG839" i="2"/>
  <c r="BF839" i="2"/>
  <c r="T839" i="2"/>
  <c r="R839" i="2"/>
  <c r="P839" i="2"/>
  <c r="BI836" i="2"/>
  <c r="BH836" i="2"/>
  <c r="BG836" i="2"/>
  <c r="BF836" i="2"/>
  <c r="T836" i="2"/>
  <c r="R836" i="2"/>
  <c r="P836" i="2"/>
  <c r="BI833" i="2"/>
  <c r="BH833" i="2"/>
  <c r="BG833" i="2"/>
  <c r="BF833" i="2"/>
  <c r="T833" i="2"/>
  <c r="R833" i="2"/>
  <c r="P833" i="2"/>
  <c r="BI830" i="2"/>
  <c r="BH830" i="2"/>
  <c r="BG830" i="2"/>
  <c r="BF830" i="2"/>
  <c r="T830" i="2"/>
  <c r="R830" i="2"/>
  <c r="P830" i="2"/>
  <c r="BI826" i="2"/>
  <c r="BH826" i="2"/>
  <c r="BG826" i="2"/>
  <c r="BF826" i="2"/>
  <c r="T826" i="2"/>
  <c r="R826" i="2"/>
  <c r="P826" i="2"/>
  <c r="BI823" i="2"/>
  <c r="BH823" i="2"/>
  <c r="BG823" i="2"/>
  <c r="BF823" i="2"/>
  <c r="T823" i="2"/>
  <c r="R823" i="2"/>
  <c r="P823" i="2"/>
  <c r="BI820" i="2"/>
  <c r="BH820" i="2"/>
  <c r="BG820" i="2"/>
  <c r="BF820" i="2"/>
  <c r="T820" i="2"/>
  <c r="R820" i="2"/>
  <c r="P820" i="2"/>
  <c r="BI817" i="2"/>
  <c r="BH817" i="2"/>
  <c r="BG817" i="2"/>
  <c r="BF817" i="2"/>
  <c r="T817" i="2"/>
  <c r="R817" i="2"/>
  <c r="P817" i="2"/>
  <c r="BI807" i="2"/>
  <c r="BH807" i="2"/>
  <c r="BG807" i="2"/>
  <c r="BF807" i="2"/>
  <c r="T807" i="2"/>
  <c r="R807" i="2"/>
  <c r="P807" i="2"/>
  <c r="BI803" i="2"/>
  <c r="BH803" i="2"/>
  <c r="BG803" i="2"/>
  <c r="BF803" i="2"/>
  <c r="T803" i="2"/>
  <c r="R803" i="2"/>
  <c r="P803" i="2"/>
  <c r="BI793" i="2"/>
  <c r="BH793" i="2"/>
  <c r="BG793" i="2"/>
  <c r="BF793" i="2"/>
  <c r="T793" i="2"/>
  <c r="R793" i="2"/>
  <c r="P793" i="2"/>
  <c r="BI770" i="2"/>
  <c r="BH770" i="2"/>
  <c r="BG770" i="2"/>
  <c r="BF770" i="2"/>
  <c r="T770" i="2"/>
  <c r="R770" i="2"/>
  <c r="P770" i="2"/>
  <c r="BI766" i="2"/>
  <c r="BH766" i="2"/>
  <c r="BG766" i="2"/>
  <c r="BF766" i="2"/>
  <c r="T766" i="2"/>
  <c r="T765" i="2"/>
  <c r="R766" i="2"/>
  <c r="R765" i="2"/>
  <c r="P766" i="2"/>
  <c r="P765" i="2"/>
  <c r="BI764" i="2"/>
  <c r="BH764" i="2"/>
  <c r="BG764" i="2"/>
  <c r="BF764" i="2"/>
  <c r="T764" i="2"/>
  <c r="R764" i="2"/>
  <c r="P764" i="2"/>
  <c r="BI760" i="2"/>
  <c r="BH760" i="2"/>
  <c r="BG760" i="2"/>
  <c r="BF760" i="2"/>
  <c r="T760" i="2"/>
  <c r="R760" i="2"/>
  <c r="P760" i="2"/>
  <c r="BI756" i="2"/>
  <c r="BH756" i="2"/>
  <c r="BG756" i="2"/>
  <c r="BF756" i="2"/>
  <c r="T756" i="2"/>
  <c r="R756" i="2"/>
  <c r="P756" i="2"/>
  <c r="BI753" i="2"/>
  <c r="BH753" i="2"/>
  <c r="BG753" i="2"/>
  <c r="BF753" i="2"/>
  <c r="T753" i="2"/>
  <c r="R753" i="2"/>
  <c r="P753" i="2"/>
  <c r="BI750" i="2"/>
  <c r="BH750" i="2"/>
  <c r="BG750" i="2"/>
  <c r="BF750" i="2"/>
  <c r="T750" i="2"/>
  <c r="R750" i="2"/>
  <c r="P750" i="2"/>
  <c r="BI747" i="2"/>
  <c r="BH747" i="2"/>
  <c r="BG747" i="2"/>
  <c r="BF747" i="2"/>
  <c r="T747" i="2"/>
  <c r="R747" i="2"/>
  <c r="P747" i="2"/>
  <c r="BI744" i="2"/>
  <c r="BH744" i="2"/>
  <c r="BG744" i="2"/>
  <c r="BF744" i="2"/>
  <c r="T744" i="2"/>
  <c r="T743" i="2"/>
  <c r="R744" i="2"/>
  <c r="R743" i="2"/>
  <c r="P744" i="2"/>
  <c r="P743" i="2"/>
  <c r="BI741" i="2"/>
  <c r="BH741" i="2"/>
  <c r="BG741" i="2"/>
  <c r="BF741" i="2"/>
  <c r="T741" i="2"/>
  <c r="R741" i="2"/>
  <c r="P741" i="2"/>
  <c r="BI740" i="2"/>
  <c r="BH740" i="2"/>
  <c r="BG740" i="2"/>
  <c r="BF740" i="2"/>
  <c r="T740" i="2"/>
  <c r="R740" i="2"/>
  <c r="P740" i="2"/>
  <c r="BI738" i="2"/>
  <c r="BH738" i="2"/>
  <c r="BG738" i="2"/>
  <c r="BF738" i="2"/>
  <c r="T738" i="2"/>
  <c r="R738" i="2"/>
  <c r="P738" i="2"/>
  <c r="BI736" i="2"/>
  <c r="BH736" i="2"/>
  <c r="BG736" i="2"/>
  <c r="BF736" i="2"/>
  <c r="T736" i="2"/>
  <c r="R736" i="2"/>
  <c r="P736" i="2"/>
  <c r="BI734" i="2"/>
  <c r="BH734" i="2"/>
  <c r="BG734" i="2"/>
  <c r="BF734" i="2"/>
  <c r="T734" i="2"/>
  <c r="R734" i="2"/>
  <c r="P734" i="2"/>
  <c r="BI732" i="2"/>
  <c r="BH732" i="2"/>
  <c r="BG732" i="2"/>
  <c r="BF732" i="2"/>
  <c r="T732" i="2"/>
  <c r="R732" i="2"/>
  <c r="P732" i="2"/>
  <c r="BI730" i="2"/>
  <c r="BH730" i="2"/>
  <c r="BG730" i="2"/>
  <c r="BF730" i="2"/>
  <c r="T730" i="2"/>
  <c r="R730" i="2"/>
  <c r="P730" i="2"/>
  <c r="BI728" i="2"/>
  <c r="BH728" i="2"/>
  <c r="BG728" i="2"/>
  <c r="BF728" i="2"/>
  <c r="T728" i="2"/>
  <c r="R728" i="2"/>
  <c r="P728" i="2"/>
  <c r="BI725" i="2"/>
  <c r="BH725" i="2"/>
  <c r="BG725" i="2"/>
  <c r="BF725" i="2"/>
  <c r="T725" i="2"/>
  <c r="R725" i="2"/>
  <c r="P725" i="2"/>
  <c r="BI723" i="2"/>
  <c r="BH723" i="2"/>
  <c r="BG723" i="2"/>
  <c r="BF723" i="2"/>
  <c r="T723" i="2"/>
  <c r="R723" i="2"/>
  <c r="P723" i="2"/>
  <c r="BI721" i="2"/>
  <c r="BH721" i="2"/>
  <c r="BG721" i="2"/>
  <c r="BF721" i="2"/>
  <c r="T721" i="2"/>
  <c r="R721" i="2"/>
  <c r="P721" i="2"/>
  <c r="BI718" i="2"/>
  <c r="BH718" i="2"/>
  <c r="BG718" i="2"/>
  <c r="BF718" i="2"/>
  <c r="T718" i="2"/>
  <c r="R718" i="2"/>
  <c r="P718" i="2"/>
  <c r="BI716" i="2"/>
  <c r="BH716" i="2"/>
  <c r="BG716" i="2"/>
  <c r="BF716" i="2"/>
  <c r="T716" i="2"/>
  <c r="R716" i="2"/>
  <c r="P716" i="2"/>
  <c r="BI714" i="2"/>
  <c r="BH714" i="2"/>
  <c r="BG714" i="2"/>
  <c r="BF714" i="2"/>
  <c r="T714" i="2"/>
  <c r="R714" i="2"/>
  <c r="P714" i="2"/>
  <c r="BI713" i="2"/>
  <c r="BH713" i="2"/>
  <c r="BG713" i="2"/>
  <c r="BF713" i="2"/>
  <c r="T713" i="2"/>
  <c r="R713" i="2"/>
  <c r="P713" i="2"/>
  <c r="BI711" i="2"/>
  <c r="BH711" i="2"/>
  <c r="BG711" i="2"/>
  <c r="BF711" i="2"/>
  <c r="T711" i="2"/>
  <c r="R711" i="2"/>
  <c r="P711" i="2"/>
  <c r="BI710" i="2"/>
  <c r="BH710" i="2"/>
  <c r="BG710" i="2"/>
  <c r="BF710" i="2"/>
  <c r="T710" i="2"/>
  <c r="R710" i="2"/>
  <c r="P710" i="2"/>
  <c r="BI708" i="2"/>
  <c r="BH708" i="2"/>
  <c r="BG708" i="2"/>
  <c r="BF708" i="2"/>
  <c r="T708" i="2"/>
  <c r="R708" i="2"/>
  <c r="P708" i="2"/>
  <c r="BI707" i="2"/>
  <c r="BH707" i="2"/>
  <c r="BG707" i="2"/>
  <c r="BF707" i="2"/>
  <c r="T707" i="2"/>
  <c r="R707" i="2"/>
  <c r="P707" i="2"/>
  <c r="BI706" i="2"/>
  <c r="BH706" i="2"/>
  <c r="BG706" i="2"/>
  <c r="BF706" i="2"/>
  <c r="T706" i="2"/>
  <c r="R706" i="2"/>
  <c r="P706" i="2"/>
  <c r="BI703" i="2"/>
  <c r="BH703" i="2"/>
  <c r="BG703" i="2"/>
  <c r="BF703" i="2"/>
  <c r="T703" i="2"/>
  <c r="R703" i="2"/>
  <c r="P703" i="2"/>
  <c r="BI696" i="2"/>
  <c r="BH696" i="2"/>
  <c r="BG696" i="2"/>
  <c r="BF696" i="2"/>
  <c r="T696" i="2"/>
  <c r="R696" i="2"/>
  <c r="P696" i="2"/>
  <c r="BI695" i="2"/>
  <c r="BH695" i="2"/>
  <c r="BG695" i="2"/>
  <c r="BF695" i="2"/>
  <c r="T695" i="2"/>
  <c r="R695" i="2"/>
  <c r="P695" i="2"/>
  <c r="BI683" i="2"/>
  <c r="BH683" i="2"/>
  <c r="BG683" i="2"/>
  <c r="BF683" i="2"/>
  <c r="T683" i="2"/>
  <c r="R683" i="2"/>
  <c r="P683" i="2"/>
  <c r="BI680" i="2"/>
  <c r="BH680" i="2"/>
  <c r="BG680" i="2"/>
  <c r="BF680" i="2"/>
  <c r="T680" i="2"/>
  <c r="R680" i="2"/>
  <c r="P680" i="2"/>
  <c r="BI676" i="2"/>
  <c r="BH676" i="2"/>
  <c r="BG676" i="2"/>
  <c r="BF676" i="2"/>
  <c r="T676" i="2"/>
  <c r="R676" i="2"/>
  <c r="P676" i="2"/>
  <c r="BI663" i="2"/>
  <c r="BH663" i="2"/>
  <c r="BG663" i="2"/>
  <c r="BF663" i="2"/>
  <c r="T663" i="2"/>
  <c r="R663" i="2"/>
  <c r="P663" i="2"/>
  <c r="BI660" i="2"/>
  <c r="BH660" i="2"/>
  <c r="BG660" i="2"/>
  <c r="BF660" i="2"/>
  <c r="T660" i="2"/>
  <c r="R660" i="2"/>
  <c r="P660" i="2"/>
  <c r="BI654" i="2"/>
  <c r="BH654" i="2"/>
  <c r="BG654" i="2"/>
  <c r="BF654" i="2"/>
  <c r="T654" i="2"/>
  <c r="R654" i="2"/>
  <c r="P654" i="2"/>
  <c r="BI648" i="2"/>
  <c r="BH648" i="2"/>
  <c r="BG648" i="2"/>
  <c r="BF648" i="2"/>
  <c r="T648" i="2"/>
  <c r="R648" i="2"/>
  <c r="P648" i="2"/>
  <c r="BI635" i="2"/>
  <c r="BH635" i="2"/>
  <c r="BG635" i="2"/>
  <c r="BF635" i="2"/>
  <c r="T635" i="2"/>
  <c r="R635" i="2"/>
  <c r="P635" i="2"/>
  <c r="BI626" i="2"/>
  <c r="BH626" i="2"/>
  <c r="BG626" i="2"/>
  <c r="BF626" i="2"/>
  <c r="T626" i="2"/>
  <c r="R626" i="2"/>
  <c r="P626" i="2"/>
  <c r="BI620" i="2"/>
  <c r="BH620" i="2"/>
  <c r="BG620" i="2"/>
  <c r="BF620" i="2"/>
  <c r="T620" i="2"/>
  <c r="R620" i="2"/>
  <c r="P620" i="2"/>
  <c r="BI618" i="2"/>
  <c r="BH618" i="2"/>
  <c r="BG618" i="2"/>
  <c r="BF618" i="2"/>
  <c r="T618" i="2"/>
  <c r="R618" i="2"/>
  <c r="P618" i="2"/>
  <c r="BI616" i="2"/>
  <c r="BH616" i="2"/>
  <c r="BG616" i="2"/>
  <c r="BF616" i="2"/>
  <c r="T616" i="2"/>
  <c r="R616" i="2"/>
  <c r="P616" i="2"/>
  <c r="BI613" i="2"/>
  <c r="BH613" i="2"/>
  <c r="BG613" i="2"/>
  <c r="BF613" i="2"/>
  <c r="T613" i="2"/>
  <c r="R613" i="2"/>
  <c r="P613" i="2"/>
  <c r="BI610" i="2"/>
  <c r="BH610" i="2"/>
  <c r="BG610" i="2"/>
  <c r="BF610" i="2"/>
  <c r="T610" i="2"/>
  <c r="R610" i="2"/>
  <c r="P610" i="2"/>
  <c r="BI604" i="2"/>
  <c r="BH604" i="2"/>
  <c r="BG604" i="2"/>
  <c r="BF604" i="2"/>
  <c r="T604" i="2"/>
  <c r="R604" i="2"/>
  <c r="P604" i="2"/>
  <c r="BI599" i="2"/>
  <c r="BH599" i="2"/>
  <c r="BG599" i="2"/>
  <c r="BF599" i="2"/>
  <c r="T599" i="2"/>
  <c r="R599" i="2"/>
  <c r="P599" i="2"/>
  <c r="BI596" i="2"/>
  <c r="BH596" i="2"/>
  <c r="BG596" i="2"/>
  <c r="BF596" i="2"/>
  <c r="T596" i="2"/>
  <c r="R596" i="2"/>
  <c r="P596" i="2"/>
  <c r="BI588" i="2"/>
  <c r="BH588" i="2"/>
  <c r="BG588" i="2"/>
  <c r="BF588" i="2"/>
  <c r="T588" i="2"/>
  <c r="R588" i="2"/>
  <c r="P588" i="2"/>
  <c r="BI574" i="2"/>
  <c r="BH574" i="2"/>
  <c r="BG574" i="2"/>
  <c r="BF574" i="2"/>
  <c r="T574" i="2"/>
  <c r="R574" i="2"/>
  <c r="P574" i="2"/>
  <c r="BI571" i="2"/>
  <c r="BH571" i="2"/>
  <c r="BG571" i="2"/>
  <c r="BF571" i="2"/>
  <c r="T571" i="2"/>
  <c r="R571" i="2"/>
  <c r="P571" i="2"/>
  <c r="BI561" i="2"/>
  <c r="BH561" i="2"/>
  <c r="BG561" i="2"/>
  <c r="BF561" i="2"/>
  <c r="T561" i="2"/>
  <c r="R561" i="2"/>
  <c r="P561" i="2"/>
  <c r="BI548" i="2"/>
  <c r="BH548" i="2"/>
  <c r="BG548" i="2"/>
  <c r="BF548" i="2"/>
  <c r="T548" i="2"/>
  <c r="R548" i="2"/>
  <c r="P548" i="2"/>
  <c r="BI531" i="2"/>
  <c r="BH531" i="2"/>
  <c r="BG531" i="2"/>
  <c r="BF531" i="2"/>
  <c r="T531" i="2"/>
  <c r="R531" i="2"/>
  <c r="P531" i="2"/>
  <c r="BI524" i="2"/>
  <c r="BH524" i="2"/>
  <c r="BG524" i="2"/>
  <c r="BF524" i="2"/>
  <c r="T524" i="2"/>
  <c r="R524" i="2"/>
  <c r="P524" i="2"/>
  <c r="BI520" i="2"/>
  <c r="BH520" i="2"/>
  <c r="BG520" i="2"/>
  <c r="BF520" i="2"/>
  <c r="T520" i="2"/>
  <c r="R520" i="2"/>
  <c r="P520" i="2"/>
  <c r="BI517" i="2"/>
  <c r="BH517" i="2"/>
  <c r="BG517" i="2"/>
  <c r="BF517" i="2"/>
  <c r="T517" i="2"/>
  <c r="R517" i="2"/>
  <c r="P517" i="2"/>
  <c r="BI514" i="2"/>
  <c r="BH514" i="2"/>
  <c r="BG514" i="2"/>
  <c r="BF514" i="2"/>
  <c r="T514" i="2"/>
  <c r="R514" i="2"/>
  <c r="P514" i="2"/>
  <c r="BI511" i="2"/>
  <c r="BH511" i="2"/>
  <c r="BG511" i="2"/>
  <c r="BF511" i="2"/>
  <c r="T511" i="2"/>
  <c r="R511" i="2"/>
  <c r="P511" i="2"/>
  <c r="BI508" i="2"/>
  <c r="BH508" i="2"/>
  <c r="BG508" i="2"/>
  <c r="BF508" i="2"/>
  <c r="T508" i="2"/>
  <c r="R508" i="2"/>
  <c r="P508" i="2"/>
  <c r="BI503" i="2"/>
  <c r="BH503" i="2"/>
  <c r="BG503" i="2"/>
  <c r="BF503" i="2"/>
  <c r="T503" i="2"/>
  <c r="R503" i="2"/>
  <c r="P503" i="2"/>
  <c r="BI493" i="2"/>
  <c r="BH493" i="2"/>
  <c r="BG493" i="2"/>
  <c r="BF493" i="2"/>
  <c r="T493" i="2"/>
  <c r="R493" i="2"/>
  <c r="P493" i="2"/>
  <c r="BI483" i="2"/>
  <c r="BH483" i="2"/>
  <c r="BG483" i="2"/>
  <c r="BF483" i="2"/>
  <c r="T483" i="2"/>
  <c r="R483" i="2"/>
  <c r="P483" i="2"/>
  <c r="BI480" i="2"/>
  <c r="BH480" i="2"/>
  <c r="BG480" i="2"/>
  <c r="BF480" i="2"/>
  <c r="T480" i="2"/>
  <c r="R480" i="2"/>
  <c r="P480" i="2"/>
  <c r="BI476" i="2"/>
  <c r="BH476" i="2"/>
  <c r="BG476" i="2"/>
  <c r="BF476" i="2"/>
  <c r="T476" i="2"/>
  <c r="R476" i="2"/>
  <c r="P476" i="2"/>
  <c r="BI419" i="2"/>
  <c r="BH419" i="2"/>
  <c r="BG419" i="2"/>
  <c r="BF419" i="2"/>
  <c r="T419" i="2"/>
  <c r="R419" i="2"/>
  <c r="P419" i="2"/>
  <c r="BI359" i="2"/>
  <c r="BH359" i="2"/>
  <c r="BG359" i="2"/>
  <c r="BF359" i="2"/>
  <c r="T359" i="2"/>
  <c r="R359" i="2"/>
  <c r="P359" i="2"/>
  <c r="BI347" i="2"/>
  <c r="BH347" i="2"/>
  <c r="BG347" i="2"/>
  <c r="BF347" i="2"/>
  <c r="T347" i="2"/>
  <c r="R347" i="2"/>
  <c r="P347" i="2"/>
  <c r="BI346" i="2"/>
  <c r="BH346" i="2"/>
  <c r="BG346" i="2"/>
  <c r="BF346" i="2"/>
  <c r="T346" i="2"/>
  <c r="R346" i="2"/>
  <c r="P346" i="2"/>
  <c r="BI335" i="2"/>
  <c r="BH335" i="2"/>
  <c r="BG335" i="2"/>
  <c r="BF335" i="2"/>
  <c r="T335" i="2"/>
  <c r="R335" i="2"/>
  <c r="P335" i="2"/>
  <c r="BI322" i="2"/>
  <c r="BH322" i="2"/>
  <c r="BG322" i="2"/>
  <c r="BF322" i="2"/>
  <c r="T322" i="2"/>
  <c r="R322" i="2"/>
  <c r="P322" i="2"/>
  <c r="BI319" i="2"/>
  <c r="BH319" i="2"/>
  <c r="BG319" i="2"/>
  <c r="BF319" i="2"/>
  <c r="T319" i="2"/>
  <c r="R319" i="2"/>
  <c r="P319" i="2"/>
  <c r="BI316" i="2"/>
  <c r="BH316" i="2"/>
  <c r="BG316" i="2"/>
  <c r="BF316" i="2"/>
  <c r="T316" i="2"/>
  <c r="R316" i="2"/>
  <c r="P316" i="2"/>
  <c r="BI310" i="2"/>
  <c r="BH310" i="2"/>
  <c r="BG310" i="2"/>
  <c r="BF310" i="2"/>
  <c r="T310" i="2"/>
  <c r="R310" i="2"/>
  <c r="P310" i="2"/>
  <c r="BI307" i="2"/>
  <c r="BH307" i="2"/>
  <c r="BG307" i="2"/>
  <c r="BF307" i="2"/>
  <c r="T307" i="2"/>
  <c r="R307" i="2"/>
  <c r="P307" i="2"/>
  <c r="BI304" i="2"/>
  <c r="BH304" i="2"/>
  <c r="BG304" i="2"/>
  <c r="BF304" i="2"/>
  <c r="T304" i="2"/>
  <c r="R304" i="2"/>
  <c r="P304" i="2"/>
  <c r="BI301" i="2"/>
  <c r="BH301" i="2"/>
  <c r="BG301" i="2"/>
  <c r="BF301" i="2"/>
  <c r="T301" i="2"/>
  <c r="R301" i="2"/>
  <c r="P301" i="2"/>
  <c r="BI293" i="2"/>
  <c r="BH293" i="2"/>
  <c r="BG293" i="2"/>
  <c r="BF293" i="2"/>
  <c r="T293" i="2"/>
  <c r="R293" i="2"/>
  <c r="P293" i="2"/>
  <c r="BI290" i="2"/>
  <c r="BH290" i="2"/>
  <c r="BG290" i="2"/>
  <c r="BF290" i="2"/>
  <c r="T290" i="2"/>
  <c r="R290" i="2"/>
  <c r="P290" i="2"/>
  <c r="BI282" i="2"/>
  <c r="BH282" i="2"/>
  <c r="BG282" i="2"/>
  <c r="BF282" i="2"/>
  <c r="T282" i="2"/>
  <c r="R282" i="2"/>
  <c r="P282" i="2"/>
  <c r="BI279" i="2"/>
  <c r="BH279" i="2"/>
  <c r="BG279" i="2"/>
  <c r="BF279" i="2"/>
  <c r="T279" i="2"/>
  <c r="R279" i="2"/>
  <c r="P279" i="2"/>
  <c r="BI275" i="2"/>
  <c r="BH275" i="2"/>
  <c r="BG275" i="2"/>
  <c r="BF275" i="2"/>
  <c r="T275" i="2"/>
  <c r="R275" i="2"/>
  <c r="P275" i="2"/>
  <c r="BI256" i="2"/>
  <c r="BH256" i="2"/>
  <c r="BG256" i="2"/>
  <c r="BF256" i="2"/>
  <c r="T256" i="2"/>
  <c r="R256" i="2"/>
  <c r="P256" i="2"/>
  <c r="BI249" i="2"/>
  <c r="BH249" i="2"/>
  <c r="BG249" i="2"/>
  <c r="BF249" i="2"/>
  <c r="T249" i="2"/>
  <c r="R249" i="2"/>
  <c r="P249" i="2"/>
  <c r="BI246" i="2"/>
  <c r="BH246" i="2"/>
  <c r="BG246" i="2"/>
  <c r="BF246" i="2"/>
  <c r="T246" i="2"/>
  <c r="R246" i="2"/>
  <c r="P246" i="2"/>
  <c r="BI243" i="2"/>
  <c r="BH243" i="2"/>
  <c r="BG243" i="2"/>
  <c r="BF243" i="2"/>
  <c r="T243" i="2"/>
  <c r="R243" i="2"/>
  <c r="P243" i="2"/>
  <c r="BI240" i="2"/>
  <c r="BH240" i="2"/>
  <c r="BG240" i="2"/>
  <c r="BF240" i="2"/>
  <c r="T240" i="2"/>
  <c r="R240" i="2"/>
  <c r="P240" i="2"/>
  <c r="BI234" i="2"/>
  <c r="BH234" i="2"/>
  <c r="BG234" i="2"/>
  <c r="BF234" i="2"/>
  <c r="T234" i="2"/>
  <c r="R234" i="2"/>
  <c r="P234" i="2"/>
  <c r="BI228" i="2"/>
  <c r="BH228" i="2"/>
  <c r="BG228" i="2"/>
  <c r="BF228" i="2"/>
  <c r="T228" i="2"/>
  <c r="R228" i="2"/>
  <c r="P228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6" i="2"/>
  <c r="BH216" i="2"/>
  <c r="BG216" i="2"/>
  <c r="BF216" i="2"/>
  <c r="T216" i="2"/>
  <c r="R216" i="2"/>
  <c r="P216" i="2"/>
  <c r="BI209" i="2"/>
  <c r="BH209" i="2"/>
  <c r="BG209" i="2"/>
  <c r="BF209" i="2"/>
  <c r="T209" i="2"/>
  <c r="R209" i="2"/>
  <c r="P209" i="2"/>
  <c r="BI206" i="2"/>
  <c r="BH206" i="2"/>
  <c r="BG206" i="2"/>
  <c r="BF206" i="2"/>
  <c r="T206" i="2"/>
  <c r="R206" i="2"/>
  <c r="P206" i="2"/>
  <c r="BI197" i="2"/>
  <c r="BH197" i="2"/>
  <c r="BG197" i="2"/>
  <c r="BF197" i="2"/>
  <c r="T197" i="2"/>
  <c r="R197" i="2"/>
  <c r="P197" i="2"/>
  <c r="BI190" i="2"/>
  <c r="BH190" i="2"/>
  <c r="BG190" i="2"/>
  <c r="BF190" i="2"/>
  <c r="T190" i="2"/>
  <c r="R190" i="2"/>
  <c r="P190" i="2"/>
  <c r="BI175" i="2"/>
  <c r="BH175" i="2"/>
  <c r="BG175" i="2"/>
  <c r="BF175" i="2"/>
  <c r="T175" i="2"/>
  <c r="R175" i="2"/>
  <c r="P175" i="2"/>
  <c r="BI172" i="2"/>
  <c r="BH172" i="2"/>
  <c r="BG172" i="2"/>
  <c r="BF172" i="2"/>
  <c r="T172" i="2"/>
  <c r="R172" i="2"/>
  <c r="P172" i="2"/>
  <c r="BI159" i="2"/>
  <c r="BH159" i="2"/>
  <c r="BG159" i="2"/>
  <c r="BF159" i="2"/>
  <c r="T159" i="2"/>
  <c r="R159" i="2"/>
  <c r="P159" i="2"/>
  <c r="BI156" i="2"/>
  <c r="BH156" i="2"/>
  <c r="BG156" i="2"/>
  <c r="BF156" i="2"/>
  <c r="T156" i="2"/>
  <c r="R156" i="2"/>
  <c r="P156" i="2"/>
  <c r="F147" i="2"/>
  <c r="E145" i="2"/>
  <c r="F91" i="2"/>
  <c r="E89" i="2"/>
  <c r="J26" i="2"/>
  <c r="E26" i="2"/>
  <c r="J94" i="2"/>
  <c r="J25" i="2"/>
  <c r="J23" i="2"/>
  <c r="E23" i="2"/>
  <c r="J149" i="2"/>
  <c r="J22" i="2"/>
  <c r="J20" i="2"/>
  <c r="E20" i="2"/>
  <c r="F150" i="2"/>
  <c r="J19" i="2"/>
  <c r="J17" i="2"/>
  <c r="E17" i="2"/>
  <c r="F149" i="2"/>
  <c r="J16" i="2"/>
  <c r="J14" i="2"/>
  <c r="J91" i="2"/>
  <c r="E7" i="2"/>
  <c r="E85" i="2"/>
  <c r="L90" i="1"/>
  <c r="AM90" i="1"/>
  <c r="AM89" i="1"/>
  <c r="L89" i="1"/>
  <c r="AM87" i="1"/>
  <c r="L87" i="1"/>
  <c r="L85" i="1"/>
  <c r="L84" i="1"/>
  <c r="BK179" i="6"/>
  <c r="BK146" i="6"/>
  <c r="BK184" i="6"/>
  <c r="BK176" i="6"/>
  <c r="J158" i="6"/>
  <c r="BK154" i="6"/>
  <c r="BK140" i="6"/>
  <c r="J171" i="6"/>
  <c r="J188" i="6"/>
  <c r="BK174" i="6"/>
  <c r="BK157" i="6"/>
  <c r="J146" i="6"/>
  <c r="J140" i="6"/>
  <c r="BK134" i="6"/>
  <c r="BK129" i="7"/>
  <c r="BK147" i="7"/>
  <c r="J137" i="7"/>
  <c r="BK143" i="7"/>
  <c r="J133" i="7"/>
  <c r="J194" i="8"/>
  <c r="J156" i="8"/>
  <c r="J162" i="8"/>
  <c r="J133" i="8"/>
  <c r="BK146" i="8"/>
  <c r="J184" i="8"/>
  <c r="BK168" i="8"/>
  <c r="BK149" i="8"/>
  <c r="BK189" i="8"/>
  <c r="BK156" i="8"/>
  <c r="BK140" i="8"/>
  <c r="BK128" i="8"/>
  <c r="J173" i="8"/>
  <c r="BK155" i="8"/>
  <c r="J137" i="8"/>
  <c r="BK138" i="8"/>
  <c r="J164" i="8"/>
  <c r="J180" i="8"/>
  <c r="J132" i="8"/>
  <c r="J129" i="8"/>
  <c r="J154" i="9"/>
  <c r="BK142" i="9"/>
  <c r="BK156" i="9"/>
  <c r="J139" i="9"/>
  <c r="J153" i="9"/>
  <c r="BK140" i="9"/>
  <c r="BK135" i="9"/>
  <c r="BK131" i="9"/>
  <c r="F41" i="10"/>
  <c r="BD106" i="1"/>
  <c r="J156" i="11"/>
  <c r="BK146" i="11"/>
  <c r="J129" i="11"/>
  <c r="J153" i="11"/>
  <c r="J131" i="11"/>
  <c r="J142" i="11"/>
  <c r="J221" i="12"/>
  <c r="BK243" i="12"/>
  <c r="BK216" i="12"/>
  <c r="J235" i="12"/>
  <c r="J216" i="12"/>
  <c r="BK192" i="12"/>
  <c r="J236" i="12"/>
  <c r="BK231" i="12"/>
  <c r="BK219" i="12"/>
  <c r="J201" i="12"/>
  <c r="J169" i="12"/>
  <c r="BK152" i="12"/>
  <c r="J192" i="12"/>
  <c r="BK154" i="12"/>
  <c r="BK186" i="12"/>
  <c r="J174" i="12"/>
  <c r="BK157" i="12"/>
  <c r="J173" i="12"/>
  <c r="J194" i="12"/>
  <c r="J179" i="12"/>
  <c r="J151" i="12"/>
  <c r="J212" i="12"/>
  <c r="J187" i="12"/>
  <c r="BK161" i="12"/>
  <c r="BK244" i="13"/>
  <c r="BK231" i="13"/>
  <c r="BK191" i="13"/>
  <c r="BK139" i="13"/>
  <c r="BK232" i="13"/>
  <c r="BK213" i="13"/>
  <c r="J159" i="13"/>
  <c r="J141" i="13"/>
  <c r="J242" i="13"/>
  <c r="J232" i="13"/>
  <c r="BK226" i="13"/>
  <c r="J204" i="13"/>
  <c r="BK167" i="13"/>
  <c r="BK250" i="13"/>
  <c r="J241" i="13"/>
  <c r="J207" i="13"/>
  <c r="J164" i="13"/>
  <c r="BK169" i="13"/>
  <c r="J219" i="13"/>
  <c r="BK204" i="13"/>
  <c r="BK175" i="13"/>
  <c r="J211" i="13"/>
  <c r="BK162" i="13"/>
  <c r="BK184" i="13"/>
  <c r="J181" i="14"/>
  <c r="J158" i="14"/>
  <c r="BK141" i="14"/>
  <c r="BK214" i="14"/>
  <c r="BK191" i="14"/>
  <c r="J167" i="14"/>
  <c r="J151" i="14"/>
  <c r="J214" i="14"/>
  <c r="BK198" i="14"/>
  <c r="J173" i="14"/>
  <c r="BK153" i="14"/>
  <c r="BK134" i="14"/>
  <c r="J169" i="14"/>
  <c r="BK208" i="14"/>
  <c r="J157" i="14"/>
  <c r="BK213" i="14"/>
  <c r="J161" i="14"/>
  <c r="BK190" i="14"/>
  <c r="BK144" i="14"/>
  <c r="J779" i="15"/>
  <c r="J706" i="15"/>
  <c r="BK808" i="15"/>
  <c r="BK779" i="15"/>
  <c r="J735" i="15"/>
  <c r="BK690" i="15"/>
  <c r="J496" i="15"/>
  <c r="J442" i="15"/>
  <c r="BK714" i="15"/>
  <c r="BK529" i="15"/>
  <c r="J801" i="15"/>
  <c r="BK712" i="15"/>
  <c r="BK645" i="15"/>
  <c r="BK615" i="15"/>
  <c r="J413" i="15"/>
  <c r="J359" i="15"/>
  <c r="BK174" i="15"/>
  <c r="BK694" i="15"/>
  <c r="J590" i="15"/>
  <c r="J716" i="15"/>
  <c r="J808" i="15"/>
  <c r="J645" i="15"/>
  <c r="BK584" i="15"/>
  <c r="BK299" i="15"/>
  <c r="J126" i="15"/>
  <c r="J738" i="15"/>
  <c r="J665" i="15"/>
  <c r="J373" i="15"/>
  <c r="J157" i="15"/>
  <c r="BK560" i="15"/>
  <c r="J291" i="15"/>
  <c r="J713" i="15"/>
  <c r="J953" i="17"/>
  <c r="J755" i="17"/>
  <c r="J1094" i="17"/>
  <c r="J967" i="17"/>
  <c r="J803" i="17"/>
  <c r="BK461" i="17"/>
  <c r="J1108" i="17"/>
  <c r="BK1000" i="17"/>
  <c r="BK939" i="17"/>
  <c r="BK797" i="17"/>
  <c r="J921" i="17"/>
  <c r="J455" i="17"/>
  <c r="J899" i="17"/>
  <c r="BK914" i="17"/>
  <c r="J756" i="17"/>
  <c r="BK1007" i="17"/>
  <c r="J1065" i="17"/>
  <c r="J376" i="17"/>
  <c r="BK783" i="17"/>
  <c r="BK277" i="17"/>
  <c r="J987" i="17"/>
  <c r="J939" i="17"/>
  <c r="BK233" i="18"/>
  <c r="J330" i="18"/>
  <c r="J268" i="18"/>
  <c r="J215" i="18"/>
  <c r="BK153" i="18"/>
  <c r="J316" i="18"/>
  <c r="J285" i="18"/>
  <c r="BK203" i="18"/>
  <c r="BK162" i="18"/>
  <c r="BK135" i="18"/>
  <c r="BK192" i="18"/>
  <c r="J145" i="20"/>
  <c r="BK140" i="20"/>
  <c r="BK130" i="20"/>
  <c r="J131" i="21"/>
  <c r="J157" i="21"/>
  <c r="J174" i="21"/>
  <c r="J161" i="21"/>
  <c r="BK140" i="21"/>
  <c r="BK131" i="21"/>
  <c r="BK167" i="21"/>
  <c r="J156" i="21"/>
  <c r="J145" i="21"/>
  <c r="J153" i="22"/>
  <c r="J146" i="22"/>
  <c r="BK137" i="22"/>
  <c r="J160" i="22"/>
  <c r="BK135" i="22"/>
  <c r="J163" i="22"/>
  <c r="J169" i="22"/>
  <c r="J167" i="22"/>
  <c r="BK142" i="22"/>
  <c r="J38" i="23"/>
  <c r="AW123" i="1"/>
  <c r="J145" i="24"/>
  <c r="J148" i="24"/>
  <c r="J125" i="24"/>
  <c r="J188" i="25"/>
  <c r="BK203" i="25"/>
  <c r="BK175" i="25"/>
  <c r="J217" i="25"/>
  <c r="J210" i="25"/>
  <c r="J178" i="26"/>
  <c r="J225" i="26"/>
  <c r="BK213" i="26"/>
  <c r="J199" i="26"/>
  <c r="BK182" i="26"/>
  <c r="J136" i="26"/>
  <c r="J160" i="26"/>
  <c r="BK141" i="26"/>
  <c r="J152" i="26"/>
  <c r="BK137" i="26"/>
  <c r="BK189" i="27"/>
  <c r="BK197" i="27"/>
  <c r="BK185" i="27"/>
  <c r="BK172" i="27"/>
  <c r="J162" i="27"/>
  <c r="BK167" i="27"/>
  <c r="BK141" i="27"/>
  <c r="J185" i="27"/>
  <c r="BK174" i="27"/>
  <c r="J146" i="27"/>
  <c r="J133" i="27"/>
  <c r="J144" i="27"/>
  <c r="J148" i="27"/>
  <c r="J142" i="27"/>
  <c r="J247" i="28"/>
  <c r="J256" i="28"/>
  <c r="BK238" i="28"/>
  <c r="J159" i="28"/>
  <c r="BK247" i="28"/>
  <c r="BK188" i="28"/>
  <c r="J209" i="28"/>
  <c r="J131" i="29"/>
  <c r="J139" i="29"/>
  <c r="J158" i="30"/>
  <c r="BK146" i="30"/>
  <c r="J159" i="30"/>
  <c r="J134" i="30"/>
  <c r="J144" i="31"/>
  <c r="J136" i="31"/>
  <c r="BK136" i="31"/>
  <c r="J1227" i="2"/>
  <c r="J1126" i="2"/>
  <c r="J873" i="2"/>
  <c r="BK574" i="2"/>
  <c r="J249" i="2"/>
  <c r="J206" i="2"/>
  <c r="J1231" i="2"/>
  <c r="J1139" i="2"/>
  <c r="BK875" i="2"/>
  <c r="BK714" i="2"/>
  <c r="BK322" i="2"/>
  <c r="BK1422" i="2"/>
  <c r="BK1369" i="2"/>
  <c r="J1339" i="2"/>
  <c r="BK1241" i="2"/>
  <c r="J1224" i="2"/>
  <c r="J1209" i="2"/>
  <c r="J1193" i="2"/>
  <c r="J1012" i="2"/>
  <c r="BK907" i="2"/>
  <c r="J826" i="2"/>
  <c r="BK738" i="2"/>
  <c r="BK524" i="2"/>
  <c r="J240" i="2"/>
  <c r="BK172" i="2"/>
  <c r="J1351" i="2"/>
  <c r="J1298" i="2"/>
  <c r="BK1229" i="2"/>
  <c r="J1184" i="2"/>
  <c r="BK943" i="2"/>
  <c r="J714" i="2"/>
  <c r="BK246" i="2"/>
  <c r="BK156" i="2"/>
  <c r="BK1019" i="2"/>
  <c r="BK803" i="2"/>
  <c r="BK1211" i="2"/>
  <c r="BK1001" i="2"/>
  <c r="BK807" i="2"/>
  <c r="J728" i="2"/>
  <c r="J503" i="2"/>
  <c r="BK346" i="2"/>
  <c r="BK1196" i="2"/>
  <c r="BK963" i="2"/>
  <c r="BK732" i="2"/>
  <c r="J616" i="2"/>
  <c r="J511" i="2"/>
  <c r="BK290" i="2"/>
  <c r="J1535" i="2"/>
  <c r="BK1496" i="2"/>
  <c r="BK1447" i="2"/>
  <c r="J1395" i="2"/>
  <c r="J1320" i="2"/>
  <c r="BK1269" i="2"/>
  <c r="J1236" i="2"/>
  <c r="BK1054" i="2"/>
  <c r="J974" i="2"/>
  <c r="BK860" i="2"/>
  <c r="BK760" i="2"/>
  <c r="J732" i="2"/>
  <c r="BK508" i="2"/>
  <c r="AS119" i="1"/>
  <c r="J760" i="2"/>
  <c r="J307" i="2"/>
  <c r="BK1401" i="2"/>
  <c r="BK1243" i="2"/>
  <c r="J1229" i="2"/>
  <c r="BK1184" i="2"/>
  <c r="J716" i="2"/>
  <c r="J561" i="2"/>
  <c r="J256" i="2"/>
  <c r="J707" i="2"/>
  <c r="BK604" i="2"/>
  <c r="J304" i="2"/>
  <c r="J1544" i="2"/>
  <c r="BK1525" i="2"/>
  <c r="J1501" i="2"/>
  <c r="J1465" i="2"/>
  <c r="J1414" i="2"/>
  <c r="BK1377" i="2"/>
  <c r="BK1339" i="2"/>
  <c r="J1296" i="2"/>
  <c r="J1241" i="2"/>
  <c r="BK1223" i="2"/>
  <c r="J1207" i="2"/>
  <c r="J1197" i="2"/>
  <c r="BK1051" i="2"/>
  <c r="BK979" i="2"/>
  <c r="J943" i="2"/>
  <c r="BK857" i="2"/>
  <c r="BK753" i="2"/>
  <c r="BK626" i="2"/>
  <c r="J548" i="2"/>
  <c r="J301" i="2"/>
  <c r="J320" i="3"/>
  <c r="BK284" i="3"/>
  <c r="J236" i="3"/>
  <c r="J212" i="3"/>
  <c r="BK191" i="3"/>
  <c r="BK342" i="3"/>
  <c r="BK317" i="3"/>
  <c r="J293" i="3"/>
  <c r="BK273" i="3"/>
  <c r="BK248" i="3"/>
  <c r="BK227" i="3"/>
  <c r="J209" i="3"/>
  <c r="J191" i="3"/>
  <c r="BK137" i="3"/>
  <c r="BK345" i="3"/>
  <c r="BK320" i="3"/>
  <c r="BK290" i="3"/>
  <c r="J138" i="4"/>
  <c r="BK134" i="4"/>
  <c r="J129" i="4"/>
  <c r="BK137" i="4"/>
  <c r="BK131" i="4"/>
  <c r="BK136" i="4"/>
  <c r="BK133" i="4"/>
  <c r="J128" i="4"/>
  <c r="J162" i="5"/>
  <c r="BK139" i="5"/>
  <c r="J153" i="5"/>
  <c r="BK152" i="5"/>
  <c r="BK158" i="5"/>
  <c r="J134" i="8"/>
  <c r="BK178" i="8"/>
  <c r="J154" i="8"/>
  <c r="BK129" i="8"/>
  <c r="J177" i="8"/>
  <c r="BK131" i="8"/>
  <c r="J183" i="8"/>
  <c r="BK145" i="8"/>
  <c r="BK139" i="8"/>
  <c r="J150" i="8"/>
  <c r="J151" i="8"/>
  <c r="BK143" i="9"/>
  <c r="J140" i="9"/>
  <c r="J145" i="9"/>
  <c r="J142" i="9"/>
  <c r="J134" i="9"/>
  <c r="J127" i="9"/>
  <c r="BK155" i="11"/>
  <c r="BK137" i="11"/>
  <c r="BK144" i="11"/>
  <c r="BK148" i="11"/>
  <c r="J125" i="11"/>
  <c r="J150" i="11"/>
  <c r="J146" i="11"/>
  <c r="J197" i="12"/>
  <c r="BK223" i="12"/>
  <c r="J232" i="12"/>
  <c r="BK164" i="12"/>
  <c r="BK242" i="13"/>
  <c r="J192" i="13"/>
  <c r="J136" i="13"/>
  <c r="J201" i="13"/>
  <c r="BK248" i="13"/>
  <c r="J228" i="13"/>
  <c r="BK203" i="13"/>
  <c r="J174" i="13"/>
  <c r="J135" i="13"/>
  <c r="J235" i="13"/>
  <c r="J203" i="13"/>
  <c r="J182" i="13"/>
  <c r="BK207" i="13"/>
  <c r="BK150" i="13"/>
  <c r="J137" i="13"/>
  <c r="BK156" i="13"/>
  <c r="J200" i="13"/>
  <c r="J169" i="13"/>
  <c r="BK202" i="14"/>
  <c r="J212" i="14"/>
  <c r="J177" i="14"/>
  <c r="J152" i="14"/>
  <c r="BK142" i="14"/>
  <c r="BK212" i="14"/>
  <c r="BK185" i="14"/>
  <c r="BK147" i="14"/>
  <c r="J136" i="14"/>
  <c r="BK196" i="14"/>
  <c r="BK160" i="14"/>
  <c r="BK137" i="14"/>
  <c r="J205" i="14"/>
  <c r="BK176" i="14"/>
  <c r="J150" i="14"/>
  <c r="J213" i="14"/>
  <c r="J200" i="14"/>
  <c r="J143" i="14"/>
  <c r="J210" i="14"/>
  <c r="BK158" i="14"/>
  <c r="J770" i="15"/>
  <c r="BK811" i="15"/>
  <c r="BK792" i="15"/>
  <c r="J703" i="15"/>
  <c r="J491" i="15"/>
  <c r="J708" i="15"/>
  <c r="J796" i="15"/>
  <c r="J707" i="15"/>
  <c r="BK479" i="15"/>
  <c r="BK806" i="15"/>
  <c r="BK596" i="15"/>
  <c r="J266" i="15"/>
  <c r="J578" i="15"/>
  <c r="BK617" i="15"/>
  <c r="J803" i="15"/>
  <c r="BK413" i="15"/>
  <c r="J807" i="15"/>
  <c r="J451" i="15"/>
  <c r="BK742" i="15"/>
  <c r="BK129" i="16"/>
  <c r="J1048" i="17"/>
  <c r="BK1079" i="17"/>
  <c r="J934" i="17"/>
  <c r="J797" i="17"/>
  <c r="BK424" i="17"/>
  <c r="J1051" i="17"/>
  <c r="J948" i="17"/>
  <c r="J929" i="17"/>
  <c r="BK790" i="17"/>
  <c r="BK457" i="17"/>
  <c r="BK645" i="17"/>
  <c r="BK444" i="17"/>
  <c r="BK896" i="17"/>
  <c r="BK212" i="18"/>
  <c r="BK319" i="18"/>
  <c r="BK250" i="18"/>
  <c r="J203" i="18"/>
  <c r="J138" i="18"/>
  <c r="J322" i="18"/>
  <c r="BK291" i="18"/>
  <c r="J256" i="18"/>
  <c r="BK200" i="18"/>
  <c r="J177" i="18"/>
  <c r="J144" i="18"/>
  <c r="BK235" i="18"/>
  <c r="BK230" i="18"/>
  <c r="J192" i="18"/>
  <c r="J206" i="18"/>
  <c r="BK187" i="19"/>
  <c r="J154" i="19"/>
  <c r="J146" i="19"/>
  <c r="J191" i="19"/>
  <c r="J160" i="19"/>
  <c r="J199" i="19"/>
  <c r="BK184" i="19"/>
  <c r="BK172" i="19"/>
  <c r="BK164" i="19"/>
  <c r="BK194" i="19"/>
  <c r="J178" i="19"/>
  <c r="J167" i="19"/>
  <c r="BK137" i="19"/>
  <c r="BK158" i="19"/>
  <c r="BK143" i="19"/>
  <c r="J141" i="19"/>
  <c r="BK139" i="20"/>
  <c r="J139" i="20"/>
  <c r="BK143" i="20"/>
  <c r="J130" i="20"/>
  <c r="J129" i="20"/>
  <c r="BK158" i="21"/>
  <c r="J182" i="21"/>
  <c r="J163" i="21"/>
  <c r="BK182" i="21"/>
  <c r="J171" i="21"/>
  <c r="BK165" i="21"/>
  <c r="BK155" i="21"/>
  <c r="J149" i="21"/>
  <c r="J130" i="21"/>
  <c r="J176" i="21"/>
  <c r="J168" i="21"/>
  <c r="J159" i="21"/>
  <c r="BK153" i="21"/>
  <c r="J146" i="21"/>
  <c r="J136" i="21"/>
  <c r="J128" i="21"/>
  <c r="J172" i="22"/>
  <c r="BK154" i="22"/>
  <c r="BK138" i="22"/>
  <c r="BK130" i="22"/>
  <c r="BK158" i="22"/>
  <c r="BK145" i="22"/>
  <c r="BK132" i="22"/>
  <c r="BK162" i="22"/>
  <c r="J138" i="22"/>
  <c r="BK160" i="22"/>
  <c r="J129" i="22"/>
  <c r="BK146" i="22"/>
  <c r="BK131" i="22"/>
  <c r="J147" i="22"/>
  <c r="J150" i="24"/>
  <c r="BK150" i="24"/>
  <c r="BK124" i="24"/>
  <c r="J146" i="24"/>
  <c r="J138" i="24"/>
  <c r="J152" i="24"/>
  <c r="BK134" i="24"/>
  <c r="J139" i="24"/>
  <c r="BK151" i="24"/>
  <c r="BK142" i="24"/>
  <c r="BK132" i="24"/>
  <c r="J193" i="25"/>
  <c r="BK220" i="25"/>
  <c r="BK189" i="25"/>
  <c r="BK161" i="25"/>
  <c r="BK212" i="25"/>
  <c r="BK237" i="25"/>
  <c r="BK199" i="25"/>
  <c r="BK236" i="25"/>
  <c r="BK172" i="25"/>
  <c r="BK213" i="25"/>
  <c r="J187" i="25"/>
  <c r="BK244" i="25"/>
  <c r="J191" i="25"/>
  <c r="BK155" i="25"/>
  <c r="J201" i="25"/>
  <c r="J182" i="25"/>
  <c r="BK164" i="25"/>
  <c r="J195" i="26"/>
  <c r="BK171" i="26"/>
  <c r="BK226" i="26"/>
  <c r="BK218" i="26"/>
  <c r="BK208" i="26"/>
  <c r="BK199" i="26"/>
  <c r="BK189" i="26"/>
  <c r="J222" i="26"/>
  <c r="J209" i="26"/>
  <c r="BK195" i="26"/>
  <c r="BK147" i="26"/>
  <c r="J224" i="26"/>
  <c r="BK204" i="26"/>
  <c r="BK198" i="26"/>
  <c r="J183" i="26"/>
  <c r="J170" i="26"/>
  <c r="BK155" i="26"/>
  <c r="J155" i="26"/>
  <c r="BK150" i="26"/>
  <c r="BK146" i="26"/>
  <c r="J161" i="26"/>
  <c r="J188" i="27"/>
  <c r="BK199" i="27"/>
  <c r="BK180" i="27"/>
  <c r="BK156" i="27"/>
  <c r="BK131" i="27"/>
  <c r="J159" i="27"/>
  <c r="BK130" i="27"/>
  <c r="J130" i="27"/>
  <c r="J137" i="27"/>
  <c r="J141" i="27"/>
  <c r="BK252" i="28"/>
  <c r="BK234" i="28"/>
  <c r="BK232" i="28"/>
  <c r="J201" i="28"/>
  <c r="J238" i="28"/>
  <c r="BK226" i="28"/>
  <c r="J232" i="28"/>
  <c r="J140" i="29"/>
  <c r="J134" i="29"/>
  <c r="BK128" i="29"/>
  <c r="BK139" i="30"/>
  <c r="BK134" i="30"/>
  <c r="J139" i="30"/>
  <c r="BK141" i="31"/>
  <c r="J138" i="31"/>
  <c r="J135" i="31"/>
  <c r="J139" i="31"/>
  <c r="BK154" i="5"/>
  <c r="J161" i="5"/>
  <c r="J139" i="5"/>
  <c r="BK164" i="6"/>
  <c r="J186" i="6"/>
  <c r="J164" i="6"/>
  <c r="J149" i="6"/>
  <c r="J176" i="6"/>
  <c r="BK136" i="6"/>
  <c r="J172" i="6"/>
  <c r="BK142" i="6"/>
  <c r="J136" i="6"/>
  <c r="BK142" i="7"/>
  <c r="BK135" i="7"/>
  <c r="J129" i="7"/>
  <c r="BK177" i="8"/>
  <c r="BK161" i="8"/>
  <c r="J199" i="8"/>
  <c r="BK166" i="8"/>
  <c r="J144" i="8"/>
  <c r="J171" i="8"/>
  <c r="BK150" i="8"/>
  <c r="BK167" i="8"/>
  <c r="J140" i="8"/>
  <c r="BK170" i="8"/>
  <c r="J149" i="8"/>
  <c r="J143" i="8"/>
  <c r="J146" i="8"/>
  <c r="J144" i="9"/>
  <c r="BK186" i="6"/>
  <c r="J152" i="6"/>
  <c r="J148" i="6"/>
  <c r="BK133" i="7"/>
  <c r="BK141" i="7"/>
  <c r="J128" i="7"/>
  <c r="BK132" i="7"/>
  <c r="BK183" i="8"/>
  <c r="J179" i="8"/>
  <c r="J131" i="8"/>
  <c r="J190" i="8"/>
  <c r="BK164" i="8"/>
  <c r="J138" i="8"/>
  <c r="J185" i="8"/>
  <c r="J152" i="8"/>
  <c r="J198" i="8"/>
  <c r="J166" i="8"/>
  <c r="BK197" i="8"/>
  <c r="J172" i="8"/>
  <c r="J128" i="8"/>
  <c r="J176" i="8"/>
  <c r="BK128" i="9"/>
  <c r="J152" i="9"/>
  <c r="J156" i="9"/>
  <c r="J143" i="9"/>
  <c r="BK132" i="9"/>
  <c r="J130" i="9"/>
  <c r="F39" i="10"/>
  <c r="BB106" i="1"/>
  <c r="J147" i="11"/>
  <c r="J127" i="11"/>
  <c r="BK149" i="11"/>
  <c r="BK129" i="11"/>
  <c r="J229" i="12"/>
  <c r="J204" i="12"/>
  <c r="J214" i="12"/>
  <c r="BK175" i="12"/>
  <c r="BK154" i="13"/>
  <c r="BK202" i="13"/>
  <c r="BK193" i="13"/>
  <c r="BK151" i="13"/>
  <c r="J184" i="13"/>
  <c r="BK161" i="13"/>
  <c r="BK200" i="14"/>
  <c r="J211" i="14"/>
  <c r="BK182" i="14"/>
  <c r="BK164" i="14"/>
  <c r="J146" i="14"/>
  <c r="J132" i="14"/>
  <c r="BK199" i="14"/>
  <c r="J176" i="14"/>
  <c r="BK205" i="14"/>
  <c r="BK211" i="14"/>
  <c r="J186" i="14"/>
  <c r="J163" i="14"/>
  <c r="J142" i="14"/>
  <c r="BK194" i="14"/>
  <c r="J216" i="14"/>
  <c r="BK177" i="14"/>
  <c r="BK201" i="14"/>
  <c r="J138" i="14"/>
  <c r="J182" i="14"/>
  <c r="BK195" i="14"/>
  <c r="BK717" i="15"/>
  <c r="BK809" i="15"/>
  <c r="BK760" i="15"/>
  <c r="J728" i="15"/>
  <c r="BK618" i="15"/>
  <c r="J485" i="15"/>
  <c r="J734" i="15"/>
  <c r="BK686" i="15"/>
  <c r="BK522" i="15"/>
  <c r="J778" i="15"/>
  <c r="BK709" i="15"/>
  <c r="BK665" i="15"/>
  <c r="J475" i="15"/>
  <c r="BK421" i="15"/>
  <c r="BK373" i="15"/>
  <c r="BK309" i="15"/>
  <c r="BK713" i="15"/>
  <c r="J385" i="15"/>
  <c r="BK802" i="15"/>
  <c r="BK590" i="15"/>
  <c r="J421" i="15"/>
  <c r="J309" i="15"/>
  <c r="BK491" i="15"/>
  <c r="BK295" i="15"/>
  <c r="BK810" i="15"/>
  <c r="J709" i="15"/>
  <c r="BK451" i="15"/>
  <c r="J760" i="15"/>
  <c r="BK501" i="15"/>
  <c r="BK804" i="15"/>
  <c r="J754" i="17"/>
  <c r="BK165" i="17"/>
  <c r="BK1108" i="17"/>
  <c r="J905" i="17"/>
  <c r="J1079" i="17"/>
  <c r="BK973" i="17"/>
  <c r="BK931" i="17"/>
  <c r="J788" i="17"/>
  <c r="BK630" i="17"/>
  <c r="BK197" i="17"/>
  <c r="J896" i="17"/>
  <c r="J441" i="17"/>
  <c r="BK565" i="17"/>
  <c r="J278" i="17"/>
  <c r="J583" i="17"/>
  <c r="BK231" i="17"/>
  <c r="BK579" i="17"/>
  <c r="J1002" i="17"/>
  <c r="J936" i="17"/>
  <c r="J159" i="17"/>
  <c r="J294" i="18"/>
  <c r="J273" i="18"/>
  <c r="BK316" i="18"/>
  <c r="J186" i="18"/>
  <c r="J319" i="18"/>
  <c r="BK253" i="18"/>
  <c r="BK195" i="18"/>
  <c r="J141" i="18"/>
  <c r="BK146" i="18"/>
  <c r="J200" i="18"/>
  <c r="BK189" i="19"/>
  <c r="J153" i="19"/>
  <c r="BK145" i="19"/>
  <c r="BK176" i="19"/>
  <c r="BK153" i="19"/>
  <c r="BK190" i="19"/>
  <c r="J177" i="19"/>
  <c r="J197" i="19"/>
  <c r="J181" i="19"/>
  <c r="BK163" i="19"/>
  <c r="J156" i="19"/>
  <c r="BK150" i="19"/>
  <c r="BK156" i="19"/>
  <c r="J140" i="19"/>
  <c r="BK131" i="20"/>
  <c r="J143" i="20"/>
  <c r="BK128" i="20"/>
  <c r="J143" i="21"/>
  <c r="J148" i="21"/>
  <c r="BK180" i="21"/>
  <c r="J167" i="21"/>
  <c r="J152" i="21"/>
  <c r="BK137" i="21"/>
  <c r="BK181" i="21"/>
  <c r="J165" i="21"/>
  <c r="BK154" i="21"/>
  <c r="BK141" i="21"/>
  <c r="BK171" i="22"/>
  <c r="BK159" i="22"/>
  <c r="J140" i="22"/>
  <c r="BK164" i="22"/>
  <c r="BK152" i="22"/>
  <c r="J131" i="22"/>
  <c r="J174" i="22"/>
  <c r="J143" i="22"/>
  <c r="J137" i="22"/>
  <c r="J157" i="22"/>
  <c r="F41" i="23"/>
  <c r="BD123" i="1"/>
  <c r="BK130" i="24"/>
  <c r="BK126" i="24"/>
  <c r="J144" i="24"/>
  <c r="BK225" i="25"/>
  <c r="BK187" i="25"/>
  <c r="J155" i="25"/>
  <c r="J226" i="25"/>
  <c r="J168" i="25"/>
  <c r="J160" i="25"/>
  <c r="BK163" i="25"/>
  <c r="BK245" i="25"/>
  <c r="J152" i="25"/>
  <c r="J170" i="25"/>
  <c r="BK214" i="25"/>
  <c r="J189" i="25"/>
  <c r="BK177" i="25"/>
  <c r="J195" i="25"/>
  <c r="BK211" i="26"/>
  <c r="J167" i="26"/>
  <c r="BK224" i="26"/>
  <c r="J215" i="26"/>
  <c r="J207" i="26"/>
  <c r="J192" i="26"/>
  <c r="J175" i="26"/>
  <c r="J208" i="26"/>
  <c r="BK179" i="26"/>
  <c r="BK157" i="26"/>
  <c r="BK140" i="26"/>
  <c r="J194" i="27"/>
  <c r="J182" i="27"/>
  <c r="J199" i="27"/>
  <c r="BK191" i="27"/>
  <c r="BK176" i="27"/>
  <c r="J167" i="27"/>
  <c r="J158" i="27"/>
  <c r="J181" i="27"/>
  <c r="J168" i="27"/>
  <c r="BK159" i="27"/>
  <c r="BK190" i="27"/>
  <c r="BK178" i="27"/>
  <c r="BK197" i="28"/>
  <c r="J241" i="28"/>
  <c r="BK231" i="28"/>
  <c r="J236" i="28"/>
  <c r="J138" i="29"/>
  <c r="BK137" i="29"/>
  <c r="BK134" i="29"/>
  <c r="J133" i="29"/>
  <c r="J135" i="30"/>
  <c r="J144" i="30"/>
  <c r="J157" i="30"/>
  <c r="BK145" i="31"/>
  <c r="J124" i="31"/>
  <c r="J145" i="31"/>
  <c r="BK123" i="31"/>
  <c r="J1210" i="2"/>
  <c r="BK1012" i="2"/>
  <c r="J710" i="2"/>
  <c r="BK493" i="2"/>
  <c r="J225" i="2"/>
  <c r="BK1236" i="2"/>
  <c r="J1230" i="2"/>
  <c r="J1113" i="2"/>
  <c r="BK987" i="2"/>
  <c r="BK820" i="2"/>
  <c r="BK503" i="2"/>
  <c r="BK1443" i="2"/>
  <c r="BK1382" i="2"/>
  <c r="J1360" i="2"/>
  <c r="BK1331" i="2"/>
  <c r="BK1260" i="2"/>
  <c r="BK1228" i="2"/>
  <c r="J1218" i="2"/>
  <c r="BK1198" i="2"/>
  <c r="J1004" i="2"/>
  <c r="J987" i="2"/>
  <c r="BK863" i="2"/>
  <c r="BK766" i="2"/>
  <c r="J725" i="2"/>
  <c r="J319" i="2"/>
  <c r="BK225" i="2"/>
  <c r="J1389" i="2"/>
  <c r="J1314" i="2"/>
  <c r="BK1286" i="2"/>
  <c r="J1221" i="2"/>
  <c r="BK1004" i="2"/>
  <c r="J833" i="2"/>
  <c r="BK730" i="2"/>
  <c r="BK279" i="2"/>
  <c r="J1222" i="2"/>
  <c r="J963" i="2"/>
  <c r="J830" i="2"/>
  <c r="J1198" i="2"/>
  <c r="J878" i="2"/>
  <c r="BK770" i="2"/>
  <c r="BK725" i="2"/>
  <c r="J480" i="2"/>
  <c r="J1217" i="2"/>
  <c r="BK1190" i="2"/>
  <c r="J955" i="2"/>
  <c r="J676" i="2"/>
  <c r="J599" i="2"/>
  <c r="J347" i="2"/>
  <c r="J1525" i="2"/>
  <c r="BK1501" i="2"/>
  <c r="BK1465" i="2"/>
  <c r="J1422" i="2"/>
  <c r="J1380" i="2"/>
  <c r="BK1314" i="2"/>
  <c r="BK1251" i="2"/>
  <c r="J1220" i="2"/>
  <c r="J1011" i="2"/>
  <c r="J907" i="2"/>
  <c r="J836" i="2"/>
  <c r="BK728" i="2"/>
  <c r="J574" i="2"/>
  <c r="J172" i="2"/>
  <c r="BK1084" i="2"/>
  <c r="BK1014" i="2"/>
  <c r="BK873" i="2"/>
  <c r="BK850" i="2"/>
  <c r="J711" i="2"/>
  <c r="BK680" i="2"/>
  <c r="BK304" i="2"/>
  <c r="J1331" i="2"/>
  <c r="BK1230" i="2"/>
  <c r="BK1210" i="2"/>
  <c r="BK852" i="2"/>
  <c r="J618" i="2"/>
  <c r="J310" i="2"/>
  <c r="J159" i="2"/>
  <c r="BK610" i="2"/>
  <c r="BK476" i="2"/>
  <c r="BK190" i="2"/>
  <c r="J1519" i="2"/>
  <c r="BK1498" i="2"/>
  <c r="J1443" i="2"/>
  <c r="BK1389" i="2"/>
  <c r="BK1351" i="2"/>
  <c r="BK1306" i="2"/>
  <c r="J1269" i="2"/>
  <c r="J1237" i="2"/>
  <c r="J1212" i="2"/>
  <c r="BK1199" i="2"/>
  <c r="BK1072" i="2"/>
  <c r="J1003" i="2"/>
  <c r="J884" i="2"/>
  <c r="BK756" i="2"/>
  <c r="BK713" i="2"/>
  <c r="J654" i="2"/>
  <c r="BK520" i="2"/>
  <c r="J209" i="2"/>
  <c r="BK335" i="3"/>
  <c r="J290" i="3"/>
  <c r="BK239" i="3"/>
  <c r="J203" i="3"/>
  <c r="J356" i="3"/>
  <c r="J335" i="3"/>
  <c r="BK314" i="3"/>
  <c r="BK296" i="3"/>
  <c r="BK266" i="3"/>
  <c r="J239" i="3"/>
  <c r="J215" i="3"/>
  <c r="BK200" i="3"/>
  <c r="J185" i="3"/>
  <c r="J155" i="3"/>
  <c r="J348" i="3"/>
  <c r="J323" i="3"/>
  <c r="J281" i="3"/>
  <c r="J263" i="3"/>
  <c r="J224" i="3"/>
  <c r="BK182" i="3"/>
  <c r="J254" i="3"/>
  <c r="BK170" i="3"/>
  <c r="J136" i="4"/>
  <c r="BK132" i="4"/>
  <c r="J131" i="4"/>
  <c r="BK145" i="5"/>
  <c r="J140" i="5"/>
  <c r="J149" i="5"/>
  <c r="BK140" i="5"/>
  <c r="BK169" i="6"/>
  <c r="J181" i="6"/>
  <c r="J160" i="6"/>
  <c r="BK144" i="6"/>
  <c r="J165" i="6"/>
  <c r="J184" i="6"/>
  <c r="BK159" i="6"/>
  <c r="J135" i="6"/>
  <c r="J146" i="7"/>
  <c r="BK140" i="7"/>
  <c r="J141" i="7"/>
  <c r="BK190" i="8"/>
  <c r="J145" i="8"/>
  <c r="BK172" i="8"/>
  <c r="BK182" i="8"/>
  <c r="BK157" i="8"/>
  <c r="BK193" i="8"/>
  <c r="J38" i="10"/>
  <c r="AW106" i="1"/>
  <c r="J139" i="11"/>
  <c r="J148" i="11"/>
  <c r="J141" i="11"/>
  <c r="BK130" i="11"/>
  <c r="J234" i="12"/>
  <c r="BK201" i="12"/>
  <c r="J231" i="12"/>
  <c r="BK237" i="12"/>
  <c r="J226" i="12"/>
  <c r="J207" i="12"/>
  <c r="J165" i="12"/>
  <c r="BK185" i="12"/>
  <c r="BK218" i="13"/>
  <c r="J173" i="13"/>
  <c r="BK245" i="13"/>
  <c r="BK227" i="13"/>
  <c r="BK174" i="13"/>
  <c r="J154" i="13"/>
  <c r="BK243" i="13"/>
  <c r="BK229" i="13"/>
  <c r="J216" i="13"/>
  <c r="BK199" i="13"/>
  <c r="J147" i="13"/>
  <c r="J247" i="13"/>
  <c r="BK228" i="13"/>
  <c r="BK201" i="13"/>
  <c r="BK209" i="13"/>
  <c r="J223" i="13"/>
  <c r="BK216" i="13"/>
  <c r="BK190" i="13"/>
  <c r="BK141" i="13"/>
  <c r="J193" i="13"/>
  <c r="BK212" i="13"/>
  <c r="BK172" i="13"/>
  <c r="BK145" i="13"/>
  <c r="BK135" i="13"/>
  <c r="J187" i="13"/>
  <c r="BK164" i="13"/>
  <c r="BK149" i="13"/>
  <c r="J175" i="14"/>
  <c r="BK216" i="14"/>
  <c r="BK186" i="14"/>
  <c r="J171" i="14"/>
  <c r="BK162" i="14"/>
  <c r="BK150" i="14"/>
  <c r="J141" i="14"/>
  <c r="BK131" i="14"/>
  <c r="BK206" i="14"/>
  <c r="J191" i="14"/>
  <c r="BK165" i="14"/>
  <c r="J153" i="14"/>
  <c r="BK138" i="14"/>
  <c r="J198" i="14"/>
  <c r="J162" i="14"/>
  <c r="BK210" i="14"/>
  <c r="BK181" i="14"/>
  <c r="J154" i="14"/>
  <c r="BK130" i="14"/>
  <c r="J160" i="14"/>
  <c r="J197" i="14"/>
  <c r="BK156" i="14"/>
  <c r="BK278" i="15"/>
  <c r="J740" i="15"/>
  <c r="J566" i="15"/>
  <c r="BK405" i="15"/>
  <c r="J621" i="15"/>
  <c r="BK554" i="15"/>
  <c r="J278" i="15"/>
  <c r="BK206" i="15"/>
  <c r="J717" i="15"/>
  <c r="BK542" i="15"/>
  <c r="BK784" i="15"/>
  <c r="J554" i="15"/>
  <c r="J314" i="15"/>
  <c r="J712" i="15"/>
  <c r="J625" i="15"/>
  <c r="J596" i="15"/>
  <c r="BK508" i="15"/>
  <c r="J417" i="15"/>
  <c r="J377" i="15"/>
  <c r="BK319" i="15"/>
  <c r="BK622" i="15"/>
  <c r="BK475" i="15"/>
  <c r="J393" i="15"/>
  <c r="BK377" i="15"/>
  <c r="J190" i="15"/>
  <c r="J128" i="16"/>
  <c r="BK951" i="17"/>
  <c r="BK753" i="17"/>
  <c r="BK449" i="17"/>
  <c r="J673" i="17"/>
  <c r="BK387" i="17"/>
  <c r="BK1026" i="17"/>
  <c r="J893" i="17"/>
  <c r="BK568" i="17"/>
  <c r="J384" i="17"/>
  <c r="J1118" i="17"/>
  <c r="J1007" i="17"/>
  <c r="BK965" i="17"/>
  <c r="BK933" i="17"/>
  <c r="J779" i="17"/>
  <c r="BK673" i="17"/>
  <c r="J586" i="17"/>
  <c r="J453" i="17"/>
  <c r="BK159" i="17"/>
  <c r="J680" i="17"/>
  <c r="BK857" i="17"/>
  <c r="J401" i="17"/>
  <c r="J965" i="17"/>
  <c r="J1005" i="17"/>
  <c r="J624" i="17"/>
  <c r="J241" i="17"/>
  <c r="BK781" i="17"/>
  <c r="BK392" i="17"/>
  <c r="BK255" i="17"/>
  <c r="J981" i="17"/>
  <c r="BK929" i="17"/>
  <c r="BK924" i="17"/>
  <c r="BK916" i="17"/>
  <c r="BK155" i="17"/>
  <c r="J297" i="18"/>
  <c r="J265" i="18"/>
  <c r="J306" i="18"/>
  <c r="BK218" i="18"/>
  <c r="J313" i="18"/>
  <c r="J282" i="18"/>
  <c r="BK197" i="19"/>
  <c r="J187" i="19"/>
  <c r="J176" i="19"/>
  <c r="BK199" i="19"/>
  <c r="J192" i="19"/>
  <c r="BK180" i="19"/>
  <c r="J172" i="19"/>
  <c r="BK138" i="19"/>
  <c r="BK160" i="19"/>
  <c r="J138" i="19"/>
  <c r="BK142" i="19"/>
  <c r="J137" i="20"/>
  <c r="BK132" i="20"/>
  <c r="BK138" i="20"/>
  <c r="J136" i="20"/>
  <c r="J177" i="21"/>
  <c r="BK156" i="21"/>
  <c r="J183" i="21"/>
  <c r="BK164" i="21"/>
  <c r="BK134" i="21"/>
  <c r="BK168" i="21"/>
  <c r="BK160" i="21"/>
  <c r="J127" i="22"/>
  <c r="J130" i="22"/>
  <c r="BK141" i="22"/>
  <c r="BK127" i="23"/>
  <c r="J132" i="24"/>
  <c r="J137" i="24"/>
  <c r="BK137" i="24"/>
  <c r="J143" i="24"/>
  <c r="BK152" i="24"/>
  <c r="BK141" i="24"/>
  <c r="BK148" i="24"/>
  <c r="J240" i="25"/>
  <c r="BK191" i="25"/>
  <c r="J162" i="25"/>
  <c r="J157" i="25"/>
  <c r="J221" i="25"/>
  <c r="BK193" i="25"/>
  <c r="J153" i="25"/>
  <c r="BK181" i="25"/>
  <c r="BK218" i="25"/>
  <c r="J220" i="25"/>
  <c r="BK182" i="25"/>
  <c r="J237" i="25"/>
  <c r="BK217" i="25"/>
  <c r="J175" i="25"/>
  <c r="J225" i="25"/>
  <c r="BK202" i="25"/>
  <c r="BK186" i="25"/>
  <c r="J149" i="25"/>
  <c r="BK168" i="25"/>
  <c r="J179" i="26"/>
  <c r="BK153" i="26"/>
  <c r="BK222" i="26"/>
  <c r="J216" i="26"/>
  <c r="J206" i="26"/>
  <c r="BK194" i="26"/>
  <c r="J182" i="26"/>
  <c r="BK174" i="26"/>
  <c r="BK221" i="26"/>
  <c r="J197" i="26"/>
  <c r="BK166" i="26"/>
  <c r="BK138" i="26"/>
  <c r="J214" i="26"/>
  <c r="J203" i="26"/>
  <c r="J189" i="26"/>
  <c r="BK180" i="26"/>
  <c r="BK149" i="26"/>
  <c r="J157" i="26"/>
  <c r="BK148" i="26"/>
  <c r="J144" i="26"/>
  <c r="J172" i="27"/>
  <c r="BK163" i="27"/>
  <c r="BK139" i="27"/>
  <c r="J135" i="27"/>
  <c r="J140" i="27"/>
  <c r="J138" i="27"/>
  <c r="J157" i="27"/>
  <c r="J221" i="28"/>
  <c r="BK169" i="28"/>
  <c r="J188" i="28"/>
  <c r="J254" i="28"/>
  <c r="BK233" i="28"/>
  <c r="J252" i="28"/>
  <c r="J154" i="28"/>
  <c r="J127" i="29"/>
  <c r="BK136" i="29"/>
  <c r="BK132" i="29"/>
  <c r="J149" i="30"/>
  <c r="BK159" i="30"/>
  <c r="BK132" i="30"/>
  <c r="BK149" i="30"/>
  <c r="BK128" i="30"/>
  <c r="BK142" i="31"/>
  <c r="BK127" i="31"/>
  <c r="J141" i="31"/>
  <c r="J146" i="31"/>
  <c r="J159" i="5"/>
  <c r="BK136" i="5"/>
  <c r="J141" i="5"/>
  <c r="BK147" i="5"/>
  <c r="J155" i="5"/>
  <c r="J158" i="5"/>
  <c r="BK150" i="5"/>
  <c r="BK135" i="5"/>
  <c r="BK172" i="6"/>
  <c r="J150" i="6"/>
  <c r="BK188" i="6"/>
  <c r="J178" i="6"/>
  <c r="J155" i="6"/>
  <c r="BK148" i="6"/>
  <c r="BK182" i="6"/>
  <c r="BK173" i="6"/>
  <c r="BK187" i="6"/>
  <c r="J182" i="6"/>
  <c r="BK167" i="6"/>
  <c r="BK149" i="6"/>
  <c r="BK135" i="6"/>
  <c r="BK144" i="7"/>
  <c r="J145" i="7"/>
  <c r="J144" i="7"/>
  <c r="BK134" i="7"/>
  <c r="J147" i="7"/>
  <c r="J135" i="7"/>
  <c r="BK128" i="7"/>
  <c r="J157" i="8"/>
  <c r="BK174" i="8"/>
  <c r="J136" i="8"/>
  <c r="BK169" i="8"/>
  <c r="BK181" i="8"/>
  <c r="BK173" i="8"/>
  <c r="J147" i="8"/>
  <c r="BK186" i="8"/>
  <c r="J158" i="8"/>
  <c r="BK130" i="8"/>
  <c r="J170" i="8"/>
  <c r="BK152" i="8"/>
  <c r="BK195" i="8"/>
  <c r="J163" i="8"/>
  <c r="BK159" i="8"/>
  <c r="J175" i="8"/>
  <c r="BK144" i="8"/>
  <c r="J149" i="9"/>
  <c r="BK153" i="9"/>
  <c r="J146" i="9"/>
  <c r="BK137" i="9"/>
  <c r="BK152" i="9"/>
  <c r="BK127" i="9"/>
  <c r="J128" i="9"/>
  <c r="J127" i="10"/>
  <c r="BK154" i="11"/>
  <c r="BK141" i="11"/>
  <c r="BK125" i="11"/>
  <c r="J155" i="11"/>
  <c r="J128" i="11"/>
  <c r="BK152" i="11"/>
  <c r="BK136" i="11"/>
  <c r="J145" i="11"/>
  <c r="J228" i="12"/>
  <c r="BK195" i="12"/>
  <c r="BK228" i="12"/>
  <c r="J240" i="12"/>
  <c r="BK224" i="12"/>
  <c r="J210" i="12"/>
  <c r="J162" i="12"/>
  <c r="BK232" i="12"/>
  <c r="BK221" i="12"/>
  <c r="BK182" i="12"/>
  <c r="J157" i="12"/>
  <c r="J205" i="12"/>
  <c r="BK151" i="12"/>
  <c r="BK184" i="12"/>
  <c r="J170" i="12"/>
  <c r="J158" i="12"/>
  <c r="J195" i="12"/>
  <c r="J155" i="12"/>
  <c r="J184" i="12"/>
  <c r="J168" i="12"/>
  <c r="BK156" i="12"/>
  <c r="J189" i="12"/>
  <c r="J163" i="12"/>
  <c r="J150" i="12"/>
  <c r="J225" i="13"/>
  <c r="BK182" i="13"/>
  <c r="J146" i="13"/>
  <c r="J222" i="13"/>
  <c r="J158" i="13"/>
  <c r="BK247" i="13"/>
  <c r="J233" i="13"/>
  <c r="J221" i="13"/>
  <c r="J202" i="13"/>
  <c r="BK195" i="13"/>
  <c r="J142" i="13"/>
  <c r="J246" i="13"/>
  <c r="J239" i="13"/>
  <c r="J213" i="13"/>
  <c r="J177" i="13"/>
  <c r="BK189" i="13"/>
  <c r="BK159" i="13"/>
  <c r="J167" i="13"/>
  <c r="J206" i="13"/>
  <c r="BK148" i="13"/>
  <c r="BK147" i="13"/>
  <c r="BK178" i="13"/>
  <c r="J210" i="13"/>
  <c r="BK177" i="13"/>
  <c r="BK146" i="13"/>
  <c r="BK136" i="13"/>
  <c r="J198" i="13"/>
  <c r="BK158" i="13"/>
  <c r="J134" i="14"/>
  <c r="BK188" i="14"/>
  <c r="BK161" i="14"/>
  <c r="J144" i="14"/>
  <c r="BK148" i="14"/>
  <c r="BK173" i="14"/>
  <c r="J190" i="14"/>
  <c r="J130" i="14"/>
  <c r="J202" i="14"/>
  <c r="J698" i="15"/>
  <c r="BK803" i="15"/>
  <c r="BK788" i="15"/>
  <c r="BK716" i="15"/>
  <c r="J686" i="15"/>
  <c r="BK515" i="15"/>
  <c r="J434" i="15"/>
  <c r="J685" i="15"/>
  <c r="J508" i="15"/>
  <c r="J714" i="15"/>
  <c r="J676" i="15"/>
  <c r="BK614" i="15"/>
  <c r="BK429" i="15"/>
  <c r="BK381" i="15"/>
  <c r="BK223" i="15"/>
  <c r="BK698" i="15"/>
  <c r="J602" i="15"/>
  <c r="J455" i="15"/>
  <c r="BK157" i="15"/>
  <c r="BK734" i="15"/>
  <c r="BK425" i="15"/>
  <c r="BK359" i="15"/>
  <c r="J810" i="15"/>
  <c r="J560" i="15"/>
  <c r="BK447" i="15"/>
  <c r="BK240" i="15"/>
  <c r="J723" i="15"/>
  <c r="J617" i="15"/>
  <c r="BK345" i="15"/>
  <c r="J736" i="15"/>
  <c r="BK705" i="15"/>
  <c r="BK620" i="15"/>
  <c r="BK535" i="15"/>
  <c r="J501" i="15"/>
  <c r="BK409" i="15"/>
  <c r="J381" i="15"/>
  <c r="J324" i="15"/>
  <c r="J618" i="15"/>
  <c r="BK548" i="15"/>
  <c r="J401" i="15"/>
  <c r="J240" i="15"/>
  <c r="J129" i="16"/>
  <c r="J990" i="17"/>
  <c r="BK750" i="17"/>
  <c r="BK217" i="17"/>
  <c r="J521" i="17"/>
  <c r="BK1118" i="17"/>
  <c r="BK1051" i="17"/>
  <c r="BK936" i="17"/>
  <c r="J870" i="17"/>
  <c r="J473" i="17"/>
  <c r="BK380" i="17"/>
  <c r="BK1065" i="17"/>
  <c r="J994" i="17"/>
  <c r="J930" i="17"/>
  <c r="BK757" i="17"/>
  <c r="BK922" i="17"/>
  <c r="BK583" i="17"/>
  <c r="BK442" i="17"/>
  <c r="BK928" i="17"/>
  <c r="J630" i="17"/>
  <c r="BK923" i="17"/>
  <c r="J781" i="17"/>
  <c r="J449" i="17"/>
  <c r="J424" i="17"/>
  <c r="J1106" i="17"/>
  <c r="J485" i="17"/>
  <c r="J146" i="17"/>
  <c r="BK917" i="17"/>
  <c r="J330" i="17"/>
  <c r="BK149" i="17"/>
  <c r="BK756" i="17"/>
  <c r="BK370" i="17"/>
  <c r="BK990" i="17"/>
  <c r="J945" i="17"/>
  <c r="BK659" i="17"/>
  <c r="BK487" i="17"/>
  <c r="J442" i="17"/>
  <c r="BK397" i="17"/>
  <c r="BK376" i="17"/>
  <c r="BK241" i="17"/>
  <c r="J149" i="17"/>
  <c r="J925" i="17"/>
  <c r="J920" i="17"/>
  <c r="BK899" i="17"/>
  <c r="J829" i="17"/>
  <c r="J770" i="17"/>
  <c r="J701" i="17"/>
  <c r="BK667" i="17"/>
  <c r="J645" i="17"/>
  <c r="BK607" i="17"/>
  <c r="BK485" i="17"/>
  <c r="BK415" i="17"/>
  <c r="BK278" i="17"/>
  <c r="J162" i="17"/>
  <c r="BK306" i="18"/>
  <c r="BK270" i="18"/>
  <c r="J227" i="18"/>
  <c r="J276" i="18"/>
  <c r="BK209" i="18"/>
  <c r="BK329" i="18"/>
  <c r="J291" i="18"/>
  <c r="BK241" i="18"/>
  <c r="J212" i="18"/>
  <c r="BK177" i="18"/>
  <c r="J135" i="18"/>
  <c r="BK300" i="18"/>
  <c r="BK262" i="18"/>
  <c r="BK215" i="18"/>
  <c r="J183" i="18"/>
  <c r="J153" i="18"/>
  <c r="BK247" i="18"/>
  <c r="J195" i="18"/>
  <c r="J241" i="18"/>
  <c r="J156" i="18"/>
  <c r="BK161" i="19"/>
  <c r="BK152" i="19"/>
  <c r="BK196" i="19"/>
  <c r="BK186" i="19"/>
  <c r="BK178" i="19"/>
  <c r="J166" i="19"/>
  <c r="J193" i="19"/>
  <c r="BK179" i="19"/>
  <c r="BK169" i="19"/>
  <c r="J143" i="19"/>
  <c r="J136" i="19"/>
  <c r="J135" i="19"/>
  <c r="BK135" i="19"/>
  <c r="BK144" i="19"/>
  <c r="BK129" i="20"/>
  <c r="J138" i="20"/>
  <c r="BK133" i="20"/>
  <c r="BK161" i="21"/>
  <c r="BK152" i="21"/>
  <c r="J140" i="21"/>
  <c r="BK130" i="21"/>
  <c r="BK169" i="22"/>
  <c r="J152" i="22"/>
  <c r="BK143" i="22"/>
  <c r="BK136" i="22"/>
  <c r="J162" i="22"/>
  <c r="J155" i="22"/>
  <c r="J133" i="22"/>
  <c r="J164" i="22"/>
  <c r="J142" i="22"/>
  <c r="J156" i="22"/>
  <c r="BK168" i="22"/>
  <c r="BK139" i="22"/>
  <c r="BK172" i="22"/>
  <c r="BK170" i="22"/>
  <c r="J127" i="23"/>
  <c r="BK149" i="24"/>
  <c r="J130" i="24"/>
  <c r="J149" i="24"/>
  <c r="J142" i="24"/>
  <c r="J134" i="24"/>
  <c r="BK143" i="24"/>
  <c r="J128" i="24"/>
  <c r="BK128" i="24"/>
  <c r="J126" i="24"/>
  <c r="J133" i="24"/>
  <c r="J207" i="25"/>
  <c r="BK234" i="25"/>
  <c r="BK194" i="25"/>
  <c r="J179" i="25"/>
  <c r="J159" i="25"/>
  <c r="J166" i="25"/>
  <c r="J234" i="25"/>
  <c r="J197" i="25"/>
  <c r="BK149" i="25"/>
  <c r="BK159" i="25"/>
  <c r="J177" i="25"/>
  <c r="BK158" i="25"/>
  <c r="BK221" i="25"/>
  <c r="BK157" i="25"/>
  <c r="BK226" i="25"/>
  <c r="BK240" i="25"/>
  <c r="BK176" i="25"/>
  <c r="J209" i="25"/>
  <c r="BK190" i="25"/>
  <c r="J171" i="25"/>
  <c r="BK196" i="25"/>
  <c r="BK169" i="25"/>
  <c r="J198" i="26"/>
  <c r="BK175" i="26"/>
  <c r="BK136" i="26"/>
  <c r="J217" i="26"/>
  <c r="J211" i="26"/>
  <c r="J204" i="26"/>
  <c r="BK191" i="26"/>
  <c r="BK178" i="26"/>
  <c r="BK165" i="26"/>
  <c r="BK203" i="26"/>
  <c r="BK186" i="26"/>
  <c r="BK169" i="26"/>
  <c r="J141" i="26"/>
  <c r="BK216" i="26"/>
  <c r="BK201" i="26"/>
  <c r="BK190" i="26"/>
  <c r="BK181" i="26"/>
  <c r="BK142" i="26"/>
  <c r="BK161" i="26"/>
  <c r="J146" i="26"/>
  <c r="J162" i="26"/>
  <c r="J150" i="26"/>
  <c r="BK198" i="27"/>
  <c r="BK187" i="27"/>
  <c r="BK170" i="27"/>
  <c r="J190" i="27"/>
  <c r="BK182" i="27"/>
  <c r="BK169" i="27"/>
  <c r="J153" i="27"/>
  <c r="BK184" i="27"/>
  <c r="J176" i="27"/>
  <c r="J160" i="27"/>
  <c r="BK196" i="27"/>
  <c r="J184" i="27"/>
  <c r="BK173" i="27"/>
  <c r="BK145" i="27"/>
  <c r="J134" i="27"/>
  <c r="BK140" i="27"/>
  <c r="BK146" i="27"/>
  <c r="J155" i="27"/>
  <c r="BK147" i="27"/>
  <c r="J163" i="27"/>
  <c r="BK138" i="27"/>
  <c r="J237" i="28"/>
  <c r="BK255" i="28"/>
  <c r="J164" i="28"/>
  <c r="J217" i="28"/>
  <c r="J233" i="28"/>
  <c r="BK256" i="28"/>
  <c r="BK236" i="28"/>
  <c r="J253" i="28"/>
  <c r="BK201" i="28"/>
  <c r="BK133" i="29"/>
  <c r="J138" i="30"/>
  <c r="BK136" i="30"/>
  <c r="J136" i="30"/>
  <c r="BK158" i="30"/>
  <c r="BK144" i="30"/>
  <c r="J133" i="31"/>
  <c r="BK144" i="31"/>
  <c r="BK139" i="31"/>
  <c r="BK138" i="31"/>
  <c r="BK132" i="31"/>
  <c r="BK1219" i="2"/>
  <c r="BK995" i="2"/>
  <c r="J817" i="2"/>
  <c r="J723" i="2"/>
  <c r="BK275" i="2"/>
  <c r="J197" i="2"/>
  <c r="J1312" i="2"/>
  <c r="J1239" i="2"/>
  <c r="J1201" i="2"/>
  <c r="J995" i="2"/>
  <c r="J850" i="2"/>
  <c r="BK740" i="2"/>
  <c r="BK548" i="2"/>
  <c r="J1286" i="2"/>
  <c r="BK959" i="2"/>
  <c r="BK878" i="2"/>
  <c r="J756" i="2"/>
  <c r="BK663" i="2"/>
  <c r="J1408" i="2"/>
  <c r="BK1248" i="2"/>
  <c r="J1214" i="2"/>
  <c r="J359" i="2"/>
  <c r="J766" i="2"/>
  <c r="J613" i="2"/>
  <c r="J514" i="2"/>
  <c r="BK209" i="2"/>
  <c r="BK1535" i="2"/>
  <c r="J1479" i="2"/>
  <c r="J1401" i="2"/>
  <c r="BK1312" i="2"/>
  <c r="J1281" i="2"/>
  <c r="J1226" i="2"/>
  <c r="J1206" i="2"/>
  <c r="J1154" i="2"/>
  <c r="J1014" i="2"/>
  <c r="BK936" i="2"/>
  <c r="BK848" i="2"/>
  <c r="J718" i="2"/>
  <c r="J571" i="2"/>
  <c r="BK357" i="3"/>
  <c r="BK308" i="3"/>
  <c r="J260" i="3"/>
  <c r="J230" i="3"/>
  <c r="BK197" i="3"/>
  <c r="J361" i="3"/>
  <c r="J339" i="3"/>
  <c r="J308" i="3"/>
  <c r="J284" i="3"/>
  <c r="J245" i="3"/>
  <c r="BK224" i="3"/>
  <c r="J206" i="3"/>
  <c r="J170" i="3"/>
  <c r="BK358" i="3"/>
  <c r="J326" i="3"/>
  <c r="J278" i="3"/>
  <c r="BK245" i="3"/>
  <c r="J200" i="3"/>
  <c r="J140" i="3"/>
  <c r="J166" i="3"/>
  <c r="J158" i="3"/>
  <c r="BK143" i="3"/>
  <c r="BK155" i="3"/>
  <c r="BK146" i="3"/>
  <c r="BK140" i="3"/>
  <c r="BK134" i="3"/>
  <c r="J176" i="3"/>
  <c r="BK131" i="3"/>
  <c r="F39" i="4"/>
  <c r="BK128" i="4"/>
  <c r="BK135" i="4"/>
  <c r="BK156" i="5"/>
  <c r="J144" i="5"/>
  <c r="J145" i="5"/>
  <c r="J160" i="5"/>
  <c r="BK138" i="5"/>
  <c r="BK158" i="6"/>
  <c r="J180" i="6"/>
  <c r="J157" i="6"/>
  <c r="J147" i="6"/>
  <c r="BK178" i="6"/>
  <c r="J159" i="6"/>
  <c r="BK180" i="6"/>
  <c r="BK161" i="6"/>
  <c r="BK180" i="8"/>
  <c r="BK142" i="8"/>
  <c r="J195" i="8"/>
  <c r="J186" i="8"/>
  <c r="J142" i="8"/>
  <c r="J157" i="9"/>
  <c r="J138" i="9"/>
  <c r="BK157" i="9"/>
  <c r="BK138" i="9"/>
  <c r="J131" i="9"/>
  <c r="J136" i="9"/>
  <c r="J151" i="11"/>
  <c r="J136" i="11"/>
  <c r="BK124" i="11"/>
  <c r="J149" i="11"/>
  <c r="J133" i="11"/>
  <c r="BK150" i="11"/>
  <c r="BK233" i="12"/>
  <c r="J238" i="12"/>
  <c r="BK236" i="12"/>
  <c r="BK215" i="12"/>
  <c r="J188" i="12"/>
  <c r="J245" i="13"/>
  <c r="BK219" i="13"/>
  <c r="BK187" i="13"/>
  <c r="J236" i="13"/>
  <c r="J185" i="13"/>
  <c r="J153" i="13"/>
  <c r="BK235" i="13"/>
  <c r="BK215" i="13"/>
  <c r="J149" i="13"/>
  <c r="J244" i="13"/>
  <c r="J226" i="13"/>
  <c r="J163" i="13"/>
  <c r="J183" i="13"/>
  <c r="BK208" i="13"/>
  <c r="J175" i="13"/>
  <c r="J191" i="13"/>
  <c r="J218" i="13"/>
  <c r="J161" i="13"/>
  <c r="BK142" i="13"/>
  <c r="J190" i="13"/>
  <c r="BK153" i="13"/>
  <c r="BK170" i="14"/>
  <c r="J193" i="14"/>
  <c r="BK168" i="14"/>
  <c r="BK151" i="14"/>
  <c r="BK192" i="14"/>
  <c r="BK171" i="14"/>
  <c r="J178" i="14"/>
  <c r="J180" i="14"/>
  <c r="J792" i="15"/>
  <c r="BK623" i="15"/>
  <c r="BK796" i="15"/>
  <c r="J737" i="15"/>
  <c r="J529" i="15"/>
  <c r="J447" i="15"/>
  <c r="J690" i="15"/>
  <c r="BK417" i="15"/>
  <c r="BK711" i="15"/>
  <c r="BK636" i="15"/>
  <c r="BK459" i="15"/>
  <c r="BK389" i="15"/>
  <c r="J304" i="15"/>
  <c r="BK703" i="15"/>
  <c r="BK438" i="15"/>
  <c r="BK738" i="15"/>
  <c r="J809" i="15"/>
  <c r="BK656" i="15"/>
  <c r="BK338" i="15"/>
  <c r="J805" i="15"/>
  <c r="BK704" i="15"/>
  <c r="J331" i="15"/>
  <c r="BK625" i="15"/>
  <c r="BK770" i="15"/>
  <c r="J622" i="15"/>
  <c r="BK485" i="15"/>
  <c r="BK393" i="15"/>
  <c r="J364" i="15"/>
  <c r="J253" i="15"/>
  <c r="J572" i="15"/>
  <c r="J542" i="15"/>
  <c r="J345" i="15"/>
  <c r="BK126" i="15"/>
  <c r="J127" i="16"/>
  <c r="J927" i="17"/>
  <c r="J857" i="17"/>
  <c r="J607" i="17"/>
  <c r="BK177" i="17"/>
  <c r="J505" i="17"/>
  <c r="BK1053" i="17"/>
  <c r="BK937" i="17"/>
  <c r="BK586" i="17"/>
  <c r="J421" i="17"/>
  <c r="J155" i="17"/>
  <c r="BK1029" i="17"/>
  <c r="J951" i="17"/>
  <c r="J937" i="17"/>
  <c r="J801" i="17"/>
  <c r="J503" i="17"/>
  <c r="J648" i="17"/>
  <c r="J487" i="17"/>
  <c r="J217" i="17"/>
  <c r="BK918" i="17"/>
  <c r="J611" i="17"/>
  <c r="BK893" i="17"/>
  <c r="J692" i="17"/>
  <c r="BK439" i="17"/>
  <c r="J931" i="17"/>
  <c r="BK473" i="17"/>
  <c r="J1026" i="17"/>
  <c r="BK795" i="17"/>
  <c r="J290" i="17"/>
  <c r="BK805" i="17"/>
  <c r="J714" i="17"/>
  <c r="BK1005" i="17"/>
  <c r="BK953" i="17"/>
  <c r="BK930" i="17"/>
  <c r="BK925" i="17"/>
  <c r="J917" i="17"/>
  <c r="BK451" i="17"/>
  <c r="J412" i="17"/>
  <c r="BK384" i="17"/>
  <c r="BK248" i="17"/>
  <c r="BK146" i="17"/>
  <c r="BK926" i="17"/>
  <c r="BK921" i="17"/>
  <c r="J914" i="17"/>
  <c r="BK859" i="17"/>
  <c r="J783" i="17"/>
  <c r="J753" i="17"/>
  <c r="J684" i="17"/>
  <c r="BK657" i="17"/>
  <c r="BK624" i="17"/>
  <c r="J447" i="17"/>
  <c r="J439" i="17"/>
  <c r="BK330" i="17"/>
  <c r="BK233" i="17"/>
  <c r="J300" i="18"/>
  <c r="BK244" i="18"/>
  <c r="J168" i="18"/>
  <c r="BK259" i="18"/>
  <c r="J132" i="18"/>
  <c r="J288" i="18"/>
  <c r="J224" i="18"/>
  <c r="BK198" i="18"/>
  <c r="BK331" i="18"/>
  <c r="BK313" i="18"/>
  <c r="BK276" i="18"/>
  <c r="J250" i="18"/>
  <c r="J198" i="18"/>
  <c r="BK174" i="18"/>
  <c r="J262" i="18"/>
  <c r="J233" i="18"/>
  <c r="BK238" i="18"/>
  <c r="BK221" i="18"/>
  <c r="BK159" i="18"/>
  <c r="BK193" i="19"/>
  <c r="BK162" i="19"/>
  <c r="BK139" i="19"/>
  <c r="BK183" i="19"/>
  <c r="BK170" i="19"/>
  <c r="J198" i="19"/>
  <c r="J189" i="19"/>
  <c r="BK182" i="19"/>
  <c r="J170" i="19"/>
  <c r="J196" i="19"/>
  <c r="J182" i="19"/>
  <c r="BK173" i="19"/>
  <c r="J150" i="19"/>
  <c r="J139" i="19"/>
  <c r="BK171" i="19"/>
  <c r="BK155" i="19"/>
  <c r="J142" i="19"/>
  <c r="J161" i="19"/>
  <c r="J142" i="20"/>
  <c r="J140" i="20"/>
  <c r="BK136" i="20"/>
  <c r="J134" i="20"/>
  <c r="J181" i="21"/>
  <c r="BK138" i="21"/>
  <c r="BK177" i="21"/>
  <c r="BK146" i="21"/>
  <c r="BK169" i="21"/>
  <c r="J162" i="21"/>
  <c r="J150" i="21"/>
  <c r="J141" i="21"/>
  <c r="J134" i="21"/>
  <c r="BK183" i="21"/>
  <c r="BK174" i="21"/>
  <c r="BK166" i="21"/>
  <c r="BK157" i="21"/>
  <c r="BK148" i="21"/>
  <c r="J144" i="21"/>
  <c r="J137" i="21"/>
  <c r="BK128" i="21"/>
  <c r="J171" i="22"/>
  <c r="BK151" i="22"/>
  <c r="J170" i="22"/>
  <c r="BK163" i="22"/>
  <c r="J154" i="22"/>
  <c r="J136" i="22"/>
  <c r="J165" i="22"/>
  <c r="J159" i="22"/>
  <c r="J173" i="22"/>
  <c r="BK147" i="22"/>
  <c r="BK140" i="22"/>
  <c r="J134" i="22"/>
  <c r="J148" i="22"/>
  <c r="BK147" i="24"/>
  <c r="BK139" i="24"/>
  <c r="BK125" i="24"/>
  <c r="J141" i="24"/>
  <c r="J147" i="24"/>
  <c r="J131" i="24"/>
  <c r="J151" i="24"/>
  <c r="BK131" i="24"/>
  <c r="J176" i="25"/>
  <c r="J218" i="25"/>
  <c r="J181" i="25"/>
  <c r="J158" i="25"/>
  <c r="BK151" i="25"/>
  <c r="J223" i="25"/>
  <c r="J245" i="25"/>
  <c r="J213" i="25"/>
  <c r="BK170" i="25"/>
  <c r="BK231" i="25"/>
  <c r="J228" i="25"/>
  <c r="BK183" i="26"/>
  <c r="J169" i="26"/>
  <c r="J201" i="26"/>
  <c r="J181" i="26"/>
  <c r="J140" i="26"/>
  <c r="J218" i="26"/>
  <c r="J205" i="26"/>
  <c r="J194" i="26"/>
  <c r="BK188" i="26"/>
  <c r="J174" i="26"/>
  <c r="J164" i="26"/>
  <c r="J138" i="26"/>
  <c r="J158" i="26"/>
  <c r="BK144" i="26"/>
  <c r="BK145" i="26"/>
  <c r="BK158" i="26"/>
  <c r="J147" i="26"/>
  <c r="J196" i="27"/>
  <c r="BK188" i="27"/>
  <c r="BK177" i="27"/>
  <c r="J192" i="27"/>
  <c r="BK183" i="27"/>
  <c r="J173" i="27"/>
  <c r="J164" i="27"/>
  <c r="J191" i="27"/>
  <c r="J179" i="27"/>
  <c r="J169" i="27"/>
  <c r="BK157" i="27"/>
  <c r="J195" i="27"/>
  <c r="BK181" i="27"/>
  <c r="BK168" i="27"/>
  <c r="BK150" i="27"/>
  <c r="BK143" i="27"/>
  <c r="J149" i="27"/>
  <c r="J132" i="27"/>
  <c r="BK154" i="27"/>
  <c r="J129" i="27"/>
  <c r="J150" i="27"/>
  <c r="J145" i="27"/>
  <c r="J154" i="27"/>
  <c r="J193" i="28"/>
  <c r="J235" i="28"/>
  <c r="BK237" i="28"/>
  <c r="BK213" i="28"/>
  <c r="J169" i="28"/>
  <c r="J255" i="28"/>
  <c r="J205" i="28"/>
  <c r="J234" i="28"/>
  <c r="BK164" i="28"/>
  <c r="BK139" i="29"/>
  <c r="BK138" i="29"/>
  <c r="J128" i="29"/>
  <c r="BK140" i="29"/>
  <c r="J146" i="30"/>
  <c r="BK143" i="30"/>
  <c r="J143" i="30"/>
  <c r="BK124" i="31"/>
  <c r="J131" i="31"/>
  <c r="J127" i="31"/>
  <c r="J1251" i="2"/>
  <c r="BK1113" i="2"/>
  <c r="J703" i="2"/>
  <c r="BK480" i="2"/>
  <c r="J234" i="2"/>
  <c r="BK1333" i="2"/>
  <c r="J1215" i="2"/>
  <c r="J990" i="2"/>
  <c r="BK706" i="2"/>
  <c r="BK234" i="2"/>
  <c r="BK1411" i="2"/>
  <c r="BK1357" i="2"/>
  <c r="BK1317" i="2"/>
  <c r="BK1237" i="2"/>
  <c r="BK1221" i="2"/>
  <c r="BK1207" i="2"/>
  <c r="J1081" i="2"/>
  <c r="J988" i="2"/>
  <c r="J881" i="2"/>
  <c r="J848" i="2"/>
  <c r="J747" i="2"/>
  <c r="BK561" i="2"/>
  <c r="BK256" i="2"/>
  <c r="AS117" i="1"/>
  <c r="J1333" i="2"/>
  <c r="J1306" i="2"/>
  <c r="BK1238" i="2"/>
  <c r="J1203" i="2"/>
  <c r="BK990" i="2"/>
  <c r="BK747" i="2"/>
  <c r="J493" i="2"/>
  <c r="J219" i="2"/>
  <c r="BK1218" i="2"/>
  <c r="BK1018" i="2"/>
  <c r="BK854" i="2"/>
  <c r="BK1225" i="2"/>
  <c r="J1051" i="2"/>
  <c r="BK826" i="2"/>
  <c r="J741" i="2"/>
  <c r="J531" i="2"/>
  <c r="J419" i="2"/>
  <c r="J1199" i="2"/>
  <c r="J969" i="2"/>
  <c r="J740" i="2"/>
  <c r="BK703" i="2"/>
  <c r="BK618" i="2"/>
  <c r="J508" i="2"/>
  <c r="J282" i="2"/>
  <c r="BK1509" i="2"/>
  <c r="BK1479" i="2"/>
  <c r="BK1408" i="2"/>
  <c r="J1363" i="2"/>
  <c r="J1301" i="2"/>
  <c r="BK1239" i="2"/>
  <c r="J1196" i="2"/>
  <c r="BK884" i="2"/>
  <c r="BK833" i="2"/>
  <c r="BK736" i="2"/>
  <c r="BK676" i="2"/>
  <c r="BK310" i="2"/>
  <c r="AS98" i="1"/>
  <c r="BK823" i="2"/>
  <c r="BK708" i="2"/>
  <c r="BK654" i="2"/>
  <c r="BK249" i="2"/>
  <c r="J1324" i="2"/>
  <c r="J1232" i="2"/>
  <c r="BK1213" i="2"/>
  <c r="BK881" i="2"/>
  <c r="J596" i="2"/>
  <c r="J293" i="2"/>
  <c r="J750" i="2"/>
  <c r="BK311" i="3"/>
  <c r="BK270" i="3"/>
  <c r="BK209" i="3"/>
  <c r="BK185" i="3"/>
  <c r="BK329" i="3"/>
  <c r="BK301" i="3"/>
  <c r="BK281" i="3"/>
  <c r="BK263" i="3"/>
  <c r="BK233" i="3"/>
  <c r="BK212" i="3"/>
  <c r="J197" i="3"/>
  <c r="BK173" i="3"/>
  <c r="J134" i="3"/>
  <c r="J332" i="3"/>
  <c r="J301" i="3"/>
  <c r="J270" i="3"/>
  <c r="J248" i="3"/>
  <c r="BK220" i="3"/>
  <c r="BK161" i="3"/>
  <c r="J188" i="3"/>
  <c r="J137" i="4"/>
  <c r="BK139" i="4"/>
  <c r="BK129" i="4"/>
  <c r="J154" i="5"/>
  <c r="J156" i="5"/>
  <c r="J136" i="5"/>
  <c r="BK162" i="5"/>
  <c r="J147" i="5"/>
  <c r="J175" i="6"/>
  <c r="J141" i="6"/>
  <c r="J167" i="6"/>
  <c r="J142" i="6"/>
  <c r="BK168" i="6"/>
  <c r="BK183" i="6"/>
  <c r="J162" i="6"/>
  <c r="J137" i="6"/>
  <c r="J144" i="6"/>
  <c r="J138" i="7"/>
  <c r="BK131" i="7"/>
  <c r="BK138" i="7"/>
  <c r="J189" i="8"/>
  <c r="BK134" i="8"/>
  <c r="J130" i="8"/>
  <c r="BK187" i="8"/>
  <c r="J155" i="8"/>
  <c r="J135" i="8"/>
  <c r="J165" i="8"/>
  <c r="BK132" i="8"/>
  <c r="J181" i="8"/>
  <c r="J148" i="8"/>
  <c r="J168" i="8"/>
  <c r="BK163" i="8"/>
  <c r="J187" i="8"/>
  <c r="J150" i="9"/>
  <c r="BK151" i="9"/>
  <c r="BK154" i="9"/>
  <c r="J135" i="9"/>
  <c r="BK129" i="9"/>
  <c r="BK136" i="9"/>
  <c r="J152" i="11"/>
  <c r="J140" i="11"/>
  <c r="BK133" i="11"/>
  <c r="BK153" i="11"/>
  <c r="J134" i="11"/>
  <c r="BK126" i="11"/>
  <c r="BK145" i="11"/>
  <c r="BK142" i="11"/>
  <c r="BK167" i="12"/>
  <c r="BK158" i="12"/>
  <c r="J156" i="12"/>
  <c r="BK155" i="12"/>
  <c r="J152" i="12"/>
  <c r="J243" i="12"/>
  <c r="BK240" i="12"/>
  <c r="BK238" i="12"/>
  <c r="BK234" i="12"/>
  <c r="J223" i="12"/>
  <c r="BK210" i="12"/>
  <c r="BK170" i="12"/>
  <c r="BK150" i="12"/>
  <c r="J185" i="12"/>
  <c r="J200" i="12"/>
  <c r="J182" i="12"/>
  <c r="BK168" i="12"/>
  <c r="BK205" i="12"/>
  <c r="J159" i="12"/>
  <c r="J191" i="12"/>
  <c r="J175" i="12"/>
  <c r="BK212" i="12"/>
  <c r="J208" i="12"/>
  <c r="BK188" i="12"/>
  <c r="BK162" i="12"/>
  <c r="BK239" i="13"/>
  <c r="J208" i="13"/>
  <c r="BK155" i="13"/>
  <c r="BK240" i="13"/>
  <c r="BK225" i="13"/>
  <c r="J251" i="13"/>
  <c r="J240" i="13"/>
  <c r="BK222" i="13"/>
  <c r="BK200" i="13"/>
  <c r="BK160" i="13"/>
  <c r="J249" i="13"/>
  <c r="BK233" i="13"/>
  <c r="BK217" i="13"/>
  <c r="J166" i="13"/>
  <c r="J186" i="13"/>
  <c r="J148" i="13"/>
  <c r="BK192" i="13"/>
  <c r="BK166" i="13"/>
  <c r="J224" i="13"/>
  <c r="BK163" i="13"/>
  <c r="BK188" i="13"/>
  <c r="BK171" i="13"/>
  <c r="J144" i="13"/>
  <c r="J199" i="13"/>
  <c r="BK186" i="13"/>
  <c r="J162" i="13"/>
  <c r="BK140" i="13"/>
  <c r="J166" i="14"/>
  <c r="J199" i="14"/>
  <c r="J185" i="14"/>
  <c r="J165" i="14"/>
  <c r="J147" i="14"/>
  <c r="BK139" i="14"/>
  <c r="BK215" i="14"/>
  <c r="BK175" i="14"/>
  <c r="BK145" i="14"/>
  <c r="BK132" i="14"/>
  <c r="BK174" i="14"/>
  <c r="J156" i="14"/>
  <c r="BK133" i="14"/>
  <c r="J207" i="14"/>
  <c r="J168" i="14"/>
  <c r="BK157" i="14"/>
  <c r="J137" i="14"/>
  <c r="J174" i="14"/>
  <c r="BK193" i="14"/>
  <c r="J206" i="14"/>
  <c r="J183" i="14"/>
  <c r="J209" i="14"/>
  <c r="J535" i="15"/>
  <c r="BK364" i="15"/>
  <c r="J802" i="15"/>
  <c r="BK471" i="15"/>
  <c r="BK266" i="15"/>
  <c r="J804" i="15"/>
  <c r="BK619" i="15"/>
  <c r="J338" i="15"/>
  <c r="BK708" i="15"/>
  <c r="J584" i="15"/>
  <c r="J389" i="15"/>
  <c r="BK728" i="15"/>
  <c r="BK127" i="16"/>
  <c r="J194" i="17"/>
  <c r="BK1091" i="17"/>
  <c r="J933" i="17"/>
  <c r="J795" i="17"/>
  <c r="BK455" i="17"/>
  <c r="BK1077" i="17"/>
  <c r="BK1002" i="17"/>
  <c r="J942" i="17"/>
  <c r="BK862" i="17"/>
  <c r="BK701" i="17"/>
  <c r="J659" i="17"/>
  <c r="BK551" i="17"/>
  <c r="J750" i="17"/>
  <c r="J231" i="17"/>
  <c r="J790" i="17"/>
  <c r="J657" i="17"/>
  <c r="BK436" i="17"/>
  <c r="BK617" i="17"/>
  <c r="J461" i="17"/>
  <c r="BK1010" i="17"/>
  <c r="J667" i="17"/>
  <c r="BK251" i="17"/>
  <c r="BK770" i="17"/>
  <c r="J451" i="17"/>
  <c r="J1010" i="17"/>
  <c r="BK948" i="17"/>
  <c r="J926" i="17"/>
  <c r="J387" i="17"/>
  <c r="J266" i="17"/>
  <c r="BK322" i="18"/>
  <c r="BK278" i="18"/>
  <c r="BK183" i="18"/>
  <c r="BK268" i="18"/>
  <c r="BK171" i="18"/>
  <c r="J303" i="18"/>
  <c r="J244" i="18"/>
  <c r="BK206" i="18"/>
  <c r="J162" i="18"/>
  <c r="BK330" i="18"/>
  <c r="BK288" i="18"/>
  <c r="BK273" i="18"/>
  <c r="J230" i="18"/>
  <c r="BK186" i="18"/>
  <c r="BK149" i="18"/>
  <c r="BK141" i="18"/>
  <c r="J238" i="18"/>
  <c r="J146" i="18"/>
  <c r="BK165" i="18"/>
  <c r="J159" i="18"/>
  <c r="BK175" i="19"/>
  <c r="J152" i="19"/>
  <c r="J184" i="19"/>
  <c r="J158" i="19"/>
  <c r="BK192" i="19"/>
  <c r="J180" i="19"/>
  <c r="J169" i="19"/>
  <c r="J186" i="19"/>
  <c r="BK146" i="19"/>
  <c r="J159" i="19"/>
  <c r="J164" i="19"/>
  <c r="BK147" i="19"/>
  <c r="BK151" i="19"/>
  <c r="J144" i="20"/>
  <c r="BK142" i="20"/>
  <c r="BK141" i="20"/>
  <c r="BK144" i="20"/>
  <c r="BK151" i="21"/>
  <c r="BK173" i="21"/>
  <c r="BK139" i="21"/>
  <c r="J179" i="21"/>
  <c r="J164" i="21"/>
  <c r="J153" i="21"/>
  <c r="BK147" i="21"/>
  <c r="BK132" i="21"/>
  <c r="J178" i="21"/>
  <c r="J170" i="21"/>
  <c r="J160" i="21"/>
  <c r="J139" i="21"/>
  <c r="J132" i="21"/>
  <c r="BK166" i="22"/>
  <c r="BK155" i="22"/>
  <c r="BK144" i="22"/>
  <c r="BK165" i="22"/>
  <c r="BK157" i="22"/>
  <c r="BK171" i="25"/>
  <c r="BK210" i="25"/>
  <c r="J156" i="25"/>
  <c r="BK156" i="25"/>
  <c r="BK233" i="25"/>
  <c r="J202" i="25"/>
  <c r="J161" i="25"/>
  <c r="J151" i="25"/>
  <c r="J164" i="25"/>
  <c r="J239" i="25"/>
  <c r="J163" i="25"/>
  <c r="BK153" i="25"/>
  <c r="BK195" i="25"/>
  <c r="BK235" i="25"/>
  <c r="J206" i="25"/>
  <c r="BK188" i="25"/>
  <c r="BK162" i="25"/>
  <c r="BK220" i="26"/>
  <c r="J180" i="26"/>
  <c r="J165" i="26"/>
  <c r="J223" i="26"/>
  <c r="BK214" i="26"/>
  <c r="BK202" i="26"/>
  <c r="J190" i="26"/>
  <c r="BK176" i="26"/>
  <c r="J220" i="26"/>
  <c r="J185" i="26"/>
  <c r="J177" i="26"/>
  <c r="BK223" i="26"/>
  <c r="J202" i="26"/>
  <c r="J191" i="26"/>
  <c r="BK177" i="26"/>
  <c r="BK164" i="26"/>
  <c r="BK162" i="26"/>
  <c r="BK151" i="26"/>
  <c r="BK143" i="26"/>
  <c r="J149" i="26"/>
  <c r="J159" i="26"/>
  <c r="J145" i="26"/>
  <c r="BK192" i="27"/>
  <c r="BK175" i="27"/>
  <c r="J187" i="27"/>
  <c r="J170" i="27"/>
  <c r="BK155" i="27"/>
  <c r="J177" i="27"/>
  <c r="J165" i="27"/>
  <c r="BK129" i="27"/>
  <c r="BK161" i="27"/>
  <c r="BK135" i="27"/>
  <c r="BK133" i="27"/>
  <c r="BK160" i="27"/>
  <c r="J152" i="27"/>
  <c r="J139" i="27"/>
  <c r="BK176" i="28"/>
  <c r="J183" i="28"/>
  <c r="BK193" i="28"/>
  <c r="BK241" i="28"/>
  <c r="BK183" i="28"/>
  <c r="BK217" i="28"/>
  <c r="BK130" i="29"/>
  <c r="BK131" i="29"/>
  <c r="BK152" i="30"/>
  <c r="BK135" i="30"/>
  <c r="J132" i="31"/>
  <c r="J143" i="31"/>
  <c r="J142" i="31"/>
  <c r="J1233" i="2"/>
  <c r="BK1209" i="2"/>
  <c r="BK1078" i="2"/>
  <c r="BK894" i="2"/>
  <c r="J823" i="2"/>
  <c r="BK511" i="2"/>
  <c r="J279" i="2"/>
  <c r="BK228" i="2"/>
  <c r="J175" i="2"/>
  <c r="BK1234" i="2"/>
  <c r="BK1217" i="2"/>
  <c r="J1076" i="2"/>
  <c r="BK988" i="2"/>
  <c r="J860" i="2"/>
  <c r="BK707" i="2"/>
  <c r="J483" i="2"/>
  <c r="J1447" i="2"/>
  <c r="BK1420" i="2"/>
  <c r="BK1380" i="2"/>
  <c r="BK1363" i="2"/>
  <c r="BK1355" i="2"/>
  <c r="BK1281" i="2"/>
  <c r="J1244" i="2"/>
  <c r="BK1231" i="2"/>
  <c r="BK1220" i="2"/>
  <c r="J1216" i="2"/>
  <c r="BK1201" i="2"/>
  <c r="BK1178" i="2"/>
  <c r="J1046" i="2"/>
  <c r="BK1003" i="2"/>
  <c r="J910" i="2"/>
  <c r="J870" i="2"/>
  <c r="BK764" i="2"/>
  <c r="J588" i="2"/>
  <c r="BK307" i="2"/>
  <c r="BK216" i="2"/>
  <c r="AS112" i="1"/>
  <c r="BK1324" i="2"/>
  <c r="BK1301" i="2"/>
  <c r="J1279" i="2"/>
  <c r="J1213" i="2"/>
  <c r="BK1154" i="2"/>
  <c r="BK976" i="2"/>
  <c r="BK940" i="2"/>
  <c r="BK734" i="2"/>
  <c r="J635" i="2"/>
  <c r="BK240" i="2"/>
  <c r="BK197" i="2"/>
  <c r="BK1046" i="2"/>
  <c r="J959" i="2"/>
  <c r="BK910" i="2"/>
  <c r="BK793" i="2"/>
  <c r="BK710" i="2"/>
  <c r="BK1193" i="2"/>
  <c r="BK993" i="2"/>
  <c r="J820" i="2"/>
  <c r="J793" i="2"/>
  <c r="J734" i="2"/>
  <c r="J520" i="2"/>
  <c r="J476" i="2"/>
  <c r="J322" i="2"/>
  <c r="J1195" i="2"/>
  <c r="BK974" i="2"/>
  <c r="J940" i="2"/>
  <c r="J706" i="2"/>
  <c r="J620" i="2"/>
  <c r="J604" i="2"/>
  <c r="J517" i="2"/>
  <c r="BK483" i="2"/>
  <c r="J275" i="2"/>
  <c r="BK1506" i="2"/>
  <c r="BK1482" i="2"/>
  <c r="BK1440" i="2"/>
  <c r="BK1414" i="2"/>
  <c r="J1369" i="2"/>
  <c r="J1345" i="2"/>
  <c r="BK1284" i="2"/>
  <c r="J1243" i="2"/>
  <c r="BK1222" i="2"/>
  <c r="BK1171" i="2"/>
  <c r="J1020" i="2"/>
  <c r="BK933" i="2"/>
  <c r="BK842" i="2"/>
  <c r="J807" i="2"/>
  <c r="BK744" i="2"/>
  <c r="BK696" i="2"/>
  <c r="BK648" i="2"/>
  <c r="BK175" i="2"/>
  <c r="J1420" i="2"/>
  <c r="BK1081" i="2"/>
  <c r="BK969" i="2"/>
  <c r="J936" i="2"/>
  <c r="J854" i="2"/>
  <c r="BK836" i="2"/>
  <c r="BK741" i="2"/>
  <c r="J683" i="2"/>
  <c r="BK620" i="2"/>
  <c r="BK293" i="2"/>
  <c r="J1377" i="2"/>
  <c r="BK1296" i="2"/>
  <c r="BK1240" i="2"/>
  <c r="BK1227" i="2"/>
  <c r="J1200" i="2"/>
  <c r="J721" i="2"/>
  <c r="J695" i="2"/>
  <c r="BK588" i="2"/>
  <c r="J335" i="2"/>
  <c r="J216" i="2"/>
  <c r="J764" i="2"/>
  <c r="J648" i="2"/>
  <c r="BK599" i="2"/>
  <c r="J316" i="2"/>
  <c r="BK1544" i="2"/>
  <c r="J1543" i="2"/>
  <c r="J1506" i="2"/>
  <c r="J1482" i="2"/>
  <c r="BK1463" i="2"/>
  <c r="J1411" i="2"/>
  <c r="J1355" i="2"/>
  <c r="BK1320" i="2"/>
  <c r="BK1298" i="2"/>
  <c r="BK1279" i="2"/>
  <c r="BK1244" i="2"/>
  <c r="J1238" i="2"/>
  <c r="BK1216" i="2"/>
  <c r="J1211" i="2"/>
  <c r="BK1202" i="2"/>
  <c r="J1190" i="2"/>
  <c r="J1054" i="2"/>
  <c r="J1019" i="2"/>
  <c r="J1001" i="2"/>
  <c r="BK955" i="2"/>
  <c r="J875" i="2"/>
  <c r="BK817" i="2"/>
  <c r="BK723" i="2"/>
  <c r="J696" i="2"/>
  <c r="J610" i="2"/>
  <c r="J346" i="2"/>
  <c r="BK361" i="3"/>
  <c r="BK339" i="3"/>
  <c r="J304" i="3"/>
  <c r="J287" i="3"/>
  <c r="J266" i="3"/>
  <c r="BK251" i="3"/>
  <c r="J227" i="3"/>
  <c r="BK149" i="3"/>
  <c r="BK348" i="3"/>
  <c r="BK326" i="3"/>
  <c r="J311" i="3"/>
  <c r="BK298" i="3"/>
  <c r="BK278" i="3"/>
  <c r="BK269" i="3"/>
  <c r="BK257" i="3"/>
  <c r="BK242" i="3"/>
  <c r="BK230" i="3"/>
  <c r="BK217" i="3"/>
  <c r="BK203" i="3"/>
  <c r="BK194" i="3"/>
  <c r="J179" i="3"/>
  <c r="J152" i="3"/>
  <c r="J357" i="3"/>
  <c r="J342" i="3"/>
  <c r="J317" i="3"/>
  <c r="BK287" i="3"/>
  <c r="J276" i="3"/>
  <c r="J257" i="3"/>
  <c r="J221" i="3"/>
  <c r="BK215" i="3"/>
  <c r="BK166" i="3"/>
  <c r="J146" i="3"/>
  <c r="J163" i="3"/>
  <c r="BK138" i="4"/>
  <c r="J134" i="4"/>
  <c r="BK159" i="5"/>
  <c r="J135" i="5"/>
  <c r="BK143" i="5"/>
  <c r="J152" i="5"/>
  <c r="BK157" i="5"/>
  <c r="J183" i="6"/>
  <c r="BK155" i="6"/>
  <c r="J179" i="6"/>
  <c r="J163" i="6"/>
  <c r="BK145" i="6"/>
  <c r="BK162" i="6"/>
  <c r="BK185" i="6"/>
  <c r="J173" i="6"/>
  <c r="BK150" i="6"/>
  <c r="BK137" i="6"/>
  <c r="J139" i="7"/>
  <c r="J142" i="7"/>
  <c r="J140" i="7"/>
  <c r="BK148" i="8"/>
  <c r="BK137" i="8"/>
  <c r="BK198" i="8"/>
  <c r="BK162" i="8"/>
  <c r="J197" i="8"/>
  <c r="BK154" i="8"/>
  <c r="BK175" i="8"/>
  <c r="BK179" i="8"/>
  <c r="BK165" i="8"/>
  <c r="BK184" i="8"/>
  <c r="BK143" i="8"/>
  <c r="BK150" i="9"/>
  <c r="J147" i="9"/>
  <c r="J148" i="9"/>
  <c r="BK144" i="9"/>
  <c r="BK133" i="9"/>
  <c r="J132" i="9"/>
  <c r="J130" i="11"/>
  <c r="BK135" i="11"/>
  <c r="J137" i="11"/>
  <c r="J186" i="12"/>
  <c r="BK218" i="12"/>
  <c r="BK194" i="12"/>
  <c r="J161" i="12"/>
  <c r="BK236" i="13"/>
  <c r="J189" i="13"/>
  <c r="BK137" i="13"/>
  <c r="J230" i="13"/>
  <c r="J160" i="13"/>
  <c r="BK249" i="13"/>
  <c r="BK230" i="13"/>
  <c r="BK220" i="13"/>
  <c r="J139" i="13"/>
  <c r="J243" i="13"/>
  <c r="BK224" i="13"/>
  <c r="J150" i="13"/>
  <c r="BK1226" i="2"/>
  <c r="BK1203" i="2"/>
  <c r="BK1076" i="2"/>
  <c r="BK830" i="2"/>
  <c r="J524" i="2"/>
  <c r="BK282" i="2"/>
  <c r="BK243" i="2"/>
  <c r="J190" i="2"/>
  <c r="BK1232" i="2"/>
  <c r="J1228" i="2"/>
  <c r="BK1214" i="2"/>
  <c r="J1072" i="2"/>
  <c r="BK870" i="2"/>
  <c r="BK716" i="2"/>
  <c r="J663" i="2"/>
  <c r="AS102" i="1"/>
  <c r="J1223" i="2"/>
  <c r="BK1215" i="2"/>
  <c r="BK1197" i="2"/>
  <c r="J1171" i="2"/>
  <c r="BK1020" i="2"/>
  <c r="J993" i="2"/>
  <c r="J903" i="2"/>
  <c r="J857" i="2"/>
  <c r="J842" i="2"/>
  <c r="J744" i="2"/>
  <c r="J736" i="2"/>
  <c r="BK571" i="2"/>
  <c r="J246" i="2"/>
  <c r="J228" i="2"/>
  <c r="J1225" i="2"/>
  <c r="BK1205" i="2"/>
  <c r="BK1139" i="2"/>
  <c r="BK961" i="2"/>
  <c r="J738" i="2"/>
  <c r="BK616" i="2"/>
  <c r="BK206" i="2"/>
  <c r="J1208" i="2"/>
  <c r="J979" i="2"/>
  <c r="J933" i="2"/>
  <c r="BK750" i="2"/>
  <c r="BK1212" i="2"/>
  <c r="J1178" i="2"/>
  <c r="J894" i="2"/>
  <c r="J803" i="2"/>
  <c r="BK359" i="2"/>
  <c r="BK1200" i="2"/>
  <c r="J1078" i="2"/>
  <c r="J839" i="2"/>
  <c r="J730" i="2"/>
  <c r="J626" i="2"/>
  <c r="BK596" i="2"/>
  <c r="BK514" i="2"/>
  <c r="BK419" i="2"/>
  <c r="BK159" i="2"/>
  <c r="BK1519" i="2"/>
  <c r="J1498" i="2"/>
  <c r="J1463" i="2"/>
  <c r="J1382" i="2"/>
  <c r="J1357" i="2"/>
  <c r="J1309" i="2"/>
  <c r="J1248" i="2"/>
  <c r="BK1224" i="2"/>
  <c r="BK1206" i="2"/>
  <c r="J1049" i="2"/>
  <c r="J961" i="2"/>
  <c r="BK866" i="2"/>
  <c r="BK839" i="2"/>
  <c r="J753" i="2"/>
  <c r="J708" i="2"/>
  <c r="BK660" i="2"/>
  <c r="BK335" i="2"/>
  <c r="AS129" i="1"/>
  <c r="J1234" i="2"/>
  <c r="J1018" i="2"/>
  <c r="J939" i="2"/>
  <c r="BK903" i="2"/>
  <c r="J863" i="2"/>
  <c r="J852" i="2"/>
  <c r="J713" i="2"/>
  <c r="BK695" i="2"/>
  <c r="J660" i="2"/>
  <c r="BK301" i="2"/>
  <c r="J243" i="2"/>
  <c r="J1317" i="2"/>
  <c r="BK1233" i="2"/>
  <c r="J1202" i="2"/>
  <c r="BK1126" i="2"/>
  <c r="BK718" i="2"/>
  <c r="BK683" i="2"/>
  <c r="BK347" i="2"/>
  <c r="BK219" i="2"/>
  <c r="BK711" i="2"/>
  <c r="BK635" i="2"/>
  <c r="BK517" i="2"/>
  <c r="BK319" i="2"/>
  <c r="J290" i="2"/>
  <c r="BK1543" i="2"/>
  <c r="J1509" i="2"/>
  <c r="J1496" i="2"/>
  <c r="J1440" i="2"/>
  <c r="BK1395" i="2"/>
  <c r="BK1360" i="2"/>
  <c r="BK1345" i="2"/>
  <c r="BK1309" i="2"/>
  <c r="J1284" i="2"/>
  <c r="J1260" i="2"/>
  <c r="J1240" i="2"/>
  <c r="J1219" i="2"/>
  <c r="BK1208" i="2"/>
  <c r="J1205" i="2"/>
  <c r="BK1195" i="2"/>
  <c r="J1084" i="2"/>
  <c r="BK1049" i="2"/>
  <c r="BK1011" i="2"/>
  <c r="J976" i="2"/>
  <c r="BK939" i="2"/>
  <c r="J866" i="2"/>
  <c r="J770" i="2"/>
  <c r="BK721" i="2"/>
  <c r="J680" i="2"/>
  <c r="BK613" i="2"/>
  <c r="BK531" i="2"/>
  <c r="BK316" i="2"/>
  <c r="J156" i="2"/>
  <c r="BK356" i="3"/>
  <c r="J298" i="3"/>
  <c r="J269" i="3"/>
  <c r="J233" i="3"/>
  <c r="BK221" i="3"/>
  <c r="J194" i="3"/>
  <c r="J358" i="3"/>
  <c r="J345" i="3"/>
  <c r="BK332" i="3"/>
  <c r="BK323" i="3"/>
  <c r="BK304" i="3"/>
  <c r="BK293" i="3"/>
  <c r="BK276" i="3"/>
  <c r="BK254" i="3"/>
  <c r="BK236" i="3"/>
  <c r="J220" i="3"/>
  <c r="BK206" i="3"/>
  <c r="J182" i="3"/>
  <c r="BK158" i="3"/>
  <c r="J329" i="3"/>
  <c r="J314" i="3"/>
  <c r="J296" i="3"/>
  <c r="J273" i="3"/>
  <c r="BK260" i="3"/>
  <c r="J242" i="3"/>
  <c r="J217" i="3"/>
  <c r="BK188" i="3"/>
  <c r="BK163" i="3"/>
  <c r="J251" i="3"/>
  <c r="J161" i="3"/>
  <c r="BK176" i="3"/>
  <c r="J131" i="3"/>
  <c r="BK152" i="3"/>
  <c r="J143" i="3"/>
  <c r="J137" i="3"/>
  <c r="BK179" i="3"/>
  <c r="J173" i="3"/>
  <c r="J149" i="3"/>
  <c r="F40" i="4"/>
  <c r="J135" i="4"/>
  <c r="J133" i="4"/>
  <c r="J139" i="4"/>
  <c r="J132" i="4"/>
  <c r="F38" i="4"/>
  <c r="J157" i="5"/>
  <c r="J150" i="5"/>
  <c r="J134" i="5"/>
  <c r="BK153" i="5"/>
  <c r="BK134" i="5"/>
  <c r="J138" i="5"/>
  <c r="BK149" i="5"/>
  <c r="BK141" i="5"/>
  <c r="BK181" i="6"/>
  <c r="BK160" i="6"/>
  <c r="J187" i="6"/>
  <c r="J169" i="6"/>
  <c r="J156" i="6"/>
  <c r="BK152" i="6"/>
  <c r="BK138" i="6"/>
  <c r="J174" i="6"/>
  <c r="J154" i="6"/>
  <c r="BK175" i="6"/>
  <c r="J168" i="6"/>
  <c r="BK153" i="6"/>
  <c r="BK139" i="6"/>
  <c r="J138" i="6"/>
  <c r="J132" i="7"/>
  <c r="J143" i="7"/>
  <c r="J130" i="7"/>
  <c r="BK145" i="7"/>
  <c r="J134" i="7"/>
  <c r="BK176" i="8"/>
  <c r="BK135" i="8"/>
  <c r="J193" i="8"/>
  <c r="J160" i="8"/>
  <c r="BK194" i="8"/>
  <c r="J178" i="8"/>
  <c r="BK147" i="8"/>
  <c r="BK191" i="8"/>
  <c r="BK171" i="8"/>
  <c r="BK158" i="8"/>
  <c r="J139" i="8"/>
  <c r="J153" i="8"/>
  <c r="J169" i="8"/>
  <c r="J200" i="8"/>
  <c r="BK160" i="8"/>
  <c r="J182" i="8"/>
  <c r="BK145" i="9"/>
  <c r="BK149" i="9"/>
  <c r="J137" i="9"/>
  <c r="J141" i="9"/>
  <c r="J151" i="9"/>
  <c r="BK139" i="9"/>
  <c r="BK130" i="9"/>
  <c r="J133" i="9"/>
  <c r="F40" i="10"/>
  <c r="BC106" i="1"/>
  <c r="BK143" i="11"/>
  <c r="J126" i="11"/>
  <c r="J132" i="11"/>
  <c r="BK151" i="11"/>
  <c r="BK131" i="11"/>
  <c r="BK132" i="11"/>
  <c r="BK140" i="11"/>
  <c r="BK134" i="11"/>
  <c r="J224" i="12"/>
  <c r="BK179" i="12"/>
  <c r="J211" i="12"/>
  <c r="J233" i="12"/>
  <c r="BK200" i="12"/>
  <c r="BK189" i="12"/>
  <c r="BK235" i="12"/>
  <c r="BK226" i="12"/>
  <c r="J215" i="12"/>
  <c r="BK177" i="12"/>
  <c r="BK159" i="12"/>
  <c r="BK191" i="12"/>
  <c r="J160" i="12"/>
  <c r="BK187" i="12"/>
  <c r="J180" i="12"/>
  <c r="BK163" i="12"/>
  <c r="J199" i="12"/>
  <c r="BK169" i="12"/>
  <c r="BK180" i="12"/>
  <c r="BK174" i="12"/>
  <c r="BK193" i="12"/>
  <c r="BK207" i="12"/>
  <c r="J177" i="12"/>
  <c r="BK160" i="12"/>
  <c r="BK241" i="13"/>
  <c r="J217" i="13"/>
  <c r="J188" i="13"/>
  <c r="J152" i="13"/>
  <c r="J237" i="13"/>
  <c r="J196" i="13"/>
  <c r="J156" i="13"/>
  <c r="J250" i="13"/>
  <c r="BK237" i="13"/>
  <c r="J227" i="13"/>
  <c r="J212" i="13"/>
  <c r="BK196" i="13"/>
  <c r="J143" i="13"/>
  <c r="J248" i="13"/>
  <c r="J231" i="13"/>
  <c r="J205" i="13"/>
  <c r="J220" i="13"/>
  <c r="BK185" i="13"/>
  <c r="J215" i="13"/>
  <c r="BK205" i="13"/>
  <c r="J145" i="13"/>
  <c r="BK143" i="13"/>
  <c r="J168" i="13"/>
  <c r="J197" i="13"/>
  <c r="J176" i="13"/>
  <c r="BK152" i="13"/>
  <c r="J195" i="13"/>
  <c r="J179" i="13"/>
  <c r="BK144" i="13"/>
  <c r="BK159" i="14"/>
  <c r="J195" i="14"/>
  <c r="J184" i="14"/>
  <c r="J170" i="14"/>
  <c r="BK140" i="14"/>
  <c r="BK129" i="14"/>
  <c r="J194" i="14"/>
  <c r="BK178" i="14"/>
  <c r="BK155" i="14"/>
  <c r="J140" i="14"/>
  <c r="J131" i="14"/>
  <c r="BK189" i="14"/>
  <c r="J164" i="14"/>
  <c r="BK149" i="14"/>
  <c r="J215" i="14"/>
  <c r="J192" i="14"/>
  <c r="BK180" i="14"/>
  <c r="J148" i="14"/>
  <c r="BK207" i="14"/>
  <c r="J201" i="14"/>
  <c r="J139" i="14"/>
  <c r="BK167" i="14"/>
  <c r="J196" i="14"/>
  <c r="J811" i="15"/>
  <c r="BK778" i="15"/>
  <c r="BK676" i="15"/>
  <c r="BK805" i="15"/>
  <c r="BK740" i="15"/>
  <c r="BK723" i="15"/>
  <c r="J522" i="15"/>
  <c r="J467" i="15"/>
  <c r="BK735" i="15"/>
  <c r="J694" i="15"/>
  <c r="J515" i="15"/>
  <c r="J784" i="15"/>
  <c r="J710" i="15"/>
  <c r="J656" i="15"/>
  <c r="BK572" i="15"/>
  <c r="J397" i="15"/>
  <c r="BK331" i="15"/>
  <c r="BK752" i="15"/>
  <c r="J623" i="15"/>
  <c r="J459" i="15"/>
  <c r="J174" i="15"/>
  <c r="BK739" i="15"/>
  <c r="J438" i="15"/>
  <c r="BK397" i="15"/>
  <c r="J636" i="15"/>
  <c r="BK578" i="15"/>
  <c r="J319" i="15"/>
  <c r="BK253" i="15"/>
  <c r="BK737" i="15"/>
  <c r="J409" i="15"/>
  <c r="J295" i="15"/>
  <c r="BK706" i="15"/>
  <c r="J479" i="15"/>
  <c r="BK707" i="15"/>
  <c r="J608" i="15"/>
  <c r="BK496" i="15"/>
  <c r="J405" i="15"/>
  <c r="J352" i="15"/>
  <c r="J223" i="15"/>
  <c r="BK566" i="15"/>
  <c r="BK442" i="15"/>
  <c r="BK352" i="15"/>
  <c r="J1029" i="17"/>
  <c r="J859" i="17"/>
  <c r="J551" i="17"/>
  <c r="J928" i="17"/>
  <c r="J397" i="17"/>
  <c r="J1000" i="17"/>
  <c r="J916" i="17"/>
  <c r="BK611" i="17"/>
  <c r="BK441" i="17"/>
  <c r="BK194" i="17"/>
  <c r="BK1048" i="17"/>
  <c r="BK987" i="17"/>
  <c r="BK945" i="17"/>
  <c r="BK927" i="17"/>
  <c r="BK714" i="17"/>
  <c r="J687" i="17"/>
  <c r="J641" i="17"/>
  <c r="BK447" i="17"/>
  <c r="BK162" i="17"/>
  <c r="J733" i="17"/>
  <c r="BK905" i="17"/>
  <c r="BK651" i="17"/>
  <c r="BK412" i="17"/>
  <c r="J588" i="17"/>
  <c r="J457" i="17"/>
  <c r="BK994" i="17"/>
  <c r="BK390" i="17"/>
  <c r="J245" i="17"/>
  <c r="J1077" i="17"/>
  <c r="BK733" i="17"/>
  <c r="BK290" i="17"/>
  <c r="J233" i="17"/>
  <c r="BK894" i="17"/>
  <c r="BK877" i="17"/>
  <c r="BK870" i="17"/>
  <c r="BK829" i="17"/>
  <c r="J805" i="17"/>
  <c r="BK801" i="17"/>
  <c r="BK792" i="17"/>
  <c r="BK779" i="17"/>
  <c r="BK687" i="17"/>
  <c r="J676" i="17"/>
  <c r="BK648" i="17"/>
  <c r="J519" i="17"/>
  <c r="BK505" i="17"/>
  <c r="BK453" i="17"/>
  <c r="J436" i="17"/>
  <c r="J392" i="17"/>
  <c r="J277" i="17"/>
  <c r="J177" i="17"/>
  <c r="BK942" i="17"/>
  <c r="J924" i="17"/>
  <c r="J919" i="17"/>
  <c r="J894" i="17"/>
  <c r="BK803" i="17"/>
  <c r="BK755" i="17"/>
  <c r="BK692" i="17"/>
  <c r="J661" i="17"/>
  <c r="BK641" i="17"/>
  <c r="J565" i="17"/>
  <c r="BK401" i="17"/>
  <c r="BK245" i="17"/>
  <c r="BK309" i="18"/>
  <c r="J253" i="18"/>
  <c r="BK256" i="18"/>
  <c r="BK334" i="18"/>
  <c r="BK297" i="18"/>
  <c r="J278" i="18"/>
  <c r="BK227" i="18"/>
  <c r="J174" i="18"/>
  <c r="J334" i="18"/>
  <c r="J309" i="18"/>
  <c r="BK265" i="18"/>
  <c r="J209" i="18"/>
  <c r="J180" i="18"/>
  <c r="J149" i="18"/>
  <c r="BK138" i="18"/>
  <c r="J259" i="18"/>
  <c r="BK144" i="18"/>
  <c r="BK168" i="18"/>
  <c r="J165" i="18"/>
  <c r="J163" i="19"/>
  <c r="J147" i="19"/>
  <c r="J195" i="19"/>
  <c r="J179" i="19"/>
  <c r="J194" i="19"/>
  <c r="J183" i="19"/>
  <c r="J173" i="19"/>
  <c r="BK198" i="19"/>
  <c r="BK191" i="19"/>
  <c r="J175" i="19"/>
  <c r="J145" i="19"/>
  <c r="J148" i="19"/>
  <c r="BK167" i="19"/>
  <c r="BK140" i="19"/>
  <c r="BK154" i="19"/>
  <c r="J141" i="20"/>
  <c r="J128" i="20"/>
  <c r="J133" i="20"/>
  <c r="BK137" i="20"/>
  <c r="J172" i="21"/>
  <c r="BK144" i="21"/>
  <c r="BK178" i="21"/>
  <c r="J142" i="21"/>
  <c r="BK170" i="21"/>
  <c r="BK163" i="21"/>
  <c r="J154" i="21"/>
  <c r="J138" i="21"/>
  <c r="J133" i="21"/>
  <c r="J180" i="21"/>
  <c r="J173" i="21"/>
  <c r="BK162" i="21"/>
  <c r="J155" i="21"/>
  <c r="J147" i="21"/>
  <c r="BK142" i="21"/>
  <c r="BK133" i="21"/>
  <c r="BK173" i="22"/>
  <c r="BK133" i="22"/>
  <c r="BK148" i="22"/>
  <c r="BK128" i="22"/>
  <c r="BK127" i="22"/>
  <c r="BK156" i="22"/>
  <c r="J139" i="22"/>
  <c r="BK129" i="22"/>
  <c r="J158" i="22"/>
  <c r="J168" i="22"/>
  <c r="J144" i="22"/>
  <c r="BK150" i="22"/>
  <c r="BK174" i="22"/>
  <c r="J149" i="22"/>
  <c r="F40" i="23"/>
  <c r="BC123" i="1"/>
  <c r="BK145" i="24"/>
  <c r="J136" i="24"/>
  <c r="BK144" i="24"/>
  <c r="BK136" i="24"/>
  <c r="J127" i="24"/>
  <c r="BK146" i="24"/>
  <c r="J124" i="24"/>
  <c r="J230" i="25"/>
  <c r="J190" i="25"/>
  <c r="J172" i="25"/>
  <c r="J238" i="25"/>
  <c r="BK238" i="25"/>
  <c r="BK209" i="25"/>
  <c r="BK160" i="25"/>
  <c r="J216" i="25"/>
  <c r="BK201" i="25"/>
  <c r="BK223" i="25"/>
  <c r="J214" i="25"/>
  <c r="BK152" i="25"/>
  <c r="J244" i="25"/>
  <c r="J194" i="25"/>
  <c r="J233" i="25"/>
  <c r="J203" i="25"/>
  <c r="J196" i="25"/>
  <c r="J178" i="25"/>
  <c r="BK206" i="25"/>
  <c r="J186" i="25"/>
  <c r="BK215" i="26"/>
  <c r="J176" i="26"/>
  <c r="BK156" i="26"/>
  <c r="BK225" i="26"/>
  <c r="J219" i="26"/>
  <c r="BK209" i="26"/>
  <c r="BK197" i="26"/>
  <c r="J186" i="26"/>
  <c r="BK170" i="26"/>
  <c r="BK217" i="26"/>
  <c r="J184" i="26"/>
  <c r="J143" i="26"/>
  <c r="BK219" i="26"/>
  <c r="BK207" i="26"/>
  <c r="BK192" i="26"/>
  <c r="BK184" i="26"/>
  <c r="J171" i="26"/>
  <c r="J156" i="26"/>
  <c r="BK159" i="26"/>
  <c r="J142" i="26"/>
  <c r="J153" i="26"/>
  <c r="J137" i="26"/>
  <c r="BK193" i="27"/>
  <c r="BK142" i="27"/>
  <c r="BK194" i="27"/>
  <c r="J175" i="27"/>
  <c r="BK151" i="27"/>
  <c r="BK153" i="27"/>
  <c r="J143" i="27"/>
  <c r="BK158" i="27"/>
  <c r="BK132" i="27"/>
  <c r="BK148" i="27"/>
  <c r="BK144" i="27"/>
  <c r="BK124" i="28"/>
  <c r="BK159" i="28"/>
  <c r="BK235" i="28"/>
  <c r="BK205" i="28"/>
  <c r="J226" i="28"/>
  <c r="BK239" i="28"/>
  <c r="BK254" i="28"/>
  <c r="BK209" i="28"/>
  <c r="J231" i="28"/>
  <c r="J137" i="29"/>
  <c r="BK135" i="29"/>
  <c r="J135" i="29"/>
  <c r="J129" i="29"/>
  <c r="BK161" i="30"/>
  <c r="J161" i="30"/>
  <c r="J152" i="30"/>
  <c r="BK138" i="30"/>
  <c r="BK143" i="31"/>
  <c r="BK133" i="31"/>
  <c r="BK155" i="5"/>
  <c r="BK161" i="5"/>
  <c r="BK160" i="5"/>
  <c r="BK144" i="5"/>
  <c r="J143" i="5"/>
  <c r="J161" i="6"/>
  <c r="J185" i="6"/>
  <c r="BK165" i="6"/>
  <c r="J153" i="6"/>
  <c r="J139" i="6"/>
  <c r="BK163" i="6"/>
  <c r="BK147" i="6"/>
  <c r="BK171" i="6"/>
  <c r="BK156" i="6"/>
  <c r="J145" i="6"/>
  <c r="BK141" i="6"/>
  <c r="J134" i="6"/>
  <c r="BK137" i="7"/>
  <c r="BK130" i="7"/>
  <c r="BK139" i="7"/>
  <c r="BK146" i="7"/>
  <c r="J131" i="7"/>
  <c r="BK188" i="8"/>
  <c r="J141" i="8"/>
  <c r="J159" i="8"/>
  <c r="J196" i="8"/>
  <c r="J174" i="8"/>
  <c r="BK151" i="8"/>
  <c r="J191" i="8"/>
  <c r="J167" i="8"/>
  <c r="BK136" i="8"/>
  <c r="J188" i="8"/>
  <c r="J161" i="8"/>
  <c r="BK141" i="8"/>
  <c r="BK196" i="8"/>
  <c r="BK200" i="8"/>
  <c r="BK153" i="8"/>
  <c r="BK185" i="8"/>
  <c r="BK133" i="8"/>
  <c r="BK199" i="8"/>
  <c r="BK146" i="9"/>
  <c r="BK155" i="9"/>
  <c r="BK141" i="9"/>
  <c r="BK147" i="9"/>
  <c r="J155" i="9"/>
  <c r="BK148" i="9"/>
  <c r="BK134" i="9"/>
  <c r="J129" i="9"/>
  <c r="BK127" i="10"/>
  <c r="BK156" i="11"/>
  <c r="BK147" i="11"/>
  <c r="BK127" i="11"/>
  <c r="BK128" i="11"/>
  <c r="J154" i="11"/>
  <c r="J135" i="11"/>
  <c r="J124" i="11"/>
  <c r="J144" i="11"/>
  <c r="BK139" i="11"/>
  <c r="J143" i="11"/>
  <c r="BK214" i="12"/>
  <c r="BK242" i="12"/>
  <c r="J242" i="12"/>
  <c r="J219" i="12"/>
  <c r="BK211" i="12"/>
  <c r="J193" i="12"/>
  <c r="J237" i="12"/>
  <c r="BK229" i="12"/>
  <c r="J218" i="12"/>
  <c r="BK208" i="12"/>
  <c r="J164" i="12"/>
  <c r="BK148" i="12"/>
  <c r="BK166" i="12"/>
  <c r="BK199" i="12"/>
  <c r="J176" i="12"/>
  <c r="BK165" i="12"/>
  <c r="BK197" i="12"/>
  <c r="BK204" i="12"/>
  <c r="BK176" i="12"/>
  <c r="J148" i="12"/>
  <c r="BK173" i="12"/>
  <c r="J166" i="12"/>
  <c r="J167" i="12"/>
  <c r="J154" i="12"/>
  <c r="BK234" i="13"/>
  <c r="BK197" i="13"/>
  <c r="BK168" i="13"/>
  <c r="BK221" i="13"/>
  <c r="J157" i="13"/>
  <c r="BK246" i="13"/>
  <c r="J234" i="13"/>
  <c r="BK223" i="13"/>
  <c r="J209" i="13"/>
  <c r="J171" i="13"/>
  <c r="BK251" i="13"/>
  <c r="J229" i="13"/>
  <c r="BK211" i="13"/>
  <c r="BK210" i="13"/>
  <c r="BK183" i="13"/>
  <c r="J155" i="13"/>
  <c r="J178" i="13"/>
  <c r="J172" i="13"/>
  <c r="BK179" i="13"/>
  <c r="BK198" i="13"/>
  <c r="BK173" i="13"/>
  <c r="BK157" i="13"/>
  <c r="J140" i="13"/>
  <c r="BK206" i="13"/>
  <c r="BK176" i="13"/>
  <c r="J151" i="13"/>
  <c r="BK187" i="14"/>
  <c r="BK136" i="14"/>
  <c r="J189" i="14"/>
  <c r="BK183" i="14"/>
  <c r="BK154" i="14"/>
  <c r="J145" i="14"/>
  <c r="J133" i="14"/>
  <c r="J208" i="14"/>
  <c r="J187" i="14"/>
  <c r="BK163" i="14"/>
  <c r="BK143" i="14"/>
  <c r="BK209" i="14"/>
  <c r="BK169" i="14"/>
  <c r="J159" i="14"/>
  <c r="BK146" i="14"/>
  <c r="J204" i="14"/>
  <c r="BK166" i="14"/>
  <c r="J149" i="14"/>
  <c r="J129" i="14"/>
  <c r="BK152" i="14"/>
  <c r="J188" i="14"/>
  <c r="J155" i="14"/>
  <c r="BK204" i="14"/>
  <c r="BK197" i="14"/>
  <c r="BK184" i="14"/>
  <c r="J788" i="15"/>
  <c r="J429" i="15"/>
  <c r="BK801" i="15"/>
  <c r="J739" i="15"/>
  <c r="J705" i="15"/>
  <c r="J620" i="15"/>
  <c r="J471" i="15"/>
  <c r="BK736" i="15"/>
  <c r="BK602" i="15"/>
  <c r="J806" i="15"/>
  <c r="J742" i="15"/>
  <c r="J704" i="15"/>
  <c r="J616" i="15"/>
  <c r="J425" i="15"/>
  <c r="J369" i="15"/>
  <c r="J299" i="15"/>
  <c r="BK710" i="15"/>
  <c r="BK616" i="15"/>
  <c r="BK291" i="15"/>
  <c r="J752" i="15"/>
  <c r="BK608" i="15"/>
  <c r="BK314" i="15"/>
  <c r="J619" i="15"/>
  <c r="J463" i="15"/>
  <c r="BK190" i="15"/>
  <c r="J711" i="15"/>
  <c r="BK467" i="15"/>
  <c r="BK324" i="15"/>
  <c r="J615" i="15"/>
  <c r="BK455" i="15"/>
  <c r="BK807" i="15"/>
  <c r="BK685" i="15"/>
  <c r="BK621" i="15"/>
  <c r="J548" i="15"/>
  <c r="BK434" i="15"/>
  <c r="BK401" i="15"/>
  <c r="BK369" i="15"/>
  <c r="BK304" i="15"/>
  <c r="J614" i="15"/>
  <c r="BK463" i="15"/>
  <c r="BK385" i="15"/>
  <c r="J206" i="15"/>
  <c r="BK128" i="16"/>
  <c r="J874" i="17"/>
  <c r="BK676" i="17"/>
  <c r="BK182" i="17"/>
  <c r="BK519" i="17"/>
  <c r="BK1106" i="17"/>
  <c r="J973" i="17"/>
  <c r="J877" i="17"/>
  <c r="BK532" i="17"/>
  <c r="BK445" i="17"/>
  <c r="J251" i="17"/>
  <c r="J1053" i="17"/>
  <c r="BK981" i="17"/>
  <c r="BK932" i="17"/>
  <c r="BK874" i="17"/>
  <c r="J792" i="17"/>
  <c r="J923" i="17"/>
  <c r="J579" i="17"/>
  <c r="BK421" i="17"/>
  <c r="BK920" i="17"/>
  <c r="BK684" i="17"/>
  <c r="J182" i="17"/>
  <c r="BK661" i="17"/>
  <c r="J197" i="17"/>
  <c r="BK521" i="17"/>
  <c r="BK1094" i="17"/>
  <c r="BK919" i="17"/>
  <c r="J380" i="17"/>
  <c r="J248" i="17"/>
  <c r="J757" i="17"/>
  <c r="J568" i="17"/>
  <c r="BK266" i="17"/>
  <c r="J1091" i="17"/>
  <c r="BK967" i="17"/>
  <c r="J932" i="17"/>
  <c r="BK588" i="17"/>
  <c r="BK503" i="17"/>
  <c r="J445" i="17"/>
  <c r="J415" i="17"/>
  <c r="J390" i="17"/>
  <c r="J255" i="17"/>
  <c r="J165" i="17"/>
  <c r="BK934" i="17"/>
  <c r="J922" i="17"/>
  <c r="J918" i="17"/>
  <c r="J862" i="17"/>
  <c r="BK788" i="17"/>
  <c r="BK754" i="17"/>
  <c r="BK680" i="17"/>
  <c r="J651" i="17"/>
  <c r="J617" i="17"/>
  <c r="J532" i="17"/>
  <c r="J444" i="17"/>
  <c r="J370" i="17"/>
  <c r="BK285" i="18"/>
  <c r="BK224" i="18"/>
  <c r="J331" i="18"/>
  <c r="BK294" i="18"/>
  <c r="J270" i="18"/>
  <c r="J221" i="18"/>
  <c r="J171" i="18"/>
  <c r="J329" i="18"/>
  <c r="BK303" i="18"/>
  <c r="BK282" i="18"/>
  <c r="J247" i="18"/>
  <c r="J189" i="18"/>
  <c r="BK156" i="18"/>
  <c r="J235" i="18"/>
  <c r="BK189" i="18"/>
  <c r="BK132" i="18"/>
  <c r="BK180" i="18"/>
  <c r="J218" i="18"/>
  <c r="J185" i="19"/>
  <c r="J151" i="19"/>
  <c r="J137" i="19"/>
  <c r="BK181" i="19"/>
  <c r="J155" i="19"/>
  <c r="BK195" i="19"/>
  <c r="BK185" i="19"/>
  <c r="J171" i="19"/>
  <c r="J144" i="19"/>
  <c r="J190" i="19"/>
  <c r="BK177" i="19"/>
  <c r="BK148" i="19"/>
  <c r="BK136" i="19"/>
  <c r="J162" i="19"/>
  <c r="BK141" i="19"/>
  <c r="BK166" i="19"/>
  <c r="BK159" i="19"/>
  <c r="BK145" i="20"/>
  <c r="BK134" i="20"/>
  <c r="J131" i="20"/>
  <c r="J132" i="20"/>
  <c r="J169" i="21"/>
  <c r="BK149" i="21"/>
  <c r="J129" i="21"/>
  <c r="BK171" i="21"/>
  <c r="BK136" i="21"/>
  <c r="BK176" i="21"/>
  <c r="J166" i="21"/>
  <c r="BK159" i="21"/>
  <c r="J151" i="21"/>
  <c r="BK145" i="21"/>
  <c r="BK135" i="21"/>
  <c r="BK129" i="21"/>
  <c r="BK179" i="21"/>
  <c r="BK172" i="21"/>
  <c r="J158" i="21"/>
  <c r="BK150" i="21"/>
  <c r="BK143" i="21"/>
  <c r="J135" i="21"/>
  <c r="BK167" i="22"/>
  <c r="J145" i="22"/>
  <c r="BK149" i="22"/>
  <c r="BK134" i="22"/>
  <c r="J135" i="22"/>
  <c r="BK161" i="22"/>
  <c r="J150" i="22"/>
  <c r="J128" i="22"/>
  <c r="J161" i="22"/>
  <c r="J141" i="22"/>
  <c r="J151" i="22"/>
  <c r="BK153" i="22"/>
  <c r="J132" i="22"/>
  <c r="J166" i="22"/>
  <c r="F39" i="23"/>
  <c r="BB123" i="1"/>
  <c r="BK140" i="24"/>
  <c r="BK129" i="24"/>
  <c r="BK138" i="24"/>
  <c r="BK133" i="24"/>
  <c r="J129" i="24"/>
  <c r="BK127" i="24"/>
  <c r="J140" i="24"/>
  <c r="J236" i="25"/>
  <c r="J235" i="25"/>
  <c r="BK216" i="25"/>
  <c r="J169" i="25"/>
  <c r="BK228" i="25"/>
  <c r="BK239" i="25"/>
  <c r="J212" i="25"/>
  <c r="BK166" i="25"/>
  <c r="J167" i="25"/>
  <c r="BK207" i="25"/>
  <c r="BK167" i="25"/>
  <c r="J231" i="25"/>
  <c r="J184" i="25"/>
  <c r="J242" i="25"/>
  <c r="BK242" i="25"/>
  <c r="BK178" i="25"/>
  <c r="BK230" i="25"/>
  <c r="J199" i="25"/>
  <c r="BK179" i="25"/>
  <c r="BK197" i="25"/>
  <c r="BK184" i="25"/>
  <c r="J210" i="26"/>
  <c r="BK152" i="26"/>
  <c r="J221" i="26"/>
  <c r="J213" i="26"/>
  <c r="BK205" i="26"/>
  <c r="J188" i="26"/>
  <c r="BK167" i="26"/>
  <c r="BK206" i="26"/>
  <c r="J193" i="26"/>
  <c r="J154" i="26"/>
  <c r="J226" i="26"/>
  <c r="BK210" i="26"/>
  <c r="BK193" i="26"/>
  <c r="BK185" i="26"/>
  <c r="J166" i="26"/>
  <c r="J148" i="26"/>
  <c r="BK160" i="26"/>
  <c r="BK154" i="26"/>
  <c r="J151" i="26"/>
  <c r="J193" i="27"/>
  <c r="BK179" i="27"/>
  <c r="J198" i="27"/>
  <c r="J189" i="27"/>
  <c r="J180" i="27"/>
  <c r="BK165" i="27"/>
  <c r="BK195" i="27"/>
  <c r="J178" i="27"/>
  <c r="J174" i="27"/>
  <c r="J161" i="27"/>
  <c r="J197" i="27"/>
  <c r="J183" i="27"/>
  <c r="BK162" i="27"/>
  <c r="J147" i="27"/>
  <c r="BK137" i="27"/>
  <c r="BK164" i="27"/>
  <c r="BK134" i="27"/>
  <c r="J131" i="27"/>
  <c r="BK149" i="27"/>
  <c r="J156" i="27"/>
  <c r="J151" i="27"/>
  <c r="BK152" i="27"/>
  <c r="BK154" i="28"/>
  <c r="J176" i="28"/>
  <c r="BK221" i="28"/>
  <c r="J124" i="28"/>
  <c r="J197" i="28"/>
  <c r="BK253" i="28"/>
  <c r="J239" i="28"/>
  <c r="J213" i="28"/>
  <c r="J136" i="29"/>
  <c r="BK129" i="29"/>
  <c r="J130" i="29"/>
  <c r="J132" i="29"/>
  <c r="BK127" i="29"/>
  <c r="BK157" i="30"/>
  <c r="BK147" i="30"/>
  <c r="J128" i="30"/>
  <c r="J147" i="30"/>
  <c r="J132" i="30"/>
  <c r="BK146" i="31"/>
  <c r="BK131" i="31"/>
  <c r="BK140" i="31"/>
  <c r="J140" i="31"/>
  <c r="J123" i="31"/>
  <c r="BK135" i="31"/>
  <c r="BK134" i="13" l="1"/>
  <c r="J134" i="13"/>
  <c r="J101" i="13"/>
  <c r="T170" i="13"/>
  <c r="T128" i="14"/>
  <c r="BK172" i="14"/>
  <c r="J172" i="14"/>
  <c r="J102" i="14"/>
  <c r="P203" i="14"/>
  <c r="R741" i="15"/>
  <c r="P244" i="17"/>
  <c r="P383" i="17"/>
  <c r="P440" i="17"/>
  <c r="R460" i="17"/>
  <c r="R672" i="17"/>
  <c r="R802" i="17"/>
  <c r="R915" i="17"/>
  <c r="BK935" i="17"/>
  <c r="J935" i="17"/>
  <c r="J117" i="17"/>
  <c r="R935" i="17"/>
  <c r="R938" i="17"/>
  <c r="T1052" i="17"/>
  <c r="P131" i="18"/>
  <c r="P199" i="18"/>
  <c r="T281" i="18"/>
  <c r="R157" i="19"/>
  <c r="P168" i="19"/>
  <c r="P135" i="20"/>
  <c r="BK166" i="27"/>
  <c r="J166" i="27"/>
  <c r="J102" i="27"/>
  <c r="R166" i="27"/>
  <c r="R123" i="28"/>
  <c r="R126" i="29"/>
  <c r="R125" i="29"/>
  <c r="R155" i="2"/>
  <c r="T358" i="2"/>
  <c r="T709" i="2"/>
  <c r="R746" i="2"/>
  <c r="T874" i="2"/>
  <c r="R1050" i="2"/>
  <c r="P1194" i="2"/>
  <c r="BK1247" i="2"/>
  <c r="J1247" i="2"/>
  <c r="J123" i="2"/>
  <c r="T1297" i="2"/>
  <c r="R1421" i="2"/>
  <c r="T1497" i="2"/>
  <c r="BK216" i="3"/>
  <c r="J216" i="3"/>
  <c r="J102" i="3"/>
  <c r="P277" i="3"/>
  <c r="BK297" i="3"/>
  <c r="J297" i="3"/>
  <c r="J104" i="3"/>
  <c r="T297" i="3"/>
  <c r="R355" i="3"/>
  <c r="P127" i="4"/>
  <c r="BK137" i="5"/>
  <c r="J137" i="5"/>
  <c r="J103" i="5"/>
  <c r="R142" i="5"/>
  <c r="P151" i="5"/>
  <c r="R151" i="6"/>
  <c r="T177" i="6"/>
  <c r="BK136" i="7"/>
  <c r="J136" i="7"/>
  <c r="J102" i="7"/>
  <c r="R192" i="8"/>
  <c r="R149" i="12"/>
  <c r="T183" i="12"/>
  <c r="R209" i="12"/>
  <c r="R213" i="12"/>
  <c r="P222" i="12"/>
  <c r="R227" i="12"/>
  <c r="T241" i="12"/>
  <c r="T134" i="13"/>
  <c r="T165" i="13"/>
  <c r="BK135" i="14"/>
  <c r="J135" i="14"/>
  <c r="J101" i="14"/>
  <c r="T179" i="14"/>
  <c r="T624" i="15"/>
  <c r="BK244" i="17"/>
  <c r="J244" i="17"/>
  <c r="J101" i="17"/>
  <c r="R383" i="17"/>
  <c r="R440" i="17"/>
  <c r="P460" i="17"/>
  <c r="P672" i="17"/>
  <c r="T782" i="17"/>
  <c r="T858" i="17"/>
  <c r="R966" i="17"/>
  <c r="BK1107" i="17"/>
  <c r="J1107" i="17"/>
  <c r="J121" i="17"/>
  <c r="R145" i="18"/>
  <c r="BK234" i="18"/>
  <c r="J234" i="18"/>
  <c r="J103" i="18"/>
  <c r="BK269" i="18"/>
  <c r="J269" i="18"/>
  <c r="J104" i="18"/>
  <c r="P328" i="18"/>
  <c r="T134" i="19"/>
  <c r="BK174" i="19"/>
  <c r="J174" i="19"/>
  <c r="J107" i="19"/>
  <c r="T127" i="20"/>
  <c r="P128" i="27"/>
  <c r="R186" i="27"/>
  <c r="R240" i="28"/>
  <c r="T142" i="30"/>
  <c r="P155" i="2"/>
  <c r="T300" i="2"/>
  <c r="T530" i="2"/>
  <c r="R702" i="2"/>
  <c r="R769" i="2"/>
  <c r="P853" i="2"/>
  <c r="BK962" i="2"/>
  <c r="J962" i="2"/>
  <c r="J114" i="2"/>
  <c r="T1050" i="2"/>
  <c r="R1194" i="2"/>
  <c r="T1247" i="2"/>
  <c r="R1332" i="2"/>
  <c r="P1381" i="2"/>
  <c r="R1505" i="2"/>
  <c r="P216" i="3"/>
  <c r="R307" i="3"/>
  <c r="BK127" i="4"/>
  <c r="J127" i="4"/>
  <c r="J101" i="4"/>
  <c r="R130" i="4"/>
  <c r="R133" i="5"/>
  <c r="BK142" i="5"/>
  <c r="J142" i="5"/>
  <c r="J104" i="5"/>
  <c r="P148" i="5"/>
  <c r="R148" i="5"/>
  <c r="BK133" i="6"/>
  <c r="J133" i="6"/>
  <c r="J102" i="6"/>
  <c r="T151" i="6"/>
  <c r="BK170" i="6"/>
  <c r="J170" i="6"/>
  <c r="J106" i="6"/>
  <c r="R177" i="6"/>
  <c r="R127" i="8"/>
  <c r="R126" i="8"/>
  <c r="BK126" i="9"/>
  <c r="J126" i="9"/>
  <c r="J101" i="9"/>
  <c r="BK138" i="11"/>
  <c r="J138" i="11"/>
  <c r="J100" i="11"/>
  <c r="BK172" i="12"/>
  <c r="J172" i="12"/>
  <c r="J104" i="12"/>
  <c r="T213" i="12"/>
  <c r="P230" i="12"/>
  <c r="BK241" i="12"/>
  <c r="J241" i="12"/>
  <c r="J123" i="12"/>
  <c r="R138" i="13"/>
  <c r="R170" i="13"/>
  <c r="BK194" i="13"/>
  <c r="T214" i="13"/>
  <c r="R128" i="14"/>
  <c r="P172" i="14"/>
  <c r="R203" i="14"/>
  <c r="R624" i="15"/>
  <c r="R715" i="15"/>
  <c r="R126" i="16"/>
  <c r="R125" i="16"/>
  <c r="BK145" i="17"/>
  <c r="J145" i="17"/>
  <c r="J100" i="17"/>
  <c r="T244" i="17"/>
  <c r="BK435" i="17"/>
  <c r="J435" i="17"/>
  <c r="J104" i="17"/>
  <c r="R486" i="17"/>
  <c r="BK660" i="17"/>
  <c r="J660" i="17"/>
  <c r="J110" i="17"/>
  <c r="BK858" i="17"/>
  <c r="J858" i="17"/>
  <c r="J115" i="17"/>
  <c r="T966" i="17"/>
  <c r="R131" i="18"/>
  <c r="BK281" i="18"/>
  <c r="J281" i="18"/>
  <c r="J106" i="18"/>
  <c r="BK149" i="19"/>
  <c r="J149" i="19"/>
  <c r="J103" i="19"/>
  <c r="BK165" i="19"/>
  <c r="J165" i="19"/>
  <c r="J105" i="19"/>
  <c r="R168" i="19"/>
  <c r="BK127" i="21"/>
  <c r="R126" i="22"/>
  <c r="R125" i="22"/>
  <c r="P135" i="24"/>
  <c r="R154" i="25"/>
  <c r="T174" i="25"/>
  <c r="R185" i="25"/>
  <c r="R208" i="25"/>
  <c r="R215" i="25"/>
  <c r="P224" i="25"/>
  <c r="P229" i="25"/>
  <c r="P243" i="25"/>
  <c r="BK171" i="27"/>
  <c r="J171" i="27"/>
  <c r="J103" i="27"/>
  <c r="T149" i="19"/>
  <c r="P165" i="19"/>
  <c r="R188" i="19"/>
  <c r="BK135" i="20"/>
  <c r="J135" i="20"/>
  <c r="J102" i="20"/>
  <c r="P175" i="21"/>
  <c r="BK126" i="22"/>
  <c r="BK125" i="22"/>
  <c r="J125" i="22"/>
  <c r="J100" i="22"/>
  <c r="T135" i="24"/>
  <c r="P150" i="25"/>
  <c r="R165" i="25"/>
  <c r="P180" i="25"/>
  <c r="R192" i="25"/>
  <c r="R200" i="25"/>
  <c r="R205" i="25"/>
  <c r="R211" i="25"/>
  <c r="T219" i="25"/>
  <c r="T224" i="25"/>
  <c r="T229" i="25"/>
  <c r="BK243" i="25"/>
  <c r="J243" i="25"/>
  <c r="J124" i="25"/>
  <c r="BK139" i="26"/>
  <c r="R163" i="26"/>
  <c r="T173" i="26"/>
  <c r="R196" i="26"/>
  <c r="BK212" i="26"/>
  <c r="J212" i="26"/>
  <c r="J110" i="26"/>
  <c r="BK128" i="27"/>
  <c r="P171" i="27"/>
  <c r="P240" i="28"/>
  <c r="BK142" i="30"/>
  <c r="J142" i="30"/>
  <c r="J101" i="30"/>
  <c r="BK300" i="2"/>
  <c r="J300" i="2"/>
  <c r="J101" i="2"/>
  <c r="R358" i="2"/>
  <c r="BK702" i="2"/>
  <c r="J702" i="2"/>
  <c r="J104" i="2"/>
  <c r="T702" i="2"/>
  <c r="P769" i="2"/>
  <c r="BK853" i="2"/>
  <c r="J853" i="2"/>
  <c r="J112" i="2"/>
  <c r="R853" i="2"/>
  <c r="T962" i="2"/>
  <c r="R994" i="2"/>
  <c r="P1017" i="2"/>
  <c r="BK1204" i="2"/>
  <c r="J1204" i="2"/>
  <c r="J120" i="2"/>
  <c r="R1247" i="2"/>
  <c r="T1332" i="2"/>
  <c r="R1381" i="2"/>
  <c r="T1505" i="2"/>
  <c r="R130" i="3"/>
  <c r="T162" i="3"/>
  <c r="P307" i="3"/>
  <c r="T130" i="4"/>
  <c r="T133" i="6"/>
  <c r="T143" i="6"/>
  <c r="P166" i="6"/>
  <c r="P170" i="6"/>
  <c r="P136" i="7"/>
  <c r="T192" i="8"/>
  <c r="P126" i="9"/>
  <c r="P125" i="9"/>
  <c r="AU105" i="1"/>
  <c r="R138" i="11"/>
  <c r="T149" i="12"/>
  <c r="T209" i="12"/>
  <c r="BK217" i="12"/>
  <c r="J217" i="12"/>
  <c r="J116" i="12"/>
  <c r="BK227" i="12"/>
  <c r="J227" i="12"/>
  <c r="J120" i="12"/>
  <c r="T227" i="12"/>
  <c r="R241" i="12"/>
  <c r="R134" i="13"/>
  <c r="BK165" i="13"/>
  <c r="J165" i="13"/>
  <c r="J103" i="13"/>
  <c r="BK170" i="13"/>
  <c r="J170" i="13"/>
  <c r="J104" i="13"/>
  <c r="R181" i="13"/>
  <c r="P214" i="13"/>
  <c r="T238" i="13"/>
  <c r="T135" i="14"/>
  <c r="T203" i="14"/>
  <c r="P624" i="15"/>
  <c r="P715" i="15"/>
  <c r="T145" i="17"/>
  <c r="R244" i="17"/>
  <c r="BK486" i="17"/>
  <c r="J486" i="17"/>
  <c r="J108" i="17"/>
  <c r="P587" i="17"/>
  <c r="R660" i="17"/>
  <c r="P782" i="17"/>
  <c r="R858" i="17"/>
  <c r="P966" i="17"/>
  <c r="R1107" i="17"/>
  <c r="T145" i="18"/>
  <c r="P281" i="18"/>
  <c r="BK157" i="19"/>
  <c r="J157" i="19"/>
  <c r="J104" i="19"/>
  <c r="R165" i="19"/>
  <c r="T188" i="19"/>
  <c r="R127" i="20"/>
  <c r="T175" i="21"/>
  <c r="R123" i="24"/>
  <c r="P154" i="25"/>
  <c r="T180" i="25"/>
  <c r="P192" i="25"/>
  <c r="BK205" i="25"/>
  <c r="J205" i="25"/>
  <c r="J113" i="25"/>
  <c r="P211" i="25"/>
  <c r="BK224" i="25"/>
  <c r="J224" i="25"/>
  <c r="J119" i="25"/>
  <c r="R229" i="25"/>
  <c r="BK135" i="26"/>
  <c r="J135" i="26"/>
  <c r="J101" i="26"/>
  <c r="BK163" i="26"/>
  <c r="J163" i="26"/>
  <c r="J103" i="26"/>
  <c r="T168" i="26"/>
  <c r="BK200" i="26"/>
  <c r="J200" i="26"/>
  <c r="J109" i="26"/>
  <c r="BK127" i="30"/>
  <c r="BK126" i="30"/>
  <c r="J126" i="30"/>
  <c r="J99" i="30"/>
  <c r="R156" i="30"/>
  <c r="R155" i="30"/>
  <c r="R300" i="2"/>
  <c r="P530" i="2"/>
  <c r="R709" i="2"/>
  <c r="P746" i="2"/>
  <c r="P874" i="2"/>
  <c r="BK1050" i="2"/>
  <c r="J1050" i="2"/>
  <c r="J118" i="2"/>
  <c r="R1204" i="2"/>
  <c r="P1235" i="2"/>
  <c r="P1242" i="2"/>
  <c r="T1242" i="2"/>
  <c r="P1297" i="2"/>
  <c r="BK1381" i="2"/>
  <c r="J1381" i="2"/>
  <c r="J126" i="2"/>
  <c r="T1381" i="2"/>
  <c r="BK1505" i="2"/>
  <c r="J1505" i="2"/>
  <c r="J129" i="2"/>
  <c r="T1542" i="2"/>
  <c r="T1541" i="2"/>
  <c r="P130" i="3"/>
  <c r="T216" i="3"/>
  <c r="R277" i="3"/>
  <c r="P297" i="3"/>
  <c r="BK355" i="3"/>
  <c r="J355" i="3"/>
  <c r="J106" i="3"/>
  <c r="T127" i="4"/>
  <c r="T126" i="4"/>
  <c r="T133" i="5"/>
  <c r="P142" i="5"/>
  <c r="T151" i="5"/>
  <c r="BK151" i="6"/>
  <c r="J151" i="6"/>
  <c r="J104" i="6"/>
  <c r="T166" i="6"/>
  <c r="BK177" i="6"/>
  <c r="J177" i="6"/>
  <c r="J107" i="6"/>
  <c r="P127" i="7"/>
  <c r="P126" i="7"/>
  <c r="AU103" i="1"/>
  <c r="T127" i="7"/>
  <c r="BK127" i="8"/>
  <c r="J127" i="8"/>
  <c r="J101" i="8"/>
  <c r="P192" i="8"/>
  <c r="T126" i="9"/>
  <c r="T125" i="9"/>
  <c r="P123" i="11"/>
  <c r="P138" i="11"/>
  <c r="P122" i="11"/>
  <c r="AU107" i="1"/>
  <c r="T153" i="12"/>
  <c r="T146" i="12"/>
  <c r="BK178" i="12"/>
  <c r="J178" i="12"/>
  <c r="J105" i="12"/>
  <c r="BK183" i="12"/>
  <c r="J183" i="12"/>
  <c r="J107" i="12"/>
  <c r="T190" i="12"/>
  <c r="T198" i="12"/>
  <c r="T203" i="12"/>
  <c r="R206" i="12"/>
  <c r="P209" i="12"/>
  <c r="P213" i="12"/>
  <c r="T217" i="12"/>
  <c r="T222" i="12"/>
  <c r="P227" i="12"/>
  <c r="P138" i="13"/>
  <c r="P170" i="13"/>
  <c r="T181" i="13"/>
  <c r="T194" i="13"/>
  <c r="BK238" i="13"/>
  <c r="J238" i="13"/>
  <c r="J109" i="13"/>
  <c r="P179" i="14"/>
  <c r="BK624" i="15"/>
  <c r="J624" i="15"/>
  <c r="J100" i="15"/>
  <c r="BK715" i="15"/>
  <c r="J715" i="15"/>
  <c r="J101" i="15"/>
  <c r="T126" i="16"/>
  <c r="T125" i="16"/>
  <c r="R145" i="17"/>
  <c r="T383" i="17"/>
  <c r="T486" i="17"/>
  <c r="P660" i="17"/>
  <c r="R782" i="17"/>
  <c r="P796" i="17"/>
  <c r="T796" i="17"/>
  <c r="P915" i="17"/>
  <c r="P935" i="17"/>
  <c r="BK1052" i="17"/>
  <c r="J1052" i="17"/>
  <c r="J120" i="17"/>
  <c r="P145" i="18"/>
  <c r="R234" i="18"/>
  <c r="P269" i="18"/>
  <c r="BK328" i="18"/>
  <c r="J328" i="18"/>
  <c r="J107" i="18"/>
  <c r="BK134" i="19"/>
  <c r="J134" i="19"/>
  <c r="J102" i="19"/>
  <c r="T157" i="19"/>
  <c r="T168" i="19"/>
  <c r="BK127" i="20"/>
  <c r="J127" i="20"/>
  <c r="J101" i="20"/>
  <c r="P126" i="22"/>
  <c r="P125" i="22"/>
  <c r="AU122" i="1"/>
  <c r="BK135" i="24"/>
  <c r="J135" i="24"/>
  <c r="J100" i="24"/>
  <c r="BK154" i="25"/>
  <c r="J154" i="25"/>
  <c r="J102" i="25"/>
  <c r="R174" i="25"/>
  <c r="P200" i="25"/>
  <c r="BK168" i="26"/>
  <c r="J168" i="26"/>
  <c r="J104" i="26"/>
  <c r="P187" i="26"/>
  <c r="T212" i="26"/>
  <c r="BK136" i="27"/>
  <c r="J136" i="27"/>
  <c r="J101" i="27"/>
  <c r="P166" i="27"/>
  <c r="BK186" i="27"/>
  <c r="J186" i="27"/>
  <c r="J104" i="27"/>
  <c r="P123" i="28"/>
  <c r="P122" i="28"/>
  <c r="AU128" i="1"/>
  <c r="T127" i="30"/>
  <c r="T126" i="30"/>
  <c r="T156" i="30"/>
  <c r="T155" i="30"/>
  <c r="T125" i="30" s="1"/>
  <c r="BK122" i="31"/>
  <c r="J122" i="31"/>
  <c r="J98" i="31"/>
  <c r="P134" i="13"/>
  <c r="P194" i="13"/>
  <c r="P128" i="14"/>
  <c r="R179" i="14"/>
  <c r="P125" i="15"/>
  <c r="T741" i="15"/>
  <c r="P126" i="16"/>
  <c r="P125" i="16"/>
  <c r="AU113" i="1"/>
  <c r="T289" i="17"/>
  <c r="P486" i="17"/>
  <c r="T587" i="17"/>
  <c r="BK782" i="17"/>
  <c r="J782" i="17"/>
  <c r="J112" i="17"/>
  <c r="P858" i="17"/>
  <c r="BK131" i="18"/>
  <c r="T199" i="18"/>
  <c r="T269" i="18"/>
  <c r="T328" i="18"/>
  <c r="R149" i="19"/>
  <c r="P174" i="19"/>
  <c r="R175" i="21"/>
  <c r="BK123" i="24"/>
  <c r="BK122" i="24"/>
  <c r="J122" i="24"/>
  <c r="BK165" i="25"/>
  <c r="J165" i="25"/>
  <c r="J103" i="25"/>
  <c r="BK180" i="25"/>
  <c r="J180" i="25"/>
  <c r="J106" i="25"/>
  <c r="P185" i="25"/>
  <c r="T200" i="25"/>
  <c r="BK208" i="25"/>
  <c r="J208" i="25"/>
  <c r="J114" i="25"/>
  <c r="P215" i="25"/>
  <c r="T139" i="26"/>
  <c r="R168" i="26"/>
  <c r="T187" i="26"/>
  <c r="T200" i="26"/>
  <c r="P136" i="27"/>
  <c r="T186" i="27"/>
  <c r="T123" i="28"/>
  <c r="BK358" i="2"/>
  <c r="J358" i="2"/>
  <c r="J102" i="2"/>
  <c r="R530" i="2"/>
  <c r="P709" i="2"/>
  <c r="BK746" i="2"/>
  <c r="T746" i="2"/>
  <c r="BK874" i="2"/>
  <c r="J874" i="2"/>
  <c r="J113" i="2"/>
  <c r="P962" i="2"/>
  <c r="P1050" i="2"/>
  <c r="T1204" i="2"/>
  <c r="R1235" i="2"/>
  <c r="BK1242" i="2"/>
  <c r="J1242" i="2"/>
  <c r="J122" i="2"/>
  <c r="BK1297" i="2"/>
  <c r="J1297" i="2"/>
  <c r="J124" i="2"/>
  <c r="P1332" i="2"/>
  <c r="T1421" i="2"/>
  <c r="P1497" i="2"/>
  <c r="R1497" i="2"/>
  <c r="R1542" i="2"/>
  <c r="R1541" i="2"/>
  <c r="T130" i="3"/>
  <c r="R162" i="3"/>
  <c r="T307" i="3"/>
  <c r="P130" i="4"/>
  <c r="BK133" i="5"/>
  <c r="J133" i="5"/>
  <c r="J102" i="5"/>
  <c r="T137" i="5"/>
  <c r="R151" i="5"/>
  <c r="R133" i="6"/>
  <c r="R143" i="6"/>
  <c r="R170" i="6"/>
  <c r="BK127" i="7"/>
  <c r="BK126" i="7"/>
  <c r="J126" i="7"/>
  <c r="J100" i="7"/>
  <c r="R127" i="7"/>
  <c r="P127" i="8"/>
  <c r="P126" i="8"/>
  <c r="AU104" i="1"/>
  <c r="BK153" i="12"/>
  <c r="J153" i="12"/>
  <c r="J102" i="12"/>
  <c r="P172" i="12"/>
  <c r="R178" i="12"/>
  <c r="P183" i="12"/>
  <c r="R190" i="12"/>
  <c r="P198" i="12"/>
  <c r="BK206" i="12"/>
  <c r="J206" i="12"/>
  <c r="J113" i="12"/>
  <c r="BK209" i="12"/>
  <c r="J209" i="12"/>
  <c r="J114" i="12"/>
  <c r="BK213" i="12"/>
  <c r="J213" i="12"/>
  <c r="J115" i="12"/>
  <c r="R217" i="12"/>
  <c r="R222" i="12"/>
  <c r="T230" i="12"/>
  <c r="T138" i="13"/>
  <c r="R165" i="13"/>
  <c r="BK181" i="13"/>
  <c r="J181" i="13"/>
  <c r="J106" i="13"/>
  <c r="BK214" i="13"/>
  <c r="J214" i="13"/>
  <c r="J108" i="13"/>
  <c r="R238" i="13"/>
  <c r="BK128" i="14"/>
  <c r="BK179" i="14"/>
  <c r="J179" i="14"/>
  <c r="J103" i="14"/>
  <c r="R125" i="15"/>
  <c r="R124" i="15"/>
  <c r="P741" i="15"/>
  <c r="P124" i="15" s="1"/>
  <c r="AU111" i="1" s="1"/>
  <c r="BK126" i="16"/>
  <c r="BK125" i="16"/>
  <c r="J125" i="16"/>
  <c r="J100" i="16"/>
  <c r="P289" i="17"/>
  <c r="P435" i="17"/>
  <c r="T435" i="17"/>
  <c r="T460" i="17"/>
  <c r="R587" i="17"/>
  <c r="BK802" i="17"/>
  <c r="J802" i="17"/>
  <c r="J114" i="17"/>
  <c r="T915" i="17"/>
  <c r="T935" i="17"/>
  <c r="R1052" i="17"/>
  <c r="BK145" i="18"/>
  <c r="J145" i="18"/>
  <c r="J101" i="18"/>
  <c r="P234" i="18"/>
  <c r="R269" i="18"/>
  <c r="P149" i="19"/>
  <c r="R174" i="19"/>
  <c r="T127" i="21"/>
  <c r="T126" i="21"/>
  <c r="T165" i="25"/>
  <c r="BK192" i="25"/>
  <c r="J192" i="25"/>
  <c r="J109" i="25"/>
  <c r="P208" i="25"/>
  <c r="BK219" i="25"/>
  <c r="J219" i="25"/>
  <c r="J117" i="25"/>
  <c r="T232" i="25"/>
  <c r="P135" i="26"/>
  <c r="BK173" i="26"/>
  <c r="J173" i="26"/>
  <c r="J106" i="26"/>
  <c r="P196" i="26"/>
  <c r="P212" i="26"/>
  <c r="R128" i="27"/>
  <c r="R171" i="27"/>
  <c r="BK123" i="28"/>
  <c r="R142" i="30"/>
  <c r="BK155" i="2"/>
  <c r="P300" i="2"/>
  <c r="BK530" i="2"/>
  <c r="J530" i="2"/>
  <c r="J103" i="2"/>
  <c r="P702" i="2"/>
  <c r="BK769" i="2"/>
  <c r="J769" i="2"/>
  <c r="J110" i="2"/>
  <c r="R874" i="2"/>
  <c r="BK994" i="2"/>
  <c r="J994" i="2"/>
  <c r="J115" i="2"/>
  <c r="T994" i="2"/>
  <c r="T1017" i="2"/>
  <c r="BK1194" i="2"/>
  <c r="J1194" i="2"/>
  <c r="J119" i="2"/>
  <c r="T1194" i="2"/>
  <c r="P1247" i="2"/>
  <c r="R1297" i="2"/>
  <c r="BK1421" i="2"/>
  <c r="J1421" i="2"/>
  <c r="J127" i="2"/>
  <c r="P1505" i="2"/>
  <c r="P1542" i="2"/>
  <c r="P1541" i="2"/>
  <c r="BK130" i="3"/>
  <c r="J130" i="3"/>
  <c r="J100" i="3"/>
  <c r="R216" i="3"/>
  <c r="T277" i="3"/>
  <c r="R297" i="3"/>
  <c r="P355" i="3"/>
  <c r="R127" i="4"/>
  <c r="R126" i="4"/>
  <c r="P137" i="5"/>
  <c r="T142" i="5"/>
  <c r="BK148" i="5"/>
  <c r="J148" i="5"/>
  <c r="J106" i="5"/>
  <c r="T148" i="5"/>
  <c r="P151" i="6"/>
  <c r="P177" i="6"/>
  <c r="T136" i="7"/>
  <c r="T127" i="8"/>
  <c r="T126" i="8"/>
  <c r="R123" i="11"/>
  <c r="R122" i="11"/>
  <c r="T123" i="11"/>
  <c r="BK149" i="12"/>
  <c r="J149" i="12"/>
  <c r="J101" i="12"/>
  <c r="P153" i="12"/>
  <c r="R172" i="12"/>
  <c r="T178" i="12"/>
  <c r="BK190" i="12"/>
  <c r="J190" i="12"/>
  <c r="J108" i="12"/>
  <c r="R198" i="12"/>
  <c r="P203" i="12"/>
  <c r="P206" i="12"/>
  <c r="P217" i="12"/>
  <c r="BK222" i="12"/>
  <c r="J222" i="12"/>
  <c r="J118" i="12"/>
  <c r="R230" i="12"/>
  <c r="P241" i="12"/>
  <c r="BK138" i="13"/>
  <c r="J138" i="13"/>
  <c r="J102" i="13"/>
  <c r="P165" i="13"/>
  <c r="P181" i="13"/>
  <c r="R214" i="13"/>
  <c r="P238" i="13"/>
  <c r="P135" i="14"/>
  <c r="R172" i="14"/>
  <c r="BK203" i="14"/>
  <c r="J203" i="14"/>
  <c r="J104" i="14"/>
  <c r="BK125" i="15"/>
  <c r="J125" i="15"/>
  <c r="J99" i="15"/>
  <c r="BK741" i="15"/>
  <c r="J741" i="15"/>
  <c r="J102" i="15"/>
  <c r="BK289" i="17"/>
  <c r="J289" i="17"/>
  <c r="J102" i="17"/>
  <c r="BK440" i="17"/>
  <c r="J440" i="17"/>
  <c r="J105" i="17"/>
  <c r="BK672" i="17"/>
  <c r="J672" i="17"/>
  <c r="J111" i="17"/>
  <c r="T802" i="17"/>
  <c r="BK938" i="17"/>
  <c r="J938" i="17"/>
  <c r="J118" i="17"/>
  <c r="T938" i="17"/>
  <c r="T1107" i="17"/>
  <c r="R199" i="18"/>
  <c r="BK168" i="19"/>
  <c r="J168" i="19"/>
  <c r="J106" i="19"/>
  <c r="P188" i="19"/>
  <c r="P127" i="20"/>
  <c r="P126" i="20"/>
  <c r="AU120" i="1"/>
  <c r="P127" i="21"/>
  <c r="P126" i="21"/>
  <c r="AU121" i="1"/>
  <c r="T123" i="24"/>
  <c r="T122" i="24"/>
  <c r="R150" i="25"/>
  <c r="R147" i="25"/>
  <c r="BK174" i="25"/>
  <c r="J174" i="25"/>
  <c r="J105" i="25"/>
  <c r="T192" i="25"/>
  <c r="T208" i="25"/>
  <c r="T215" i="25"/>
  <c r="P232" i="25"/>
  <c r="R243" i="25"/>
  <c r="R135" i="26"/>
  <c r="T163" i="26"/>
  <c r="BK187" i="26"/>
  <c r="J187" i="26"/>
  <c r="J107" i="26"/>
  <c r="R200" i="26"/>
  <c r="T136" i="27"/>
  <c r="T171" i="27"/>
  <c r="P142" i="30"/>
  <c r="P122" i="31"/>
  <c r="P123" i="24"/>
  <c r="P122" i="24"/>
  <c r="AU124" i="1"/>
  <c r="P165" i="25"/>
  <c r="BK185" i="25"/>
  <c r="J185" i="25"/>
  <c r="J108" i="25"/>
  <c r="BK211" i="25"/>
  <c r="J211" i="25"/>
  <c r="J115" i="25"/>
  <c r="P219" i="25"/>
  <c r="R232" i="25"/>
  <c r="R139" i="26"/>
  <c r="P168" i="26"/>
  <c r="R187" i="26"/>
  <c r="R212" i="26"/>
  <c r="T128" i="27"/>
  <c r="P186" i="27"/>
  <c r="BK240" i="28"/>
  <c r="J240" i="28"/>
  <c r="J100" i="28"/>
  <c r="BK126" i="29"/>
  <c r="J126" i="29"/>
  <c r="J101" i="29"/>
  <c r="R127" i="30"/>
  <c r="R126" i="30"/>
  <c r="R125" i="30"/>
  <c r="P156" i="30"/>
  <c r="P155" i="30"/>
  <c r="R122" i="31"/>
  <c r="T155" i="2"/>
  <c r="P358" i="2"/>
  <c r="BK709" i="2"/>
  <c r="J709" i="2"/>
  <c r="J105" i="2"/>
  <c r="T769" i="2"/>
  <c r="T853" i="2"/>
  <c r="R962" i="2"/>
  <c r="P994" i="2"/>
  <c r="BK1017" i="2"/>
  <c r="J1017" i="2"/>
  <c r="J117" i="2"/>
  <c r="R1017" i="2"/>
  <c r="P1204" i="2"/>
  <c r="BK1235" i="2"/>
  <c r="J1235" i="2"/>
  <c r="J121" i="2"/>
  <c r="T1235" i="2"/>
  <c r="R1242" i="2"/>
  <c r="BK1332" i="2"/>
  <c r="J1332" i="2"/>
  <c r="J125" i="2"/>
  <c r="P1421" i="2"/>
  <c r="BK1497" i="2"/>
  <c r="J1497" i="2"/>
  <c r="J128" i="2"/>
  <c r="BK1542" i="2"/>
  <c r="BK1541" i="2"/>
  <c r="J1541" i="2"/>
  <c r="J130" i="2"/>
  <c r="BK162" i="3"/>
  <c r="J162" i="3"/>
  <c r="J101" i="3"/>
  <c r="P162" i="3"/>
  <c r="BK277" i="3"/>
  <c r="J277" i="3"/>
  <c r="J103" i="3"/>
  <c r="BK307" i="3"/>
  <c r="J307" i="3"/>
  <c r="J105" i="3"/>
  <c r="T355" i="3"/>
  <c r="BK130" i="4"/>
  <c r="BK126" i="4"/>
  <c r="J126" i="4"/>
  <c r="P133" i="5"/>
  <c r="P132" i="5"/>
  <c r="P131" i="5"/>
  <c r="AU100" i="1"/>
  <c r="R137" i="5"/>
  <c r="BK151" i="5"/>
  <c r="J151" i="5"/>
  <c r="J107" i="5"/>
  <c r="P133" i="6"/>
  <c r="BK143" i="6"/>
  <c r="J143" i="6"/>
  <c r="J103" i="6"/>
  <c r="P143" i="6"/>
  <c r="BK166" i="6"/>
  <c r="J166" i="6"/>
  <c r="J105" i="6"/>
  <c r="R166" i="6"/>
  <c r="T170" i="6"/>
  <c r="R136" i="7"/>
  <c r="BK192" i="8"/>
  <c r="J192" i="8"/>
  <c r="J102" i="8"/>
  <c r="R126" i="9"/>
  <c r="R125" i="9"/>
  <c r="BK123" i="11"/>
  <c r="J123" i="11"/>
  <c r="J99" i="11"/>
  <c r="T138" i="11"/>
  <c r="P149" i="12"/>
  <c r="P146" i="12"/>
  <c r="R153" i="12"/>
  <c r="T172" i="12"/>
  <c r="T171" i="12"/>
  <c r="P178" i="12"/>
  <c r="R183" i="12"/>
  <c r="P190" i="12"/>
  <c r="BK198" i="12"/>
  <c r="J198" i="12"/>
  <c r="J110" i="12"/>
  <c r="BK203" i="12"/>
  <c r="R203" i="12"/>
  <c r="R202" i="12"/>
  <c r="T206" i="12"/>
  <c r="BK230" i="12"/>
  <c r="J230" i="12"/>
  <c r="J121" i="12"/>
  <c r="R194" i="13"/>
  <c r="R132" i="13"/>
  <c r="R131" i="13"/>
  <c r="R135" i="14"/>
  <c r="R127" i="14"/>
  <c r="R126" i="14"/>
  <c r="T172" i="14"/>
  <c r="T125" i="15"/>
  <c r="T715" i="15"/>
  <c r="T124" i="15" s="1"/>
  <c r="P145" i="17"/>
  <c r="P144" i="17"/>
  <c r="BK383" i="17"/>
  <c r="J383" i="17"/>
  <c r="J103" i="17"/>
  <c r="R435" i="17"/>
  <c r="BK460" i="17"/>
  <c r="T672" i="17"/>
  <c r="BK796" i="17"/>
  <c r="J796" i="17"/>
  <c r="J113" i="17"/>
  <c r="R796" i="17"/>
  <c r="BK915" i="17"/>
  <c r="J915" i="17"/>
  <c r="J116" i="17"/>
  <c r="P938" i="17"/>
  <c r="P1052" i="17"/>
  <c r="T131" i="18"/>
  <c r="T234" i="18"/>
  <c r="R328" i="18"/>
  <c r="P134" i="19"/>
  <c r="P157" i="19"/>
  <c r="P133" i="19" s="1"/>
  <c r="P132" i="19" s="1"/>
  <c r="AU118" i="1" s="1"/>
  <c r="T174" i="19"/>
  <c r="T135" i="20"/>
  <c r="BK175" i="21"/>
  <c r="J175" i="21"/>
  <c r="J102" i="21"/>
  <c r="R135" i="24"/>
  <c r="BK150" i="25"/>
  <c r="J150" i="25"/>
  <c r="J101" i="25"/>
  <c r="T154" i="25"/>
  <c r="R180" i="25"/>
  <c r="T185" i="25"/>
  <c r="BK200" i="25"/>
  <c r="J200" i="25"/>
  <c r="J111" i="25"/>
  <c r="T205" i="25"/>
  <c r="T211" i="25"/>
  <c r="R219" i="25"/>
  <c r="BK232" i="25"/>
  <c r="J232" i="25"/>
  <c r="J122" i="25"/>
  <c r="P139" i="26"/>
  <c r="P163" i="26"/>
  <c r="R173" i="26"/>
  <c r="BK196" i="26"/>
  <c r="J196" i="26"/>
  <c r="J108" i="26"/>
  <c r="T196" i="26"/>
  <c r="T240" i="28"/>
  <c r="T126" i="29"/>
  <c r="T125" i="29"/>
  <c r="P127" i="30"/>
  <c r="P126" i="30"/>
  <c r="P125" i="30"/>
  <c r="AU131" i="1"/>
  <c r="BK156" i="30"/>
  <c r="BK155" i="30"/>
  <c r="J155" i="30"/>
  <c r="J102" i="30"/>
  <c r="T122" i="31"/>
  <c r="P137" i="31"/>
  <c r="R289" i="17"/>
  <c r="T440" i="17"/>
  <c r="BK587" i="17"/>
  <c r="J587" i="17"/>
  <c r="J109" i="17"/>
  <c r="T660" i="17"/>
  <c r="P802" i="17"/>
  <c r="BK966" i="17"/>
  <c r="J966" i="17"/>
  <c r="J119" i="17"/>
  <c r="P1107" i="17"/>
  <c r="BK199" i="18"/>
  <c r="J199" i="18"/>
  <c r="J102" i="18"/>
  <c r="R281" i="18"/>
  <c r="R134" i="19"/>
  <c r="R133" i="19"/>
  <c r="R132" i="19"/>
  <c r="T165" i="19"/>
  <c r="BK188" i="19"/>
  <c r="J188" i="19"/>
  <c r="J108" i="19"/>
  <c r="R135" i="20"/>
  <c r="R127" i="21"/>
  <c r="R126" i="21"/>
  <c r="T126" i="22"/>
  <c r="T125" i="22"/>
  <c r="T150" i="25"/>
  <c r="T147" i="25"/>
  <c r="P174" i="25"/>
  <c r="P173" i="25"/>
  <c r="P205" i="25"/>
  <c r="P204" i="25"/>
  <c r="BK215" i="25"/>
  <c r="J215" i="25"/>
  <c r="J116" i="25"/>
  <c r="R224" i="25"/>
  <c r="BK229" i="25"/>
  <c r="J229" i="25"/>
  <c r="J121" i="25"/>
  <c r="T243" i="25"/>
  <c r="T135" i="26"/>
  <c r="T133" i="26"/>
  <c r="T132" i="26"/>
  <c r="P173" i="26"/>
  <c r="P200" i="26"/>
  <c r="R136" i="27"/>
  <c r="R127" i="27"/>
  <c r="R126" i="27"/>
  <c r="T166" i="27"/>
  <c r="P126" i="29"/>
  <c r="P125" i="29"/>
  <c r="AU130" i="1"/>
  <c r="BK134" i="31"/>
  <c r="J134" i="31"/>
  <c r="J99" i="31"/>
  <c r="P134" i="31"/>
  <c r="R134" i="31"/>
  <c r="T134" i="31"/>
  <c r="BK137" i="31"/>
  <c r="J137" i="31"/>
  <c r="J100" i="31"/>
  <c r="R137" i="31"/>
  <c r="T137" i="31"/>
  <c r="BK851" i="2"/>
  <c r="J851" i="2"/>
  <c r="J111" i="2"/>
  <c r="BK148" i="25"/>
  <c r="BK147" i="25"/>
  <c r="BK1013" i="2"/>
  <c r="J1013" i="2"/>
  <c r="J116" i="2"/>
  <c r="BK220" i="12"/>
  <c r="J220" i="12"/>
  <c r="J117" i="12"/>
  <c r="BK227" i="25"/>
  <c r="J227" i="25"/>
  <c r="J120" i="25"/>
  <c r="BK743" i="2"/>
  <c r="J743" i="2"/>
  <c r="J106" i="2"/>
  <c r="BK765" i="2"/>
  <c r="J765" i="2"/>
  <c r="J109" i="2"/>
  <c r="BK239" i="12"/>
  <c r="J239" i="12"/>
  <c r="J122" i="12"/>
  <c r="BK222" i="25"/>
  <c r="J222" i="25"/>
  <c r="J118" i="25"/>
  <c r="BK225" i="12"/>
  <c r="J225" i="12"/>
  <c r="J119" i="12"/>
  <c r="BK126" i="23"/>
  <c r="J126" i="23"/>
  <c r="J101" i="23"/>
  <c r="BK126" i="10"/>
  <c r="J126" i="10"/>
  <c r="J101" i="10"/>
  <c r="BK196" i="12"/>
  <c r="J196" i="12"/>
  <c r="J109" i="12"/>
  <c r="BK277" i="18"/>
  <c r="J277" i="18"/>
  <c r="J105" i="18"/>
  <c r="BK198" i="25"/>
  <c r="J198" i="25"/>
  <c r="J110" i="25"/>
  <c r="BK146" i="5"/>
  <c r="J146" i="5"/>
  <c r="J105" i="5"/>
  <c r="BK147" i="12"/>
  <c r="J147" i="12"/>
  <c r="J100" i="12"/>
  <c r="BK181" i="12"/>
  <c r="J181" i="12"/>
  <c r="J106" i="12"/>
  <c r="BK241" i="25"/>
  <c r="J241" i="25"/>
  <c r="J123" i="25"/>
  <c r="BK183" i="25"/>
  <c r="J183" i="25"/>
  <c r="J107" i="25"/>
  <c r="J92" i="31"/>
  <c r="J114" i="31"/>
  <c r="BE124" i="31"/>
  <c r="J127" i="30"/>
  <c r="J100" i="30"/>
  <c r="F92" i="31"/>
  <c r="J116" i="31"/>
  <c r="BE131" i="31"/>
  <c r="F116" i="31"/>
  <c r="BE123" i="31"/>
  <c r="BE133" i="31"/>
  <c r="BE136" i="31"/>
  <c r="BE141" i="31"/>
  <c r="BE145" i="31"/>
  <c r="BK125" i="30"/>
  <c r="J125" i="30"/>
  <c r="J98" i="30"/>
  <c r="BE132" i="31"/>
  <c r="BE139" i="31"/>
  <c r="BE142" i="31"/>
  <c r="BE144" i="31"/>
  <c r="BE135" i="31"/>
  <c r="BE140" i="31"/>
  <c r="BE143" i="31"/>
  <c r="J156" i="30"/>
  <c r="J103" i="30"/>
  <c r="E85" i="31"/>
  <c r="BE127" i="31"/>
  <c r="BE138" i="31"/>
  <c r="BE146" i="31"/>
  <c r="J91" i="30"/>
  <c r="J93" i="30"/>
  <c r="E113" i="30"/>
  <c r="F121" i="30"/>
  <c r="BE136" i="30"/>
  <c r="BE147" i="30"/>
  <c r="BE157" i="30"/>
  <c r="BE161" i="30"/>
  <c r="BK125" i="29"/>
  <c r="J125" i="29"/>
  <c r="F94" i="30"/>
  <c r="J94" i="30"/>
  <c r="BE132" i="30"/>
  <c r="BE139" i="30"/>
  <c r="BE146" i="30"/>
  <c r="BE152" i="30"/>
  <c r="BE158" i="30"/>
  <c r="BE159" i="30"/>
  <c r="BE135" i="30"/>
  <c r="BE138" i="30"/>
  <c r="BE143" i="30"/>
  <c r="BE149" i="30"/>
  <c r="BE128" i="30"/>
  <c r="BE134" i="30"/>
  <c r="BE144" i="30"/>
  <c r="BE137" i="29"/>
  <c r="J121" i="29"/>
  <c r="BE130" i="29"/>
  <c r="J123" i="28"/>
  <c r="J99" i="28"/>
  <c r="F95" i="29"/>
  <c r="BE129" i="29"/>
  <c r="BE136" i="29"/>
  <c r="BE134" i="29"/>
  <c r="BE138" i="29"/>
  <c r="J96" i="29"/>
  <c r="F122" i="29"/>
  <c r="BE132" i="29"/>
  <c r="BE135" i="29"/>
  <c r="E111" i="29"/>
  <c r="BE127" i="29"/>
  <c r="BE140" i="29"/>
  <c r="J93" i="29"/>
  <c r="BE128" i="29"/>
  <c r="BE133" i="29"/>
  <c r="BE139" i="29"/>
  <c r="BE131" i="29"/>
  <c r="E85" i="28"/>
  <c r="J93" i="28"/>
  <c r="F119" i="28"/>
  <c r="BE226" i="28"/>
  <c r="F93" i="28"/>
  <c r="J116" i="28"/>
  <c r="BE124" i="28"/>
  <c r="BE164" i="28"/>
  <c r="BE169" i="28"/>
  <c r="BE221" i="28"/>
  <c r="BE232" i="28"/>
  <c r="BE237" i="28"/>
  <c r="BE252" i="28"/>
  <c r="BE255" i="28"/>
  <c r="BE217" i="28"/>
  <c r="BE234" i="28"/>
  <c r="BE235" i="28"/>
  <c r="J94" i="28"/>
  <c r="BE159" i="28"/>
  <c r="BE183" i="28"/>
  <c r="BE241" i="28"/>
  <c r="BE193" i="28"/>
  <c r="BE176" i="28"/>
  <c r="BE231" i="28"/>
  <c r="BE236" i="28"/>
  <c r="BE239" i="28"/>
  <c r="BE197" i="28"/>
  <c r="BE201" i="28"/>
  <c r="BE205" i="28"/>
  <c r="BE213" i="28"/>
  <c r="BE238" i="28"/>
  <c r="BE253" i="28"/>
  <c r="BE256" i="28"/>
  <c r="BE209" i="28"/>
  <c r="BE233" i="28"/>
  <c r="BE247" i="28"/>
  <c r="J128" i="27"/>
  <c r="J100" i="27"/>
  <c r="BE154" i="28"/>
  <c r="BE188" i="28"/>
  <c r="BE254" i="28"/>
  <c r="F94" i="27"/>
  <c r="BE134" i="27"/>
  <c r="BE145" i="27"/>
  <c r="BE158" i="27"/>
  <c r="BE160" i="27"/>
  <c r="J120" i="27"/>
  <c r="BE141" i="27"/>
  <c r="BE151" i="27"/>
  <c r="BE155" i="27"/>
  <c r="F122" i="27"/>
  <c r="BE133" i="27"/>
  <c r="BE144" i="27"/>
  <c r="BE156" i="27"/>
  <c r="BE159" i="27"/>
  <c r="J139" i="26"/>
  <c r="J102" i="26"/>
  <c r="BE157" i="27"/>
  <c r="J122" i="27"/>
  <c r="BE147" i="27"/>
  <c r="BE148" i="27"/>
  <c r="BE149" i="27"/>
  <c r="BE154" i="27"/>
  <c r="J123" i="27"/>
  <c r="BE150" i="27"/>
  <c r="BE130" i="27"/>
  <c r="BE132" i="27"/>
  <c r="BE135" i="27"/>
  <c r="BE140" i="27"/>
  <c r="BE146" i="27"/>
  <c r="BE152" i="27"/>
  <c r="BE161" i="27"/>
  <c r="BE162" i="27"/>
  <c r="BE165" i="27"/>
  <c r="BE167" i="27"/>
  <c r="BE170" i="27"/>
  <c r="BE176" i="27"/>
  <c r="BE177" i="27"/>
  <c r="BE178" i="27"/>
  <c r="BE179" i="27"/>
  <c r="BE188" i="27"/>
  <c r="BE190" i="27"/>
  <c r="BE192" i="27"/>
  <c r="BE193" i="27"/>
  <c r="BE196" i="27"/>
  <c r="BE198" i="27"/>
  <c r="BE139" i="27"/>
  <c r="BE143" i="27"/>
  <c r="BE153" i="27"/>
  <c r="BE164" i="27"/>
  <c r="BE173" i="27"/>
  <c r="BE175" i="27"/>
  <c r="BE180" i="27"/>
  <c r="BE182" i="27"/>
  <c r="BE183" i="27"/>
  <c r="BE187" i="27"/>
  <c r="BE194" i="27"/>
  <c r="BE163" i="27"/>
  <c r="BE168" i="27"/>
  <c r="BE174" i="27"/>
  <c r="BE184" i="27"/>
  <c r="BE185" i="27"/>
  <c r="BE189" i="27"/>
  <c r="BE197" i="27"/>
  <c r="BE199" i="27"/>
  <c r="E85" i="27"/>
  <c r="BE129" i="27"/>
  <c r="BE131" i="27"/>
  <c r="BE137" i="27"/>
  <c r="BE138" i="27"/>
  <c r="BE142" i="27"/>
  <c r="BE169" i="27"/>
  <c r="BE172" i="27"/>
  <c r="BE181" i="27"/>
  <c r="BE191" i="27"/>
  <c r="BE195" i="27"/>
  <c r="BE137" i="26"/>
  <c r="BE143" i="26"/>
  <c r="BE153" i="26"/>
  <c r="BE160" i="26"/>
  <c r="BE156" i="26"/>
  <c r="BE158" i="26"/>
  <c r="BE161" i="26"/>
  <c r="BE142" i="26"/>
  <c r="E85" i="26"/>
  <c r="F129" i="26"/>
  <c r="BE147" i="26"/>
  <c r="BE150" i="26"/>
  <c r="BK204" i="25"/>
  <c r="J204" i="25"/>
  <c r="J112" i="25"/>
  <c r="J93" i="26"/>
  <c r="F128" i="26"/>
  <c r="BE138" i="26"/>
  <c r="BE141" i="26"/>
  <c r="BE149" i="26"/>
  <c r="BE152" i="26"/>
  <c r="BE145" i="26"/>
  <c r="BE155" i="26"/>
  <c r="J147" i="25"/>
  <c r="J99" i="25"/>
  <c r="J94" i="26"/>
  <c r="BE136" i="26"/>
  <c r="J91" i="26"/>
  <c r="BE140" i="26"/>
  <c r="BE146" i="26"/>
  <c r="BE162" i="26"/>
  <c r="BE175" i="26"/>
  <c r="BE179" i="26"/>
  <c r="BE181" i="26"/>
  <c r="BE185" i="26"/>
  <c r="BE191" i="26"/>
  <c r="BE203" i="26"/>
  <c r="BE211" i="26"/>
  <c r="BE218" i="26"/>
  <c r="BE220" i="26"/>
  <c r="BE222" i="26"/>
  <c r="BE224" i="26"/>
  <c r="BE226" i="26"/>
  <c r="BE144" i="26"/>
  <c r="BE151" i="26"/>
  <c r="BE164" i="26"/>
  <c r="BE165" i="26"/>
  <c r="BE167" i="26"/>
  <c r="BE174" i="26"/>
  <c r="BE176" i="26"/>
  <c r="BE180" i="26"/>
  <c r="BE182" i="26"/>
  <c r="BE190" i="26"/>
  <c r="BE192" i="26"/>
  <c r="BE194" i="26"/>
  <c r="BE198" i="26"/>
  <c r="BE199" i="26"/>
  <c r="BE202" i="26"/>
  <c r="BE205" i="26"/>
  <c r="BE207" i="26"/>
  <c r="BE210" i="26"/>
  <c r="BE219" i="26"/>
  <c r="BK173" i="25"/>
  <c r="J173" i="25"/>
  <c r="J104" i="25"/>
  <c r="BE169" i="26"/>
  <c r="BE171" i="26"/>
  <c r="BE177" i="26"/>
  <c r="BE183" i="26"/>
  <c r="BE184" i="26"/>
  <c r="BE186" i="26"/>
  <c r="BE188" i="26"/>
  <c r="BE189" i="26"/>
  <c r="BE193" i="26"/>
  <c r="BE195" i="26"/>
  <c r="BE201" i="26"/>
  <c r="BE204" i="26"/>
  <c r="BE206" i="26"/>
  <c r="BE208" i="26"/>
  <c r="BE213" i="26"/>
  <c r="BE215" i="26"/>
  <c r="BE216" i="26"/>
  <c r="BE217" i="26"/>
  <c r="BE223" i="26"/>
  <c r="BE225" i="26"/>
  <c r="BE148" i="26"/>
  <c r="BE154" i="26"/>
  <c r="BE157" i="26"/>
  <c r="BE159" i="26"/>
  <c r="BE166" i="26"/>
  <c r="BE170" i="26"/>
  <c r="BE178" i="26"/>
  <c r="BE197" i="26"/>
  <c r="BE209" i="26"/>
  <c r="BE214" i="26"/>
  <c r="BE221" i="26"/>
  <c r="BE175" i="25"/>
  <c r="BE178" i="25"/>
  <c r="BE187" i="25"/>
  <c r="BE199" i="25"/>
  <c r="J98" i="24"/>
  <c r="BE158" i="25"/>
  <c r="BE159" i="25"/>
  <c r="BE166" i="25"/>
  <c r="BE167" i="25"/>
  <c r="BE169" i="25"/>
  <c r="BE170" i="25"/>
  <c r="BE176" i="25"/>
  <c r="BE181" i="25"/>
  <c r="BE223" i="25"/>
  <c r="BE236" i="25"/>
  <c r="J94" i="25"/>
  <c r="BE149" i="25"/>
  <c r="BE152" i="25"/>
  <c r="BE156" i="25"/>
  <c r="BE196" i="25"/>
  <c r="BE202" i="25"/>
  <c r="BE218" i="25"/>
  <c r="BE230" i="25"/>
  <c r="BE233" i="25"/>
  <c r="BE238" i="25"/>
  <c r="BE244" i="25"/>
  <c r="BE245" i="25"/>
  <c r="J142" i="25"/>
  <c r="BE184" i="25"/>
  <c r="BE189" i="25"/>
  <c r="BE207" i="25"/>
  <c r="BE213" i="25"/>
  <c r="BE220" i="25"/>
  <c r="BE228" i="25"/>
  <c r="BE239" i="25"/>
  <c r="BE240" i="25"/>
  <c r="BE242" i="25"/>
  <c r="BE153" i="25"/>
  <c r="BE191" i="25"/>
  <c r="BE212" i="25"/>
  <c r="BE216" i="25"/>
  <c r="BE214" i="25"/>
  <c r="J91" i="25"/>
  <c r="F142" i="25"/>
  <c r="BE182" i="25"/>
  <c r="BE193" i="25"/>
  <c r="BE195" i="25"/>
  <c r="BE206" i="25"/>
  <c r="E134" i="25"/>
  <c r="BE155" i="25"/>
  <c r="BE237" i="25"/>
  <c r="BE157" i="25"/>
  <c r="BE164" i="25"/>
  <c r="BE201" i="25"/>
  <c r="BE203" i="25"/>
  <c r="BE225" i="25"/>
  <c r="BE231" i="25"/>
  <c r="F94" i="25"/>
  <c r="BE161" i="25"/>
  <c r="BE162" i="25"/>
  <c r="BE210" i="25"/>
  <c r="BE226" i="25"/>
  <c r="BE234" i="25"/>
  <c r="BE235" i="25"/>
  <c r="J123" i="24"/>
  <c r="J99" i="24"/>
  <c r="BE151" i="25"/>
  <c r="BE160" i="25"/>
  <c r="BE163" i="25"/>
  <c r="BE171" i="25"/>
  <c r="BE177" i="25"/>
  <c r="BE186" i="25"/>
  <c r="BE188" i="25"/>
  <c r="BE197" i="25"/>
  <c r="BE209" i="25"/>
  <c r="BE217" i="25"/>
  <c r="BE221" i="25"/>
  <c r="BE168" i="25"/>
  <c r="BE172" i="25"/>
  <c r="BE179" i="25"/>
  <c r="BE190" i="25"/>
  <c r="BE194" i="25"/>
  <c r="BE147" i="24"/>
  <c r="BE150" i="24"/>
  <c r="BE125" i="24"/>
  <c r="BE127" i="24"/>
  <c r="BE137" i="24"/>
  <c r="BE138" i="24"/>
  <c r="BE148" i="24"/>
  <c r="E110" i="24"/>
  <c r="F118" i="24"/>
  <c r="BE129" i="24"/>
  <c r="BE139" i="24"/>
  <c r="BE132" i="24"/>
  <c r="BE145" i="24"/>
  <c r="BE149" i="24"/>
  <c r="BE151" i="24"/>
  <c r="BE152" i="24"/>
  <c r="J116" i="24"/>
  <c r="J119" i="24"/>
  <c r="BE128" i="24"/>
  <c r="BE133" i="24"/>
  <c r="BE140" i="24"/>
  <c r="F94" i="24"/>
  <c r="J118" i="24"/>
  <c r="BE124" i="24"/>
  <c r="BE141" i="24"/>
  <c r="BE142" i="24"/>
  <c r="BE144" i="24"/>
  <c r="BE126" i="24"/>
  <c r="BE131" i="24"/>
  <c r="BE134" i="24"/>
  <c r="BE130" i="24"/>
  <c r="BE136" i="24"/>
  <c r="BE143" i="24"/>
  <c r="BE146" i="24"/>
  <c r="E111" i="23"/>
  <c r="F121" i="23"/>
  <c r="F96" i="23"/>
  <c r="J126" i="22"/>
  <c r="J101" i="22"/>
  <c r="J93" i="23"/>
  <c r="J95" i="23"/>
  <c r="J122" i="23"/>
  <c r="BE127" i="23"/>
  <c r="J127" i="21"/>
  <c r="J101" i="21"/>
  <c r="BE155" i="22"/>
  <c r="BE158" i="22"/>
  <c r="BE171" i="22"/>
  <c r="BE172" i="22"/>
  <c r="BE136" i="22"/>
  <c r="BE149" i="22"/>
  <c r="BE153" i="22"/>
  <c r="BE169" i="22"/>
  <c r="BE173" i="22"/>
  <c r="J96" i="22"/>
  <c r="BE144" i="22"/>
  <c r="BE151" i="22"/>
  <c r="BE174" i="22"/>
  <c r="BE146" i="22"/>
  <c r="E85" i="22"/>
  <c r="F96" i="22"/>
  <c r="F121" i="22"/>
  <c r="BE129" i="22"/>
  <c r="BE133" i="22"/>
  <c r="BE141" i="22"/>
  <c r="BE150" i="22"/>
  <c r="BE154" i="22"/>
  <c r="BE165" i="22"/>
  <c r="BE166" i="22"/>
  <c r="BE139" i="22"/>
  <c r="BE140" i="22"/>
  <c r="BE157" i="22"/>
  <c r="BE160" i="22"/>
  <c r="BE167" i="22"/>
  <c r="J95" i="22"/>
  <c r="BE134" i="22"/>
  <c r="BE159" i="22"/>
  <c r="J93" i="22"/>
  <c r="BE128" i="22"/>
  <c r="BE131" i="22"/>
  <c r="BE138" i="22"/>
  <c r="BE143" i="22"/>
  <c r="BE147" i="22"/>
  <c r="BE152" i="22"/>
  <c r="BE127" i="22"/>
  <c r="BE130" i="22"/>
  <c r="BE132" i="22"/>
  <c r="BE135" i="22"/>
  <c r="BE137" i="22"/>
  <c r="BE142" i="22"/>
  <c r="BE161" i="22"/>
  <c r="BE162" i="22"/>
  <c r="BE163" i="22"/>
  <c r="BE164" i="22"/>
  <c r="BE168" i="22"/>
  <c r="BE170" i="22"/>
  <c r="BE145" i="22"/>
  <c r="BE148" i="22"/>
  <c r="BE156" i="22"/>
  <c r="BK126" i="20"/>
  <c r="J126" i="20"/>
  <c r="J100" i="20"/>
  <c r="J122" i="21"/>
  <c r="BE128" i="21"/>
  <c r="F96" i="21"/>
  <c r="BE129" i="21"/>
  <c r="E85" i="21"/>
  <c r="J96" i="21"/>
  <c r="BE139" i="21"/>
  <c r="BE142" i="21"/>
  <c r="BE145" i="21"/>
  <c r="BE146" i="21"/>
  <c r="BE148" i="21"/>
  <c r="BE151" i="21"/>
  <c r="BE152" i="21"/>
  <c r="BE166" i="21"/>
  <c r="BE167" i="21"/>
  <c r="BE169" i="21"/>
  <c r="BE172" i="21"/>
  <c r="BE173" i="21"/>
  <c r="BE174" i="21"/>
  <c r="BE177" i="21"/>
  <c r="BE178" i="21"/>
  <c r="BE183" i="21"/>
  <c r="J93" i="21"/>
  <c r="BE130" i="21"/>
  <c r="BE131" i="21"/>
  <c r="BE133" i="21"/>
  <c r="BE134" i="21"/>
  <c r="BE136" i="21"/>
  <c r="BE141" i="21"/>
  <c r="BE144" i="21"/>
  <c r="BE147" i="21"/>
  <c r="BE149" i="21"/>
  <c r="BE154" i="21"/>
  <c r="BE158" i="21"/>
  <c r="BE160" i="21"/>
  <c r="BE164" i="21"/>
  <c r="BE170" i="21"/>
  <c r="BE179" i="21"/>
  <c r="BE182" i="21"/>
  <c r="F122" i="21"/>
  <c r="BE135" i="21"/>
  <c r="BE138" i="21"/>
  <c r="BE140" i="21"/>
  <c r="BE156" i="21"/>
  <c r="BE159" i="21"/>
  <c r="BE161" i="21"/>
  <c r="BE165" i="21"/>
  <c r="BE180" i="21"/>
  <c r="BE181" i="21"/>
  <c r="BE132" i="21"/>
  <c r="BE137" i="21"/>
  <c r="BE143" i="21"/>
  <c r="BE150" i="21"/>
  <c r="BE153" i="21"/>
  <c r="BE155" i="21"/>
  <c r="BE157" i="21"/>
  <c r="BE162" i="21"/>
  <c r="BE163" i="21"/>
  <c r="BE168" i="21"/>
  <c r="BE171" i="21"/>
  <c r="BE176" i="21"/>
  <c r="J120" i="20"/>
  <c r="BE130" i="20"/>
  <c r="J122" i="20"/>
  <c r="F95" i="20"/>
  <c r="BE129" i="20"/>
  <c r="BE144" i="20"/>
  <c r="F123" i="20"/>
  <c r="BE134" i="20"/>
  <c r="BK133" i="19"/>
  <c r="J133" i="19"/>
  <c r="J101" i="19"/>
  <c r="J123" i="20"/>
  <c r="BE145" i="20"/>
  <c r="E112" i="20"/>
  <c r="BE140" i="20"/>
  <c r="BE143" i="20"/>
  <c r="BE133" i="20"/>
  <c r="BE131" i="20"/>
  <c r="BE139" i="20"/>
  <c r="BE142" i="20"/>
  <c r="BE128" i="20"/>
  <c r="BE132" i="20"/>
  <c r="BE137" i="20"/>
  <c r="BE141" i="20"/>
  <c r="BE136" i="20"/>
  <c r="BE138" i="20"/>
  <c r="J93" i="19"/>
  <c r="J129" i="19"/>
  <c r="BE142" i="19"/>
  <c r="BE148" i="19"/>
  <c r="BE154" i="19"/>
  <c r="BE161" i="19"/>
  <c r="E85" i="19"/>
  <c r="F95" i="19"/>
  <c r="BE135" i="19"/>
  <c r="BE156" i="19"/>
  <c r="J131" i="18"/>
  <c r="J100" i="18"/>
  <c r="BE140" i="19"/>
  <c r="BE144" i="19"/>
  <c r="BE151" i="19"/>
  <c r="BE153" i="19"/>
  <c r="BE158" i="19"/>
  <c r="BE162" i="19"/>
  <c r="BE136" i="19"/>
  <c r="BE146" i="19"/>
  <c r="BE170" i="19"/>
  <c r="F96" i="19"/>
  <c r="J128" i="19"/>
  <c r="BE137" i="19"/>
  <c r="BE143" i="19"/>
  <c r="BE163" i="19"/>
  <c r="BE139" i="19"/>
  <c r="BE160" i="19"/>
  <c r="BE145" i="19"/>
  <c r="BE147" i="19"/>
  <c r="BE152" i="19"/>
  <c r="BE155" i="19"/>
  <c r="BE166" i="19"/>
  <c r="BE167" i="19"/>
  <c r="BE176" i="19"/>
  <c r="BE179" i="19"/>
  <c r="BE187" i="19"/>
  <c r="BE193" i="19"/>
  <c r="BE195" i="19"/>
  <c r="BE196" i="19"/>
  <c r="BE171" i="19"/>
  <c r="BE173" i="19"/>
  <c r="BE177" i="19"/>
  <c r="BE181" i="19"/>
  <c r="BE183" i="19"/>
  <c r="BE185" i="19"/>
  <c r="BE189" i="19"/>
  <c r="BE194" i="19"/>
  <c r="BE197" i="19"/>
  <c r="BE164" i="19"/>
  <c r="BE172" i="19"/>
  <c r="BE175" i="19"/>
  <c r="BE178" i="19"/>
  <c r="BE180" i="19"/>
  <c r="BE182" i="19"/>
  <c r="BE138" i="19"/>
  <c r="BE141" i="19"/>
  <c r="BE150" i="19"/>
  <c r="BE159" i="19"/>
  <c r="BE169" i="19"/>
  <c r="BE184" i="19"/>
  <c r="BE186" i="19"/>
  <c r="BE190" i="19"/>
  <c r="BE191" i="19"/>
  <c r="BE192" i="19"/>
  <c r="BE198" i="19"/>
  <c r="BE199" i="19"/>
  <c r="BK144" i="17"/>
  <c r="BE168" i="18"/>
  <c r="BE233" i="18"/>
  <c r="BE183" i="18"/>
  <c r="BE224" i="18"/>
  <c r="J94" i="18"/>
  <c r="J123" i="18"/>
  <c r="BE165" i="18"/>
  <c r="BE180" i="18"/>
  <c r="BE212" i="18"/>
  <c r="BE177" i="18"/>
  <c r="BE198" i="18"/>
  <c r="BE221" i="18"/>
  <c r="BE227" i="18"/>
  <c r="BE247" i="18"/>
  <c r="F93" i="18"/>
  <c r="BE149" i="18"/>
  <c r="BE162" i="18"/>
  <c r="BE174" i="18"/>
  <c r="BE200" i="18"/>
  <c r="BE209" i="18"/>
  <c r="BE241" i="18"/>
  <c r="J93" i="18"/>
  <c r="F126" i="18"/>
  <c r="BE159" i="18"/>
  <c r="BE259" i="18"/>
  <c r="BE144" i="18"/>
  <c r="BE156" i="18"/>
  <c r="BE230" i="18"/>
  <c r="E117" i="18"/>
  <c r="BE138" i="18"/>
  <c r="BE235" i="18"/>
  <c r="J460" i="17"/>
  <c r="J107" i="17"/>
  <c r="BE132" i="18"/>
  <c r="BE141" i="18"/>
  <c r="BE153" i="18"/>
  <c r="BE171" i="18"/>
  <c r="BE192" i="18"/>
  <c r="BE206" i="18"/>
  <c r="BE262" i="18"/>
  <c r="BE265" i="18"/>
  <c r="BE268" i="18"/>
  <c r="BE270" i="18"/>
  <c r="BE273" i="18"/>
  <c r="BE285" i="18"/>
  <c r="BE288" i="18"/>
  <c r="BE294" i="18"/>
  <c r="BE297" i="18"/>
  <c r="BE300" i="18"/>
  <c r="BE322" i="18"/>
  <c r="BE329" i="18"/>
  <c r="BE330" i="18"/>
  <c r="BE331" i="18"/>
  <c r="BE334" i="18"/>
  <c r="BE195" i="18"/>
  <c r="BE218" i="18"/>
  <c r="BE238" i="18"/>
  <c r="BE276" i="18"/>
  <c r="BE278" i="18"/>
  <c r="BE291" i="18"/>
  <c r="BE306" i="18"/>
  <c r="BE313" i="18"/>
  <c r="BE316" i="18"/>
  <c r="BE319" i="18"/>
  <c r="BE135" i="18"/>
  <c r="BE186" i="18"/>
  <c r="BE244" i="18"/>
  <c r="BE250" i="18"/>
  <c r="BE253" i="18"/>
  <c r="BE282" i="18"/>
  <c r="BE303" i="18"/>
  <c r="BE309" i="18"/>
  <c r="BE146" i="18"/>
  <c r="BE189" i="18"/>
  <c r="BE203" i="18"/>
  <c r="BE215" i="18"/>
  <c r="BE256" i="18"/>
  <c r="J126" i="16"/>
  <c r="J101" i="16"/>
  <c r="E85" i="17"/>
  <c r="J91" i="17"/>
  <c r="J94" i="17"/>
  <c r="F139" i="17"/>
  <c r="BE149" i="17"/>
  <c r="BE231" i="17"/>
  <c r="BE251" i="17"/>
  <c r="BE255" i="17"/>
  <c r="BE277" i="17"/>
  <c r="BE290" i="17"/>
  <c r="BE384" i="17"/>
  <c r="BE521" i="17"/>
  <c r="BE551" i="17"/>
  <c r="BE579" i="17"/>
  <c r="BE648" i="17"/>
  <c r="BE779" i="17"/>
  <c r="BE781" i="17"/>
  <c r="BE795" i="17"/>
  <c r="BE857" i="17"/>
  <c r="BE894" i="17"/>
  <c r="BE919" i="17"/>
  <c r="BE923" i="17"/>
  <c r="BE924" i="17"/>
  <c r="BE926" i="17"/>
  <c r="BE936" i="17"/>
  <c r="J139" i="17"/>
  <c r="BE278" i="17"/>
  <c r="BE380" i="17"/>
  <c r="BE645" i="17"/>
  <c r="BE755" i="17"/>
  <c r="BE788" i="17"/>
  <c r="BE797" i="17"/>
  <c r="BE922" i="17"/>
  <c r="BE925" i="17"/>
  <c r="BE951" i="17"/>
  <c r="BE1053" i="17"/>
  <c r="BE162" i="17"/>
  <c r="BE177" i="17"/>
  <c r="BE194" i="17"/>
  <c r="BE245" i="17"/>
  <c r="BE387" i="17"/>
  <c r="BE390" i="17"/>
  <c r="BE424" i="17"/>
  <c r="BE583" i="17"/>
  <c r="BE588" i="17"/>
  <c r="BE1029" i="17"/>
  <c r="BE1079" i="17"/>
  <c r="BE1106" i="17"/>
  <c r="BE155" i="17"/>
  <c r="BE233" i="17"/>
  <c r="BE266" i="17"/>
  <c r="BE397" i="17"/>
  <c r="BE401" i="17"/>
  <c r="BE412" i="17"/>
  <c r="BE421" i="17"/>
  <c r="BE445" i="17"/>
  <c r="BE457" i="17"/>
  <c r="BE473" i="17"/>
  <c r="BE503" i="17"/>
  <c r="BE519" i="17"/>
  <c r="BE532" i="17"/>
  <c r="BE783" i="17"/>
  <c r="BE803" i="17"/>
  <c r="BE987" i="17"/>
  <c r="F94" i="17"/>
  <c r="BE182" i="17"/>
  <c r="BE197" i="17"/>
  <c r="BE330" i="17"/>
  <c r="BE449" i="17"/>
  <c r="BE453" i="17"/>
  <c r="BE487" i="17"/>
  <c r="BE607" i="17"/>
  <c r="BE641" i="17"/>
  <c r="BE657" i="17"/>
  <c r="BE661" i="17"/>
  <c r="BE676" i="17"/>
  <c r="BE687" i="17"/>
  <c r="BE918" i="17"/>
  <c r="BE921" i="17"/>
  <c r="BE1065" i="17"/>
  <c r="BE1108" i="17"/>
  <c r="BE248" i="17"/>
  <c r="BE392" i="17"/>
  <c r="BE415" i="17"/>
  <c r="BE673" i="17"/>
  <c r="BE701" i="17"/>
  <c r="BE757" i="17"/>
  <c r="BE792" i="17"/>
  <c r="BE801" i="17"/>
  <c r="BE805" i="17"/>
  <c r="BE859" i="17"/>
  <c r="BE862" i="17"/>
  <c r="BE916" i="17"/>
  <c r="BE165" i="17"/>
  <c r="BE617" i="17"/>
  <c r="BE753" i="17"/>
  <c r="BE905" i="17"/>
  <c r="BE146" i="17"/>
  <c r="BE241" i="17"/>
  <c r="BE370" i="17"/>
  <c r="BE441" i="17"/>
  <c r="BE485" i="17"/>
  <c r="BE505" i="17"/>
  <c r="BE624" i="17"/>
  <c r="BE667" i="17"/>
  <c r="BE684" i="17"/>
  <c r="BE733" i="17"/>
  <c r="BE927" i="17"/>
  <c r="BE692" i="17"/>
  <c r="BE754" i="17"/>
  <c r="BE829" i="17"/>
  <c r="BE877" i="17"/>
  <c r="BE893" i="17"/>
  <c r="BE965" i="17"/>
  <c r="BE990" i="17"/>
  <c r="BE1005" i="17"/>
  <c r="BE1007" i="17"/>
  <c r="BE1010" i="17"/>
  <c r="BE1094" i="17"/>
  <c r="BE1118" i="17"/>
  <c r="BE159" i="17"/>
  <c r="BE217" i="17"/>
  <c r="BE436" i="17"/>
  <c r="BE439" i="17"/>
  <c r="BE444" i="17"/>
  <c r="BE447" i="17"/>
  <c r="BE870" i="17"/>
  <c r="BE874" i="17"/>
  <c r="BE896" i="17"/>
  <c r="BE914" i="17"/>
  <c r="BE917" i="17"/>
  <c r="BE920" i="17"/>
  <c r="BE928" i="17"/>
  <c r="BE930" i="17"/>
  <c r="BE934" i="17"/>
  <c r="BE953" i="17"/>
  <c r="BE967" i="17"/>
  <c r="BE973" i="17"/>
  <c r="BE994" i="17"/>
  <c r="BE1048" i="17"/>
  <c r="BE1091" i="17"/>
  <c r="BE376" i="17"/>
  <c r="BE442" i="17"/>
  <c r="BE455" i="17"/>
  <c r="BE568" i="17"/>
  <c r="BE586" i="17"/>
  <c r="BE611" i="17"/>
  <c r="BE714" i="17"/>
  <c r="BE750" i="17"/>
  <c r="BE790" i="17"/>
  <c r="BE931" i="17"/>
  <c r="BE933" i="17"/>
  <c r="BE937" i="17"/>
  <c r="BE939" i="17"/>
  <c r="BE1000" i="17"/>
  <c r="BE1002" i="17"/>
  <c r="BE1026" i="17"/>
  <c r="BE1051" i="17"/>
  <c r="BE451" i="17"/>
  <c r="BE461" i="17"/>
  <c r="BE565" i="17"/>
  <c r="BE630" i="17"/>
  <c r="BE651" i="17"/>
  <c r="BE659" i="17"/>
  <c r="BE680" i="17"/>
  <c r="BE756" i="17"/>
  <c r="BE770" i="17"/>
  <c r="BE899" i="17"/>
  <c r="BE929" i="17"/>
  <c r="BE932" i="17"/>
  <c r="BE942" i="17"/>
  <c r="BE945" i="17"/>
  <c r="BE948" i="17"/>
  <c r="BE981" i="17"/>
  <c r="BE1077" i="17"/>
  <c r="BK124" i="15"/>
  <c r="J124" i="15"/>
  <c r="J95" i="16"/>
  <c r="E111" i="16"/>
  <c r="BE128" i="16"/>
  <c r="BE129" i="16"/>
  <c r="J93" i="16"/>
  <c r="F96" i="16"/>
  <c r="J122" i="16"/>
  <c r="F121" i="16"/>
  <c r="BE127" i="16"/>
  <c r="J93" i="15"/>
  <c r="E112" i="15"/>
  <c r="BE174" i="15"/>
  <c r="BE223" i="15"/>
  <c r="BE291" i="15"/>
  <c r="BE359" i="15"/>
  <c r="BE364" i="15"/>
  <c r="BE425" i="15"/>
  <c r="BE616" i="15"/>
  <c r="BE623" i="15"/>
  <c r="BE712" i="15"/>
  <c r="BE240" i="15"/>
  <c r="BE299" i="15"/>
  <c r="BE491" i="15"/>
  <c r="BE501" i="15"/>
  <c r="BE529" i="15"/>
  <c r="BE560" i="15"/>
  <c r="BE690" i="15"/>
  <c r="BE708" i="15"/>
  <c r="BE710" i="15"/>
  <c r="BE738" i="15"/>
  <c r="F93" i="15"/>
  <c r="BE157" i="15"/>
  <c r="BE253" i="15"/>
  <c r="BE319" i="15"/>
  <c r="BE421" i="15"/>
  <c r="BE463" i="15"/>
  <c r="BE508" i="15"/>
  <c r="BE566" i="15"/>
  <c r="BE590" i="15"/>
  <c r="BE617" i="15"/>
  <c r="BE742" i="15"/>
  <c r="BE792" i="15"/>
  <c r="J121" i="15"/>
  <c r="BE304" i="15"/>
  <c r="BE314" i="15"/>
  <c r="BE352" i="15"/>
  <c r="BE471" i="15"/>
  <c r="BE496" i="15"/>
  <c r="BE515" i="15"/>
  <c r="BE578" i="15"/>
  <c r="BE614" i="15"/>
  <c r="BE620" i="15"/>
  <c r="BE676" i="15"/>
  <c r="BE705" i="15"/>
  <c r="J128" i="14"/>
  <c r="J100" i="14"/>
  <c r="BE442" i="15"/>
  <c r="BE522" i="15"/>
  <c r="BE535" i="15"/>
  <c r="BE602" i="15"/>
  <c r="BE625" i="15"/>
  <c r="BE636" i="15"/>
  <c r="BE645" i="15"/>
  <c r="BE807" i="15"/>
  <c r="BE345" i="15"/>
  <c r="BE369" i="15"/>
  <c r="BE401" i="15"/>
  <c r="BE417" i="15"/>
  <c r="BE373" i="15"/>
  <c r="BE381" i="15"/>
  <c r="BE548" i="15"/>
  <c r="BE596" i="15"/>
  <c r="BE618" i="15"/>
  <c r="BE717" i="15"/>
  <c r="BE735" i="15"/>
  <c r="BE770" i="15"/>
  <c r="BE778" i="15"/>
  <c r="BE784" i="15"/>
  <c r="BE324" i="15"/>
  <c r="BE331" i="15"/>
  <c r="BE338" i="15"/>
  <c r="BE389" i="15"/>
  <c r="BE397" i="15"/>
  <c r="BE429" i="15"/>
  <c r="BE554" i="15"/>
  <c r="BE572" i="15"/>
  <c r="BE707" i="15"/>
  <c r="BE711" i="15"/>
  <c r="BE736" i="15"/>
  <c r="BE737" i="15"/>
  <c r="BE760" i="15"/>
  <c r="BE779" i="15"/>
  <c r="BE803" i="15"/>
  <c r="J91" i="15"/>
  <c r="F94" i="15"/>
  <c r="BE190" i="15"/>
  <c r="BE206" i="15"/>
  <c r="BE266" i="15"/>
  <c r="BE278" i="15"/>
  <c r="BE295" i="15"/>
  <c r="BE377" i="15"/>
  <c r="BE385" i="15"/>
  <c r="BE393" i="15"/>
  <c r="BE405" i="15"/>
  <c r="BE409" i="15"/>
  <c r="BE447" i="15"/>
  <c r="BE451" i="15"/>
  <c r="BE455" i="15"/>
  <c r="BE485" i="15"/>
  <c r="BE584" i="15"/>
  <c r="BE619" i="15"/>
  <c r="BE656" i="15"/>
  <c r="BE703" i="15"/>
  <c r="BE723" i="15"/>
  <c r="BE734" i="15"/>
  <c r="BE740" i="15"/>
  <c r="BE788" i="15"/>
  <c r="BE801" i="15"/>
  <c r="BE434" i="15"/>
  <c r="BE542" i="15"/>
  <c r="BE608" i="15"/>
  <c r="BE709" i="15"/>
  <c r="BE716" i="15"/>
  <c r="BE739" i="15"/>
  <c r="BE126" i="15"/>
  <c r="BE309" i="15"/>
  <c r="BE413" i="15"/>
  <c r="BE459" i="15"/>
  <c r="BE475" i="15"/>
  <c r="BE615" i="15"/>
  <c r="BE622" i="15"/>
  <c r="BE665" i="15"/>
  <c r="BE694" i="15"/>
  <c r="BE698" i="15"/>
  <c r="BE704" i="15"/>
  <c r="BE706" i="15"/>
  <c r="BE714" i="15"/>
  <c r="BE802" i="15"/>
  <c r="BE806" i="15"/>
  <c r="BE808" i="15"/>
  <c r="BE809" i="15"/>
  <c r="BE810" i="15"/>
  <c r="BE438" i="15"/>
  <c r="BE467" i="15"/>
  <c r="BE479" i="15"/>
  <c r="BE621" i="15"/>
  <c r="BE685" i="15"/>
  <c r="BE686" i="15"/>
  <c r="BE713" i="15"/>
  <c r="BE728" i="15"/>
  <c r="BE752" i="15"/>
  <c r="BE796" i="15"/>
  <c r="BE804" i="15"/>
  <c r="BE805" i="15"/>
  <c r="BE811" i="15"/>
  <c r="BE188" i="14"/>
  <c r="BE192" i="14"/>
  <c r="BE198" i="14"/>
  <c r="BE206" i="14"/>
  <c r="J194" i="13"/>
  <c r="J107" i="13"/>
  <c r="BE138" i="14"/>
  <c r="BE141" i="14"/>
  <c r="BE142" i="14"/>
  <c r="BE150" i="14"/>
  <c r="BE156" i="14"/>
  <c r="BE159" i="14"/>
  <c r="BE189" i="14"/>
  <c r="BE204" i="14"/>
  <c r="BE210" i="14"/>
  <c r="BE186" i="14"/>
  <c r="BE215" i="14"/>
  <c r="F93" i="14"/>
  <c r="BE168" i="14"/>
  <c r="BE170" i="14"/>
  <c r="BE180" i="14"/>
  <c r="BE184" i="14"/>
  <c r="BE185" i="14"/>
  <c r="BE202" i="14"/>
  <c r="BE211" i="14"/>
  <c r="BE158" i="14"/>
  <c r="BE162" i="14"/>
  <c r="BE163" i="14"/>
  <c r="BE166" i="14"/>
  <c r="BE175" i="14"/>
  <c r="BE154" i="14"/>
  <c r="BE164" i="14"/>
  <c r="J94" i="14"/>
  <c r="J122" i="14"/>
  <c r="BE133" i="14"/>
  <c r="BE146" i="14"/>
  <c r="BE147" i="14"/>
  <c r="BE151" i="14"/>
  <c r="BE152" i="14"/>
  <c r="BE165" i="14"/>
  <c r="BE167" i="14"/>
  <c r="BE178" i="14"/>
  <c r="BE187" i="14"/>
  <c r="BE191" i="14"/>
  <c r="BE194" i="14"/>
  <c r="BE199" i="14"/>
  <c r="BE200" i="14"/>
  <c r="BE201" i="14"/>
  <c r="BE209" i="14"/>
  <c r="BE212" i="14"/>
  <c r="E85" i="14"/>
  <c r="J120" i="14"/>
  <c r="BE134" i="14"/>
  <c r="BE136" i="14"/>
  <c r="BE139" i="14"/>
  <c r="BE140" i="14"/>
  <c r="BE161" i="14"/>
  <c r="BE171" i="14"/>
  <c r="BE197" i="14"/>
  <c r="BE208" i="14"/>
  <c r="F94" i="14"/>
  <c r="BE130" i="14"/>
  <c r="BE137" i="14"/>
  <c r="BE169" i="14"/>
  <c r="BE174" i="14"/>
  <c r="BE177" i="14"/>
  <c r="BE182" i="14"/>
  <c r="BE205" i="14"/>
  <c r="BE207" i="14"/>
  <c r="BE213" i="14"/>
  <c r="BE214" i="14"/>
  <c r="BE143" i="14"/>
  <c r="BE144" i="14"/>
  <c r="BE149" i="14"/>
  <c r="BE153" i="14"/>
  <c r="BE155" i="14"/>
  <c r="BE160" i="14"/>
  <c r="BE173" i="14"/>
  <c r="BE176" i="14"/>
  <c r="BE181" i="14"/>
  <c r="BE196" i="14"/>
  <c r="BE216" i="14"/>
  <c r="BE129" i="14"/>
  <c r="BE131" i="14"/>
  <c r="BE132" i="14"/>
  <c r="BE145" i="14"/>
  <c r="BE148" i="14"/>
  <c r="BE157" i="14"/>
  <c r="BE183" i="14"/>
  <c r="BE190" i="14"/>
  <c r="BE193" i="14"/>
  <c r="BE195" i="14"/>
  <c r="BK171" i="12"/>
  <c r="J171" i="12"/>
  <c r="J103" i="12"/>
  <c r="J127" i="13"/>
  <c r="BE139" i="13"/>
  <c r="BE147" i="13"/>
  <c r="BE148" i="13"/>
  <c r="BE152" i="13"/>
  <c r="BE157" i="13"/>
  <c r="BE178" i="13"/>
  <c r="BE191" i="13"/>
  <c r="BE197" i="13"/>
  <c r="BE199" i="13"/>
  <c r="BE209" i="13"/>
  <c r="BE211" i="13"/>
  <c r="BE215" i="13"/>
  <c r="BK146" i="12"/>
  <c r="F128" i="13"/>
  <c r="BE141" i="13"/>
  <c r="BE149" i="13"/>
  <c r="BE158" i="13"/>
  <c r="BE159" i="13"/>
  <c r="BE160" i="13"/>
  <c r="BE163" i="13"/>
  <c r="BE192" i="13"/>
  <c r="BE222" i="13"/>
  <c r="BE186" i="13"/>
  <c r="BE188" i="13"/>
  <c r="BE212" i="13"/>
  <c r="BE217" i="13"/>
  <c r="J94" i="13"/>
  <c r="BE136" i="13"/>
  <c r="BE201" i="13"/>
  <c r="J203" i="12"/>
  <c r="J112" i="12"/>
  <c r="E85" i="13"/>
  <c r="BE135" i="13"/>
  <c r="BE146" i="13"/>
  <c r="BE150" i="13"/>
  <c r="BE155" i="13"/>
  <c r="BE179" i="13"/>
  <c r="BE184" i="13"/>
  <c r="BE202" i="13"/>
  <c r="BE213" i="13"/>
  <c r="BE219" i="13"/>
  <c r="BE224" i="13"/>
  <c r="BE143" i="13"/>
  <c r="BE220" i="13"/>
  <c r="BE168" i="13"/>
  <c r="BE171" i="13"/>
  <c r="BE174" i="13"/>
  <c r="BE176" i="13"/>
  <c r="BE140" i="13"/>
  <c r="BE156" i="13"/>
  <c r="BE162" i="13"/>
  <c r="BE173" i="13"/>
  <c r="BE177" i="13"/>
  <c r="BE187" i="13"/>
  <c r="BE200" i="13"/>
  <c r="BE203" i="13"/>
  <c r="BE216" i="13"/>
  <c r="BE218" i="13"/>
  <c r="BE153" i="13"/>
  <c r="BE175" i="13"/>
  <c r="BE182" i="13"/>
  <c r="BE193" i="13"/>
  <c r="BE206" i="13"/>
  <c r="BE210" i="13"/>
  <c r="BE221" i="13"/>
  <c r="BE223" i="13"/>
  <c r="BE231" i="13"/>
  <c r="BE236" i="13"/>
  <c r="BE241" i="13"/>
  <c r="BE242" i="13"/>
  <c r="BE249" i="13"/>
  <c r="J91" i="13"/>
  <c r="BE144" i="13"/>
  <c r="BE145" i="13"/>
  <c r="BE151" i="13"/>
  <c r="BE154" i="13"/>
  <c r="BE169" i="13"/>
  <c r="BE183" i="13"/>
  <c r="BE185" i="13"/>
  <c r="BE195" i="13"/>
  <c r="BE198" i="13"/>
  <c r="BE208" i="13"/>
  <c r="BE225" i="13"/>
  <c r="BE229" i="13"/>
  <c r="BE234" i="13"/>
  <c r="BE240" i="13"/>
  <c r="BE245" i="13"/>
  <c r="BE247" i="13"/>
  <c r="BE250" i="13"/>
  <c r="BE251" i="13"/>
  <c r="F127" i="13"/>
  <c r="BE137" i="13"/>
  <c r="BE142" i="13"/>
  <c r="BE161" i="13"/>
  <c r="BE172" i="13"/>
  <c r="BE204" i="13"/>
  <c r="BE205" i="13"/>
  <c r="BE207" i="13"/>
  <c r="BE226" i="13"/>
  <c r="BE233" i="13"/>
  <c r="BE235" i="13"/>
  <c r="BE239" i="13"/>
  <c r="BE244" i="13"/>
  <c r="BE246" i="13"/>
  <c r="BE248" i="13"/>
  <c r="BE164" i="13"/>
  <c r="BE166" i="13"/>
  <c r="BE167" i="13"/>
  <c r="BE189" i="13"/>
  <c r="BE190" i="13"/>
  <c r="BE196" i="13"/>
  <c r="BE227" i="13"/>
  <c r="BE228" i="13"/>
  <c r="BE230" i="13"/>
  <c r="BE232" i="13"/>
  <c r="BE237" i="13"/>
  <c r="BE243" i="13"/>
  <c r="J91" i="12"/>
  <c r="E133" i="12"/>
  <c r="J142" i="12"/>
  <c r="BE165" i="12"/>
  <c r="BE174" i="12"/>
  <c r="BE179" i="12"/>
  <c r="BE197" i="12"/>
  <c r="BE156" i="12"/>
  <c r="BE161" i="12"/>
  <c r="BE151" i="12"/>
  <c r="BE154" i="12"/>
  <c r="BE162" i="12"/>
  <c r="BE189" i="12"/>
  <c r="BE191" i="12"/>
  <c r="F93" i="12"/>
  <c r="BE152" i="12"/>
  <c r="BE157" i="12"/>
  <c r="BE169" i="12"/>
  <c r="BE182" i="12"/>
  <c r="BE186" i="12"/>
  <c r="BE195" i="12"/>
  <c r="BE160" i="12"/>
  <c r="BE163" i="12"/>
  <c r="BE177" i="12"/>
  <c r="BE200" i="12"/>
  <c r="J141" i="12"/>
  <c r="BE158" i="12"/>
  <c r="BE159" i="12"/>
  <c r="BE164" i="12"/>
  <c r="BE167" i="12"/>
  <c r="BE184" i="12"/>
  <c r="BE201" i="12"/>
  <c r="BE207" i="12"/>
  <c r="F142" i="12"/>
  <c r="BE148" i="12"/>
  <c r="BE150" i="12"/>
  <c r="BE155" i="12"/>
  <c r="BE173" i="12"/>
  <c r="BE180" i="12"/>
  <c r="BE194" i="12"/>
  <c r="BE199" i="12"/>
  <c r="BE166" i="12"/>
  <c r="BE175" i="12"/>
  <c r="BE176" i="12"/>
  <c r="BE210" i="12"/>
  <c r="BE215" i="12"/>
  <c r="BE218" i="12"/>
  <c r="BE228" i="12"/>
  <c r="BE229" i="12"/>
  <c r="BE231" i="12"/>
  <c r="BE232" i="12"/>
  <c r="BE233" i="12"/>
  <c r="BE234" i="12"/>
  <c r="BE170" i="12"/>
  <c r="BE185" i="12"/>
  <c r="BE187" i="12"/>
  <c r="BE188" i="12"/>
  <c r="BE192" i="12"/>
  <c r="BE193" i="12"/>
  <c r="BE204" i="12"/>
  <c r="BE212" i="12"/>
  <c r="BE214" i="12"/>
  <c r="BE216" i="12"/>
  <c r="BE219" i="12"/>
  <c r="BE221" i="12"/>
  <c r="BE224" i="12"/>
  <c r="BE236" i="12"/>
  <c r="BE240" i="12"/>
  <c r="BE242" i="12"/>
  <c r="BE243" i="12"/>
  <c r="BE205" i="12"/>
  <c r="BE168" i="12"/>
  <c r="BE208" i="12"/>
  <c r="BE211" i="12"/>
  <c r="BE223" i="12"/>
  <c r="BE226" i="12"/>
  <c r="BE235" i="12"/>
  <c r="BE237" i="12"/>
  <c r="BE238" i="12"/>
  <c r="F93" i="11"/>
  <c r="J118" i="11"/>
  <c r="BE129" i="11"/>
  <c r="BE130" i="11"/>
  <c r="BE139" i="11"/>
  <c r="BE144" i="11"/>
  <c r="BE147" i="11"/>
  <c r="BE153" i="11"/>
  <c r="BE149" i="11"/>
  <c r="F94" i="11"/>
  <c r="BE127" i="11"/>
  <c r="BE132" i="11"/>
  <c r="BE126" i="11"/>
  <c r="BE133" i="11"/>
  <c r="BE151" i="11"/>
  <c r="BE156" i="11"/>
  <c r="BE145" i="11"/>
  <c r="E85" i="11"/>
  <c r="J94" i="11"/>
  <c r="BE135" i="11"/>
  <c r="BE137" i="11"/>
  <c r="BE150" i="11"/>
  <c r="J91" i="11"/>
  <c r="BE125" i="11"/>
  <c r="BE136" i="11"/>
  <c r="BE142" i="11"/>
  <c r="BE143" i="11"/>
  <c r="BE152" i="11"/>
  <c r="BE154" i="11"/>
  <c r="BE155" i="11"/>
  <c r="BE124" i="11"/>
  <c r="BE141" i="11"/>
  <c r="BE146" i="11"/>
  <c r="BE148" i="11"/>
  <c r="BE131" i="11"/>
  <c r="BE134" i="11"/>
  <c r="BE140" i="11"/>
  <c r="BE128" i="11"/>
  <c r="J93" i="10"/>
  <c r="F96" i="10"/>
  <c r="E111" i="10"/>
  <c r="BK125" i="9"/>
  <c r="J125" i="9"/>
  <c r="J100" i="9"/>
  <c r="F95" i="10"/>
  <c r="J95" i="10"/>
  <c r="BE127" i="10"/>
  <c r="J96" i="10"/>
  <c r="F121" i="9"/>
  <c r="BE128" i="9"/>
  <c r="BE134" i="9"/>
  <c r="J95" i="9"/>
  <c r="E85" i="9"/>
  <c r="F122" i="9"/>
  <c r="BE129" i="9"/>
  <c r="BE133" i="9"/>
  <c r="BE135" i="9"/>
  <c r="J93" i="9"/>
  <c r="BE127" i="9"/>
  <c r="J122" i="9"/>
  <c r="BE131" i="9"/>
  <c r="BK126" i="8"/>
  <c r="J126" i="8"/>
  <c r="J100" i="8"/>
  <c r="BE132" i="9"/>
  <c r="BE136" i="9"/>
  <c r="BE138" i="9"/>
  <c r="BE147" i="9"/>
  <c r="BE149" i="9"/>
  <c r="BE151" i="9"/>
  <c r="BE153" i="9"/>
  <c r="BE130" i="9"/>
  <c r="BE143" i="9"/>
  <c r="BE150" i="9"/>
  <c r="BE155" i="9"/>
  <c r="BE139" i="9"/>
  <c r="BE142" i="9"/>
  <c r="BE145" i="9"/>
  <c r="BE146" i="9"/>
  <c r="BE152" i="9"/>
  <c r="BE154" i="9"/>
  <c r="BE156" i="9"/>
  <c r="BE157" i="9"/>
  <c r="BE137" i="9"/>
  <c r="BE140" i="9"/>
  <c r="BE141" i="9"/>
  <c r="BE144" i="9"/>
  <c r="BE148" i="9"/>
  <c r="J95" i="8"/>
  <c r="J123" i="8"/>
  <c r="BE172" i="8"/>
  <c r="BE196" i="8"/>
  <c r="BE130" i="8"/>
  <c r="BE134" i="8"/>
  <c r="BE136" i="8"/>
  <c r="BE139" i="8"/>
  <c r="BE162" i="8"/>
  <c r="BE170" i="8"/>
  <c r="BE194" i="8"/>
  <c r="BE128" i="8"/>
  <c r="BE141" i="8"/>
  <c r="BE168" i="8"/>
  <c r="BE171" i="8"/>
  <c r="BE176" i="8"/>
  <c r="BE187" i="8"/>
  <c r="BE197" i="8"/>
  <c r="F96" i="8"/>
  <c r="BE129" i="8"/>
  <c r="BE151" i="8"/>
  <c r="BE184" i="8"/>
  <c r="BE186" i="8"/>
  <c r="J93" i="8"/>
  <c r="F122" i="8"/>
  <c r="BE137" i="8"/>
  <c r="BE140" i="8"/>
  <c r="BE161" i="8"/>
  <c r="BE193" i="8"/>
  <c r="BE200" i="8"/>
  <c r="J127" i="7"/>
  <c r="J101" i="7"/>
  <c r="BE131" i="8"/>
  <c r="BE133" i="8"/>
  <c r="BE144" i="8"/>
  <c r="BE150" i="8"/>
  <c r="BE155" i="8"/>
  <c r="BE173" i="8"/>
  <c r="BE183" i="8"/>
  <c r="BE198" i="8"/>
  <c r="BE146" i="8"/>
  <c r="BE149" i="8"/>
  <c r="BE154" i="8"/>
  <c r="BE160" i="8"/>
  <c r="BE174" i="8"/>
  <c r="BE178" i="8"/>
  <c r="BE179" i="8"/>
  <c r="BE182" i="8"/>
  <c r="BE199" i="8"/>
  <c r="BE148" i="8"/>
  <c r="BE157" i="8"/>
  <c r="BE159" i="8"/>
  <c r="BE164" i="8"/>
  <c r="BE169" i="8"/>
  <c r="BE188" i="8"/>
  <c r="BE190" i="8"/>
  <c r="BE195" i="8"/>
  <c r="E112" i="8"/>
  <c r="BE142" i="8"/>
  <c r="BE156" i="8"/>
  <c r="BE163" i="8"/>
  <c r="BE167" i="8"/>
  <c r="BE177" i="8"/>
  <c r="BE185" i="8"/>
  <c r="BE189" i="8"/>
  <c r="BE191" i="8"/>
  <c r="BE152" i="8"/>
  <c r="BE165" i="8"/>
  <c r="BE132" i="8"/>
  <c r="BE147" i="8"/>
  <c r="BE180" i="8"/>
  <c r="BE135" i="8"/>
  <c r="BE138" i="8"/>
  <c r="BE143" i="8"/>
  <c r="BE145" i="8"/>
  <c r="BE153" i="8"/>
  <c r="BE158" i="8"/>
  <c r="BE166" i="8"/>
  <c r="BE175" i="8"/>
  <c r="BE181" i="8"/>
  <c r="J95" i="7"/>
  <c r="BE131" i="7"/>
  <c r="BE132" i="7"/>
  <c r="BE139" i="7"/>
  <c r="BE142" i="7"/>
  <c r="E85" i="7"/>
  <c r="F96" i="7"/>
  <c r="J120" i="7"/>
  <c r="BE133" i="7"/>
  <c r="BE135" i="7"/>
  <c r="BE140" i="7"/>
  <c r="BE146" i="7"/>
  <c r="J123" i="7"/>
  <c r="BE129" i="7"/>
  <c r="BE137" i="7"/>
  <c r="BE141" i="7"/>
  <c r="BE143" i="7"/>
  <c r="BE144" i="7"/>
  <c r="BE147" i="7"/>
  <c r="F95" i="7"/>
  <c r="BE128" i="7"/>
  <c r="BE130" i="7"/>
  <c r="BE134" i="7"/>
  <c r="BE138" i="7"/>
  <c r="BE145" i="7"/>
  <c r="BK132" i="5"/>
  <c r="J132" i="5"/>
  <c r="J101" i="5"/>
  <c r="J93" i="6"/>
  <c r="J127" i="6"/>
  <c r="BE135" i="6"/>
  <c r="BE141" i="6"/>
  <c r="BE145" i="6"/>
  <c r="E117" i="6"/>
  <c r="F127" i="6"/>
  <c r="BE134" i="6"/>
  <c r="F96" i="6"/>
  <c r="J128" i="6"/>
  <c r="BE140" i="6"/>
  <c r="BE144" i="6"/>
  <c r="BE142" i="6"/>
  <c r="BE146" i="6"/>
  <c r="BE138" i="6"/>
  <c r="BE147" i="6"/>
  <c r="BE155" i="6"/>
  <c r="BE159" i="6"/>
  <c r="BE160" i="6"/>
  <c r="BE165" i="6"/>
  <c r="BE169" i="6"/>
  <c r="BE173" i="6"/>
  <c r="BE182" i="6"/>
  <c r="BE186" i="6"/>
  <c r="BE188" i="6"/>
  <c r="BE152" i="6"/>
  <c r="BE157" i="6"/>
  <c r="BE158" i="6"/>
  <c r="BE161" i="6"/>
  <c r="BE167" i="6"/>
  <c r="BE175" i="6"/>
  <c r="BE179" i="6"/>
  <c r="BE181" i="6"/>
  <c r="BE183" i="6"/>
  <c r="BE136" i="6"/>
  <c r="BE137" i="6"/>
  <c r="BE139" i="6"/>
  <c r="BE150" i="6"/>
  <c r="BE153" i="6"/>
  <c r="BE162" i="6"/>
  <c r="BE164" i="6"/>
  <c r="BE172" i="6"/>
  <c r="BE176" i="6"/>
  <c r="BE185" i="6"/>
  <c r="BE187" i="6"/>
  <c r="BE148" i="6"/>
  <c r="BE149" i="6"/>
  <c r="BE154" i="6"/>
  <c r="BE156" i="6"/>
  <c r="BE163" i="6"/>
  <c r="BE168" i="6"/>
  <c r="BE171" i="6"/>
  <c r="BE174" i="6"/>
  <c r="BE178" i="6"/>
  <c r="BE180" i="6"/>
  <c r="BE184" i="6"/>
  <c r="F96" i="5"/>
  <c r="BE136" i="5"/>
  <c r="BE144" i="5"/>
  <c r="BE145" i="5"/>
  <c r="BE149" i="5"/>
  <c r="BE158" i="5"/>
  <c r="J127" i="5"/>
  <c r="J128" i="5"/>
  <c r="BE135" i="5"/>
  <c r="BE138" i="5"/>
  <c r="BE155" i="5"/>
  <c r="E117" i="5"/>
  <c r="BE139" i="5"/>
  <c r="BE152" i="5"/>
  <c r="BE150" i="5"/>
  <c r="BE154" i="5"/>
  <c r="J100" i="4"/>
  <c r="J125" i="5"/>
  <c r="BE140" i="5"/>
  <c r="BE141" i="5"/>
  <c r="BE159" i="5"/>
  <c r="BE143" i="5"/>
  <c r="BE156" i="5"/>
  <c r="BE160" i="5"/>
  <c r="J130" i="4"/>
  <c r="J102" i="4"/>
  <c r="F95" i="5"/>
  <c r="BE153" i="5"/>
  <c r="BE157" i="5"/>
  <c r="BE161" i="5"/>
  <c r="BE134" i="5"/>
  <c r="BE147" i="5"/>
  <c r="BE162" i="5"/>
  <c r="E85" i="4"/>
  <c r="J95" i="4"/>
  <c r="BE128" i="4"/>
  <c r="BE139" i="4"/>
  <c r="F96" i="4"/>
  <c r="F122" i="4"/>
  <c r="BE135" i="4"/>
  <c r="BE136" i="4"/>
  <c r="BE138" i="4"/>
  <c r="BE129" i="4"/>
  <c r="J123" i="4"/>
  <c r="BK129" i="3"/>
  <c r="J129" i="3"/>
  <c r="J99" i="3"/>
  <c r="BE133" i="4"/>
  <c r="BE134" i="4"/>
  <c r="BA99" i="1"/>
  <c r="J93" i="4"/>
  <c r="BE131" i="4"/>
  <c r="BE132" i="4"/>
  <c r="BE137" i="4"/>
  <c r="BC99" i="1"/>
  <c r="BB99" i="1"/>
  <c r="J91" i="3"/>
  <c r="BE137" i="3"/>
  <c r="BE158" i="3"/>
  <c r="J94" i="3"/>
  <c r="F124" i="3"/>
  <c r="BE155" i="3"/>
  <c r="J155" i="2"/>
  <c r="J100" i="2"/>
  <c r="J93" i="3"/>
  <c r="F125" i="3"/>
  <c r="BE166" i="3"/>
  <c r="J1542" i="2"/>
  <c r="J131" i="2"/>
  <c r="BE146" i="3"/>
  <c r="BE163" i="3"/>
  <c r="BE131" i="3"/>
  <c r="BE143" i="3"/>
  <c r="BE152" i="3"/>
  <c r="BE161" i="3"/>
  <c r="BE176" i="3"/>
  <c r="BE170" i="3"/>
  <c r="BE173" i="3"/>
  <c r="BE179" i="3"/>
  <c r="BE191" i="3"/>
  <c r="BE203" i="3"/>
  <c r="BE206" i="3"/>
  <c r="BE209" i="3"/>
  <c r="BE224" i="3"/>
  <c r="BE227" i="3"/>
  <c r="BE230" i="3"/>
  <c r="BE233" i="3"/>
  <c r="BE236" i="3"/>
  <c r="BE257" i="3"/>
  <c r="BE266" i="3"/>
  <c r="BE281" i="3"/>
  <c r="BE287" i="3"/>
  <c r="BE296" i="3"/>
  <c r="BE304" i="3"/>
  <c r="BE308" i="3"/>
  <c r="BE335" i="3"/>
  <c r="BE361" i="3"/>
  <c r="E85" i="3"/>
  <c r="BE134" i="3"/>
  <c r="BE149" i="3"/>
  <c r="BE182" i="3"/>
  <c r="BE185" i="3"/>
  <c r="BE194" i="3"/>
  <c r="BE197" i="3"/>
  <c r="BE200" i="3"/>
  <c r="BE217" i="3"/>
  <c r="BE220" i="3"/>
  <c r="BE239" i="3"/>
  <c r="BE251" i="3"/>
  <c r="BE263" i="3"/>
  <c r="BE269" i="3"/>
  <c r="BE270" i="3"/>
  <c r="BE284" i="3"/>
  <c r="BE298" i="3"/>
  <c r="BE301" i="3"/>
  <c r="BE311" i="3"/>
  <c r="BE317" i="3"/>
  <c r="BE320" i="3"/>
  <c r="BE329" i="3"/>
  <c r="BE332" i="3"/>
  <c r="BE339" i="3"/>
  <c r="BE356" i="3"/>
  <c r="BE357" i="3"/>
  <c r="BE358" i="3"/>
  <c r="BE140" i="3"/>
  <c r="BE188" i="3"/>
  <c r="BE212" i="3"/>
  <c r="BE215" i="3"/>
  <c r="BE221" i="3"/>
  <c r="BE242" i="3"/>
  <c r="BE245" i="3"/>
  <c r="BE248" i="3"/>
  <c r="BE254" i="3"/>
  <c r="BE260" i="3"/>
  <c r="BE273" i="3"/>
  <c r="BE276" i="3"/>
  <c r="BE278" i="3"/>
  <c r="BE290" i="3"/>
  <c r="BE293" i="3"/>
  <c r="BE314" i="3"/>
  <c r="BE323" i="3"/>
  <c r="BE326" i="3"/>
  <c r="BE342" i="3"/>
  <c r="BE345" i="3"/>
  <c r="BE348" i="3"/>
  <c r="F93" i="2"/>
  <c r="BE246" i="2"/>
  <c r="BE293" i="2"/>
  <c r="BE307" i="2"/>
  <c r="BE676" i="2"/>
  <c r="BE714" i="2"/>
  <c r="BE716" i="2"/>
  <c r="BE760" i="2"/>
  <c r="BE766" i="2"/>
  <c r="BE770" i="2"/>
  <c r="BE793" i="2"/>
  <c r="BE823" i="2"/>
  <c r="BE836" i="2"/>
  <c r="BE873" i="2"/>
  <c r="BE903" i="2"/>
  <c r="BE961" i="2"/>
  <c r="BE1020" i="2"/>
  <c r="BE1139" i="2"/>
  <c r="BE1196" i="2"/>
  <c r="BE1198" i="2"/>
  <c r="BE1209" i="2"/>
  <c r="BE1210" i="2"/>
  <c r="BE1213" i="2"/>
  <c r="BE1215" i="2"/>
  <c r="BE1221" i="2"/>
  <c r="BE1240" i="2"/>
  <c r="BE1251" i="2"/>
  <c r="BE1279" i="2"/>
  <c r="BE1306" i="2"/>
  <c r="BE1317" i="2"/>
  <c r="BE1351" i="2"/>
  <c r="BE1357" i="2"/>
  <c r="BE1360" i="2"/>
  <c r="BE1380" i="2"/>
  <c r="BE1401" i="2"/>
  <c r="BE1408" i="2"/>
  <c r="BE1420" i="2"/>
  <c r="BE1443" i="2"/>
  <c r="BE1447" i="2"/>
  <c r="BE1465" i="2"/>
  <c r="BE1479" i="2"/>
  <c r="BE1496" i="2"/>
  <c r="BE1498" i="2"/>
  <c r="BE1501" i="2"/>
  <c r="BE1509" i="2"/>
  <c r="BE1519" i="2"/>
  <c r="BE1525" i="2"/>
  <c r="BE1543" i="2"/>
  <c r="BE1544" i="2"/>
  <c r="E141" i="2"/>
  <c r="J150" i="2"/>
  <c r="BE159" i="2"/>
  <c r="BE216" i="2"/>
  <c r="BE225" i="2"/>
  <c r="BE310" i="2"/>
  <c r="BE347" i="2"/>
  <c r="BE359" i="2"/>
  <c r="BE571" i="2"/>
  <c r="BE574" i="2"/>
  <c r="BE626" i="2"/>
  <c r="BE654" i="2"/>
  <c r="BE710" i="2"/>
  <c r="BE807" i="2"/>
  <c r="BE172" i="2"/>
  <c r="BE346" i="2"/>
  <c r="BE599" i="2"/>
  <c r="BE663" i="2"/>
  <c r="BE708" i="2"/>
  <c r="BE725" i="2"/>
  <c r="BE736" i="2"/>
  <c r="BE756" i="2"/>
  <c r="BE857" i="2"/>
  <c r="BE875" i="2"/>
  <c r="BE1049" i="2"/>
  <c r="BE1078" i="2"/>
  <c r="BE1084" i="2"/>
  <c r="BE1154" i="2"/>
  <c r="BE1195" i="2"/>
  <c r="BE1220" i="2"/>
  <c r="BE1286" i="2"/>
  <c r="BE1320" i="2"/>
  <c r="BE1411" i="2"/>
  <c r="F94" i="2"/>
  <c r="BE197" i="2"/>
  <c r="BE219" i="2"/>
  <c r="BE228" i="2"/>
  <c r="BE508" i="2"/>
  <c r="BE511" i="2"/>
  <c r="BE514" i="2"/>
  <c r="BE721" i="2"/>
  <c r="BE728" i="2"/>
  <c r="BE732" i="2"/>
  <c r="BE747" i="2"/>
  <c r="BE842" i="2"/>
  <c r="BE907" i="2"/>
  <c r="BE979" i="2"/>
  <c r="BE1203" i="2"/>
  <c r="BE1237" i="2"/>
  <c r="BE1239" i="2"/>
  <c r="BE1248" i="2"/>
  <c r="BE1269" i="2"/>
  <c r="BE1281" i="2"/>
  <c r="BE1301" i="2"/>
  <c r="BE1309" i="2"/>
  <c r="BE1363" i="2"/>
  <c r="BE1382" i="2"/>
  <c r="BE156" i="2"/>
  <c r="BE190" i="2"/>
  <c r="BE316" i="2"/>
  <c r="BE319" i="2"/>
  <c r="BE322" i="2"/>
  <c r="BE419" i="2"/>
  <c r="BE480" i="2"/>
  <c r="BE493" i="2"/>
  <c r="BE683" i="2"/>
  <c r="BE706" i="2"/>
  <c r="BE711" i="2"/>
  <c r="BE734" i="2"/>
  <c r="BE741" i="2"/>
  <c r="BE803" i="2"/>
  <c r="BE817" i="2"/>
  <c r="BE870" i="2"/>
  <c r="BE910" i="2"/>
  <c r="BE939" i="2"/>
  <c r="BE959" i="2"/>
  <c r="BE963" i="2"/>
  <c r="BE969" i="2"/>
  <c r="BE1004" i="2"/>
  <c r="BE1012" i="2"/>
  <c r="BE1046" i="2"/>
  <c r="BE1178" i="2"/>
  <c r="BE1219" i="2"/>
  <c r="BE1225" i="2"/>
  <c r="BE1226" i="2"/>
  <c r="BE1229" i="2"/>
  <c r="BE1232" i="2"/>
  <c r="BE1233" i="2"/>
  <c r="BE1298" i="2"/>
  <c r="BE1312" i="2"/>
  <c r="BE1333" i="2"/>
  <c r="BE1339" i="2"/>
  <c r="BE1355" i="2"/>
  <c r="BE1377" i="2"/>
  <c r="BE1414" i="2"/>
  <c r="BE1422" i="2"/>
  <c r="BE1482" i="2"/>
  <c r="BE1506" i="2"/>
  <c r="BE1535" i="2"/>
  <c r="J93" i="2"/>
  <c r="BE335" i="2"/>
  <c r="BE531" i="2"/>
  <c r="BE588" i="2"/>
  <c r="BE680" i="2"/>
  <c r="BE695" i="2"/>
  <c r="BE707" i="2"/>
  <c r="BE713" i="2"/>
  <c r="BE854" i="2"/>
  <c r="BE1054" i="2"/>
  <c r="BE1197" i="2"/>
  <c r="BE290" i="2"/>
  <c r="BE301" i="2"/>
  <c r="BE304" i="2"/>
  <c r="BE483" i="2"/>
  <c r="BE524" i="2"/>
  <c r="BE613" i="2"/>
  <c r="BE616" i="2"/>
  <c r="BE660" i="2"/>
  <c r="BE730" i="2"/>
  <c r="BE750" i="2"/>
  <c r="BE764" i="2"/>
  <c r="BE866" i="2"/>
  <c r="BE936" i="2"/>
  <c r="BE940" i="2"/>
  <c r="BE943" i="2"/>
  <c r="BE976" i="2"/>
  <c r="BE990" i="2"/>
  <c r="BE1184" i="2"/>
  <c r="BE1216" i="2"/>
  <c r="BE1218" i="2"/>
  <c r="BE1222" i="2"/>
  <c r="BE1231" i="2"/>
  <c r="BE610" i="2"/>
  <c r="BE738" i="2"/>
  <c r="BE740" i="2"/>
  <c r="BE753" i="2"/>
  <c r="BE820" i="2"/>
  <c r="BE850" i="2"/>
  <c r="BE863" i="2"/>
  <c r="BE987" i="2"/>
  <c r="BE1003" i="2"/>
  <c r="BE1126" i="2"/>
  <c r="BE1193" i="2"/>
  <c r="BE234" i="2"/>
  <c r="BE243" i="2"/>
  <c r="BE256" i="2"/>
  <c r="BE503" i="2"/>
  <c r="BE618" i="2"/>
  <c r="BE648" i="2"/>
  <c r="BE703" i="2"/>
  <c r="BE744" i="2"/>
  <c r="BE860" i="2"/>
  <c r="BE881" i="2"/>
  <c r="BE955" i="2"/>
  <c r="BE995" i="2"/>
  <c r="BE1113" i="2"/>
  <c r="BE1171" i="2"/>
  <c r="BE1199" i="2"/>
  <c r="BE1206" i="2"/>
  <c r="BE1207" i="2"/>
  <c r="BE1223" i="2"/>
  <c r="BE1236" i="2"/>
  <c r="BE1284" i="2"/>
  <c r="BE1296" i="2"/>
  <c r="J147" i="2"/>
  <c r="BE206" i="2"/>
  <c r="BE249" i="2"/>
  <c r="BE275" i="2"/>
  <c r="BE279" i="2"/>
  <c r="BE282" i="2"/>
  <c r="BE520" i="2"/>
  <c r="BE696" i="2"/>
  <c r="BE826" i="2"/>
  <c r="BE830" i="2"/>
  <c r="BE852" i="2"/>
  <c r="BE884" i="2"/>
  <c r="BE894" i="2"/>
  <c r="BE933" i="2"/>
  <c r="BE1001" i="2"/>
  <c r="BE1011" i="2"/>
  <c r="BE1190" i="2"/>
  <c r="BE1200" i="2"/>
  <c r="BE1201" i="2"/>
  <c r="BE1202" i="2"/>
  <c r="BE1208" i="2"/>
  <c r="BE1214" i="2"/>
  <c r="BE1217" i="2"/>
  <c r="BE1227" i="2"/>
  <c r="BE1230" i="2"/>
  <c r="BE1238" i="2"/>
  <c r="BE1243" i="2"/>
  <c r="BE1314" i="2"/>
  <c r="BE1331" i="2"/>
  <c r="BE1345" i="2"/>
  <c r="BE1389" i="2"/>
  <c r="BE1395" i="2"/>
  <c r="BE1440" i="2"/>
  <c r="BE1463" i="2"/>
  <c r="BE175" i="2"/>
  <c r="BE209" i="2"/>
  <c r="BE604" i="2"/>
  <c r="BE635" i="2"/>
  <c r="BE718" i="2"/>
  <c r="BE878" i="2"/>
  <c r="BE1018" i="2"/>
  <c r="BE1019" i="2"/>
  <c r="BE1081" i="2"/>
  <c r="BE1212" i="2"/>
  <c r="BE1244" i="2"/>
  <c r="BE1260" i="2"/>
  <c r="BE1324" i="2"/>
  <c r="BE1369" i="2"/>
  <c r="BE240" i="2"/>
  <c r="BE476" i="2"/>
  <c r="BE517" i="2"/>
  <c r="BE548" i="2"/>
  <c r="BE561" i="2"/>
  <c r="BE596" i="2"/>
  <c r="BE620" i="2"/>
  <c r="BE723" i="2"/>
  <c r="BE833" i="2"/>
  <c r="BE839" i="2"/>
  <c r="BE848" i="2"/>
  <c r="BE974" i="2"/>
  <c r="BE988" i="2"/>
  <c r="BE993" i="2"/>
  <c r="BE1014" i="2"/>
  <c r="BE1051" i="2"/>
  <c r="BE1072" i="2"/>
  <c r="BE1076" i="2"/>
  <c r="BE1205" i="2"/>
  <c r="BE1211" i="2"/>
  <c r="BE1224" i="2"/>
  <c r="BE1228" i="2"/>
  <c r="BE1234" i="2"/>
  <c r="BE1241" i="2"/>
  <c r="F37" i="3"/>
  <c r="BB97" i="1"/>
  <c r="F39" i="7"/>
  <c r="BB103" i="1"/>
  <c r="F41" i="8"/>
  <c r="BD104" i="1"/>
  <c r="J36" i="12"/>
  <c r="AW108" i="1"/>
  <c r="F38" i="13"/>
  <c r="BC109" i="1"/>
  <c r="F41" i="16"/>
  <c r="BD113" i="1"/>
  <c r="BD112" i="1"/>
  <c r="F40" i="16"/>
  <c r="BC113" i="1"/>
  <c r="BC112" i="1"/>
  <c r="AY112" i="1"/>
  <c r="J32" i="15"/>
  <c r="F37" i="17"/>
  <c r="BB115" i="1"/>
  <c r="J38" i="20"/>
  <c r="AW120" i="1"/>
  <c r="F39" i="21"/>
  <c r="BB121" i="1"/>
  <c r="J38" i="22"/>
  <c r="AW122" i="1"/>
  <c r="F37" i="23"/>
  <c r="AZ123" i="1"/>
  <c r="J36" i="24"/>
  <c r="AW124" i="1"/>
  <c r="F38" i="25"/>
  <c r="BC125" i="1"/>
  <c r="J36" i="26"/>
  <c r="AW126" i="1"/>
  <c r="J36" i="27"/>
  <c r="AW127" i="1"/>
  <c r="F37" i="28"/>
  <c r="BB128" i="1"/>
  <c r="F41" i="29"/>
  <c r="BD130" i="1"/>
  <c r="BD129" i="1"/>
  <c r="J36" i="30"/>
  <c r="AW131" i="1"/>
  <c r="F34" i="31"/>
  <c r="BA132" i="1"/>
  <c r="F38" i="3"/>
  <c r="BC97" i="1"/>
  <c r="F40" i="6"/>
  <c r="BC101" i="1"/>
  <c r="J38" i="8"/>
  <c r="AW104" i="1"/>
  <c r="F37" i="10"/>
  <c r="AZ106" i="1"/>
  <c r="F39" i="11"/>
  <c r="BD107" i="1"/>
  <c r="F37" i="13"/>
  <c r="BB109" i="1"/>
  <c r="J36" i="14"/>
  <c r="AW110" i="1"/>
  <c r="F37" i="15"/>
  <c r="BB111" i="1"/>
  <c r="F36" i="18"/>
  <c r="BA116" i="1"/>
  <c r="F39" i="18"/>
  <c r="BD116" i="1"/>
  <c r="F40" i="19"/>
  <c r="BC118" i="1"/>
  <c r="BC117" i="1"/>
  <c r="AY117" i="1"/>
  <c r="F37" i="2"/>
  <c r="BB96" i="1"/>
  <c r="J34" i="4"/>
  <c r="AU129" i="1"/>
  <c r="F39" i="3"/>
  <c r="BD97" i="1"/>
  <c r="F41" i="6"/>
  <c r="BD101" i="1"/>
  <c r="F40" i="8"/>
  <c r="BC104" i="1"/>
  <c r="F38" i="10"/>
  <c r="BA106" i="1"/>
  <c r="F38" i="11"/>
  <c r="BC107" i="1"/>
  <c r="J36" i="13"/>
  <c r="AW109" i="1"/>
  <c r="F37" i="14"/>
  <c r="BB110" i="1"/>
  <c r="F39" i="15"/>
  <c r="BD111" i="1"/>
  <c r="F38" i="17"/>
  <c r="BC115" i="1"/>
  <c r="F38" i="20"/>
  <c r="BA120" i="1"/>
  <c r="F40" i="21"/>
  <c r="BC121" i="1"/>
  <c r="F38" i="22"/>
  <c r="BA122" i="1"/>
  <c r="F38" i="23"/>
  <c r="BA123" i="1"/>
  <c r="F38" i="24"/>
  <c r="BC124" i="1"/>
  <c r="J36" i="25"/>
  <c r="AW125" i="1"/>
  <c r="F37" i="26"/>
  <c r="BB126" i="1"/>
  <c r="F36" i="27"/>
  <c r="BA127" i="1"/>
  <c r="J36" i="28"/>
  <c r="AW128" i="1"/>
  <c r="F38" i="29"/>
  <c r="BA130" i="1"/>
  <c r="BA129" i="1"/>
  <c r="AW129" i="1"/>
  <c r="F40" i="29"/>
  <c r="BC130" i="1"/>
  <c r="BC129" i="1"/>
  <c r="AY129" i="1"/>
  <c r="F37" i="30"/>
  <c r="BB131" i="1"/>
  <c r="F35" i="31"/>
  <c r="BB132" i="1"/>
  <c r="AS95" i="1"/>
  <c r="J38" i="4"/>
  <c r="AW99" i="1"/>
  <c r="F39" i="5"/>
  <c r="BB100" i="1"/>
  <c r="F38" i="5"/>
  <c r="BA100" i="1"/>
  <c r="J38" i="6"/>
  <c r="AW101" i="1"/>
  <c r="F38" i="7"/>
  <c r="BA103" i="1"/>
  <c r="F38" i="8"/>
  <c r="BA104" i="1"/>
  <c r="F40" i="9"/>
  <c r="BC105" i="1"/>
  <c r="F36" i="12"/>
  <c r="BA108" i="1"/>
  <c r="F39" i="13"/>
  <c r="BD109" i="1"/>
  <c r="F38" i="15"/>
  <c r="BC111" i="1"/>
  <c r="J34" i="16"/>
  <c r="J36" i="18"/>
  <c r="AW116" i="1"/>
  <c r="F37" i="18"/>
  <c r="BB116" i="1"/>
  <c r="J36" i="3"/>
  <c r="AW97" i="1"/>
  <c r="F38" i="6"/>
  <c r="BA101" i="1"/>
  <c r="F40" i="7"/>
  <c r="BC103" i="1"/>
  <c r="J34" i="7"/>
  <c r="F38" i="9"/>
  <c r="BA105" i="1"/>
  <c r="F39" i="9"/>
  <c r="BB105" i="1"/>
  <c r="F36" i="11"/>
  <c r="BA107" i="1"/>
  <c r="F37" i="12"/>
  <c r="BB108" i="1"/>
  <c r="F36" i="14"/>
  <c r="BA110" i="1"/>
  <c r="J38" i="16"/>
  <c r="AW113" i="1"/>
  <c r="F39" i="16"/>
  <c r="BB113" i="1"/>
  <c r="BB112" i="1"/>
  <c r="AX112" i="1"/>
  <c r="F38" i="16"/>
  <c r="BA113" i="1"/>
  <c r="BA112" i="1"/>
  <c r="AW112" i="1"/>
  <c r="F36" i="17"/>
  <c r="BA115" i="1"/>
  <c r="J38" i="19"/>
  <c r="AW118" i="1"/>
  <c r="F41" i="19"/>
  <c r="BD118" i="1"/>
  <c r="BD117" i="1"/>
  <c r="F40" i="20"/>
  <c r="BC120" i="1"/>
  <c r="J38" i="21"/>
  <c r="AW121" i="1"/>
  <c r="F39" i="22"/>
  <c r="BB122" i="1"/>
  <c r="F41" i="22"/>
  <c r="BD122" i="1"/>
  <c r="F39" i="24"/>
  <c r="BD124" i="1"/>
  <c r="F36" i="25"/>
  <c r="BA125" i="1"/>
  <c r="F36" i="26"/>
  <c r="BA126" i="1"/>
  <c r="F38" i="26"/>
  <c r="BC126" i="1"/>
  <c r="F38" i="27"/>
  <c r="BC127" i="1"/>
  <c r="F36" i="28"/>
  <c r="BA128" i="1"/>
  <c r="F39" i="28"/>
  <c r="BD128" i="1"/>
  <c r="F36" i="30"/>
  <c r="BA131" i="1"/>
  <c r="F38" i="30"/>
  <c r="BC131" i="1"/>
  <c r="J34" i="31"/>
  <c r="AW132" i="1"/>
  <c r="F36" i="3"/>
  <c r="BA97" i="1"/>
  <c r="J38" i="7"/>
  <c r="AW103" i="1"/>
  <c r="F41" i="7"/>
  <c r="BD103" i="1"/>
  <c r="J38" i="9"/>
  <c r="AW105" i="1"/>
  <c r="F41" i="9"/>
  <c r="BD105" i="1"/>
  <c r="F37" i="11"/>
  <c r="BB107" i="1"/>
  <c r="F39" i="12"/>
  <c r="BD108" i="1"/>
  <c r="F39" i="14"/>
  <c r="BD110" i="1"/>
  <c r="J36" i="15"/>
  <c r="AW111" i="1"/>
  <c r="F39" i="17"/>
  <c r="BD115" i="1"/>
  <c r="J36" i="2"/>
  <c r="AW96" i="1"/>
  <c r="J32" i="24"/>
  <c r="F39" i="2"/>
  <c r="BD96" i="1"/>
  <c r="F38" i="19"/>
  <c r="BA118" i="1"/>
  <c r="BA117" i="1"/>
  <c r="AW117" i="1"/>
  <c r="F39" i="19"/>
  <c r="BB118" i="1"/>
  <c r="BB117" i="1"/>
  <c r="AX117" i="1"/>
  <c r="F41" i="20"/>
  <c r="BD120" i="1"/>
  <c r="F39" i="20"/>
  <c r="BB120" i="1"/>
  <c r="F38" i="21"/>
  <c r="BA121" i="1"/>
  <c r="F41" i="21"/>
  <c r="BD121" i="1"/>
  <c r="F40" i="22"/>
  <c r="BC122" i="1"/>
  <c r="J34" i="22"/>
  <c r="F37" i="24"/>
  <c r="BB124" i="1"/>
  <c r="F36" i="24"/>
  <c r="BA124" i="1"/>
  <c r="F39" i="25"/>
  <c r="BD125" i="1"/>
  <c r="F37" i="25"/>
  <c r="BB125" i="1"/>
  <c r="F39" i="26"/>
  <c r="BD126" i="1"/>
  <c r="F39" i="27"/>
  <c r="BD127" i="1"/>
  <c r="F37" i="27"/>
  <c r="BB127" i="1"/>
  <c r="F38" i="28"/>
  <c r="BC128" i="1"/>
  <c r="J38" i="29"/>
  <c r="AW130" i="1"/>
  <c r="F39" i="29"/>
  <c r="BB130" i="1"/>
  <c r="BB129" i="1"/>
  <c r="AX129" i="1"/>
  <c r="F39" i="30"/>
  <c r="BD131" i="1"/>
  <c r="J34" i="29"/>
  <c r="F36" i="31"/>
  <c r="BC132" i="1"/>
  <c r="F37" i="31"/>
  <c r="BD132" i="1"/>
  <c r="AU117" i="1"/>
  <c r="F36" i="2"/>
  <c r="BA96" i="1"/>
  <c r="F38" i="2"/>
  <c r="BC96" i="1"/>
  <c r="AU112" i="1"/>
  <c r="AS114" i="1"/>
  <c r="F41" i="4"/>
  <c r="BD99" i="1"/>
  <c r="J38" i="5"/>
  <c r="AW100" i="1"/>
  <c r="F40" i="5"/>
  <c r="BC100" i="1"/>
  <c r="F41" i="5"/>
  <c r="BD100" i="1"/>
  <c r="F39" i="6"/>
  <c r="BB101" i="1"/>
  <c r="F39" i="8"/>
  <c r="BB104" i="1"/>
  <c r="J36" i="11"/>
  <c r="AW107" i="1"/>
  <c r="F38" i="12"/>
  <c r="BC108" i="1"/>
  <c r="F36" i="13"/>
  <c r="BA109" i="1"/>
  <c r="F38" i="14"/>
  <c r="BC110" i="1"/>
  <c r="F36" i="15"/>
  <c r="BA111" i="1"/>
  <c r="J36" i="17"/>
  <c r="AW115" i="1"/>
  <c r="F38" i="18"/>
  <c r="BC116" i="1"/>
  <c r="P202" i="12" l="1"/>
  <c r="P147" i="25"/>
  <c r="P146" i="25" s="1"/>
  <c r="AU125" i="1" s="1"/>
  <c r="R133" i="26"/>
  <c r="R132" i="26"/>
  <c r="P171" i="12"/>
  <c r="P145" i="12"/>
  <c r="AU108" i="1"/>
  <c r="T129" i="3"/>
  <c r="T128" i="3"/>
  <c r="T144" i="17"/>
  <c r="T121" i="31"/>
  <c r="T120" i="31"/>
  <c r="T130" i="18"/>
  <c r="T129" i="18"/>
  <c r="BK122" i="28"/>
  <c r="J122" i="28"/>
  <c r="J98" i="28"/>
  <c r="BK127" i="14"/>
  <c r="J127" i="14"/>
  <c r="J99" i="14"/>
  <c r="R144" i="17"/>
  <c r="T202" i="12"/>
  <c r="T145" i="12"/>
  <c r="BK127" i="27"/>
  <c r="J127" i="27"/>
  <c r="J99" i="27"/>
  <c r="T133" i="19"/>
  <c r="T132" i="19"/>
  <c r="BK459" i="17"/>
  <c r="J459" i="17"/>
  <c r="J106" i="17"/>
  <c r="P132" i="6"/>
  <c r="P131" i="6"/>
  <c r="AU101" i="1"/>
  <c r="T122" i="11"/>
  <c r="P127" i="14"/>
  <c r="P126" i="14"/>
  <c r="AU110" i="1"/>
  <c r="R459" i="17"/>
  <c r="R143" i="17" s="1"/>
  <c r="R132" i="5"/>
  <c r="R131" i="5"/>
  <c r="P459" i="17"/>
  <c r="P143" i="17"/>
  <c r="AU115" i="1"/>
  <c r="P126" i="4"/>
  <c r="AU99" i="1"/>
  <c r="R129" i="3"/>
  <c r="R128" i="3"/>
  <c r="BK132" i="13"/>
  <c r="J132" i="13"/>
  <c r="J99" i="13"/>
  <c r="P154" i="2"/>
  <c r="BK745" i="2"/>
  <c r="J745" i="2"/>
  <c r="J107" i="2"/>
  <c r="R171" i="12"/>
  <c r="BK126" i="21"/>
  <c r="J126" i="21"/>
  <c r="P133" i="26"/>
  <c r="P132" i="26"/>
  <c r="AU126" i="1"/>
  <c r="P121" i="31"/>
  <c r="P120" i="31"/>
  <c r="AU132" i="1"/>
  <c r="T122" i="28"/>
  <c r="R126" i="20"/>
  <c r="T127" i="14"/>
  <c r="T126" i="14"/>
  <c r="T132" i="6"/>
  <c r="T131" i="6"/>
  <c r="BK133" i="26"/>
  <c r="J133" i="26"/>
  <c r="J99" i="26"/>
  <c r="T126" i="20"/>
  <c r="BK202" i="12"/>
  <c r="J202" i="12"/>
  <c r="J111" i="12"/>
  <c r="BK154" i="2"/>
  <c r="J154" i="2"/>
  <c r="J99" i="2"/>
  <c r="BK130" i="18"/>
  <c r="J130" i="18"/>
  <c r="J99" i="18"/>
  <c r="T132" i="5"/>
  <c r="T131" i="5"/>
  <c r="P130" i="18"/>
  <c r="P129" i="18"/>
  <c r="AU116" i="1"/>
  <c r="R132" i="6"/>
  <c r="R131" i="6"/>
  <c r="P745" i="2"/>
  <c r="P153" i="2"/>
  <c r="AU96" i="1"/>
  <c r="R122" i="24"/>
  <c r="R146" i="12"/>
  <c r="R145" i="12"/>
  <c r="R122" i="28"/>
  <c r="T204" i="25"/>
  <c r="T127" i="27"/>
  <c r="T126" i="27"/>
  <c r="P127" i="27"/>
  <c r="P126" i="27"/>
  <c r="AU127" i="1"/>
  <c r="R173" i="25"/>
  <c r="P132" i="13"/>
  <c r="P131" i="13"/>
  <c r="AU109" i="1"/>
  <c r="T126" i="7"/>
  <c r="P129" i="3"/>
  <c r="P128" i="3"/>
  <c r="AU97" i="1"/>
  <c r="T173" i="25"/>
  <c r="T146" i="25"/>
  <c r="R130" i="18"/>
  <c r="R129" i="18"/>
  <c r="R745" i="2"/>
  <c r="T154" i="2"/>
  <c r="R121" i="31"/>
  <c r="R120" i="31"/>
  <c r="T459" i="17"/>
  <c r="R126" i="7"/>
  <c r="T745" i="2"/>
  <c r="R204" i="25"/>
  <c r="T132" i="13"/>
  <c r="T131" i="13"/>
  <c r="R154" i="2"/>
  <c r="R153" i="2"/>
  <c r="AG124" i="1"/>
  <c r="AG99" i="1"/>
  <c r="BK132" i="6"/>
  <c r="J132" i="6"/>
  <c r="J101" i="6"/>
  <c r="BK125" i="10"/>
  <c r="J125" i="10"/>
  <c r="J100" i="10"/>
  <c r="BK122" i="11"/>
  <c r="J122" i="11"/>
  <c r="BK125" i="23"/>
  <c r="J125" i="23"/>
  <c r="J100" i="23"/>
  <c r="J148" i="25"/>
  <c r="J100" i="25"/>
  <c r="J746" i="2"/>
  <c r="J108" i="2"/>
  <c r="BK121" i="31"/>
  <c r="BK120" i="31"/>
  <c r="J120" i="31"/>
  <c r="J96" i="31"/>
  <c r="AG130" i="1"/>
  <c r="J100" i="29"/>
  <c r="BK146" i="25"/>
  <c r="J146" i="25"/>
  <c r="J98" i="25"/>
  <c r="AG122" i="1"/>
  <c r="BK132" i="19"/>
  <c r="J132" i="19"/>
  <c r="J100" i="19"/>
  <c r="J144" i="17"/>
  <c r="J99" i="17"/>
  <c r="AG113" i="1"/>
  <c r="AG111" i="1"/>
  <c r="J98" i="15"/>
  <c r="J146" i="12"/>
  <c r="J99" i="12"/>
  <c r="AG103" i="1"/>
  <c r="BK131" i="5"/>
  <c r="J131" i="5"/>
  <c r="BK128" i="3"/>
  <c r="J128" i="3"/>
  <c r="AS94" i="1"/>
  <c r="J34" i="21"/>
  <c r="AG121" i="1"/>
  <c r="J32" i="3"/>
  <c r="AG97" i="1"/>
  <c r="BB98" i="1"/>
  <c r="J34" i="5"/>
  <c r="AG100" i="1"/>
  <c r="BD98" i="1"/>
  <c r="BC98" i="1"/>
  <c r="F37" i="7"/>
  <c r="AZ103" i="1"/>
  <c r="J37" i="9"/>
  <c r="AV105" i="1"/>
  <c r="AT105" i="1"/>
  <c r="J35" i="12"/>
  <c r="AV108" i="1"/>
  <c r="AT108" i="1"/>
  <c r="J35" i="18"/>
  <c r="AV116" i="1"/>
  <c r="AT116" i="1"/>
  <c r="BC119" i="1"/>
  <c r="AY119" i="1"/>
  <c r="BB119" i="1"/>
  <c r="AX119" i="1"/>
  <c r="BA119" i="1"/>
  <c r="AW119" i="1"/>
  <c r="J35" i="24"/>
  <c r="AV124" i="1"/>
  <c r="AT124" i="1"/>
  <c r="AN124" i="1"/>
  <c r="F35" i="27"/>
  <c r="AZ127" i="1"/>
  <c r="F37" i="29"/>
  <c r="AZ130" i="1"/>
  <c r="AZ129" i="1"/>
  <c r="AV129" i="1"/>
  <c r="AT129" i="1"/>
  <c r="J32" i="30"/>
  <c r="AG131" i="1"/>
  <c r="F33" i="31"/>
  <c r="AZ132" i="1"/>
  <c r="F35" i="3"/>
  <c r="AZ97" i="1"/>
  <c r="J37" i="16"/>
  <c r="AV113" i="1"/>
  <c r="AT113" i="1"/>
  <c r="AN113" i="1"/>
  <c r="J35" i="17"/>
  <c r="AV115" i="1"/>
  <c r="AT115" i="1"/>
  <c r="F35" i="2"/>
  <c r="AZ96" i="1"/>
  <c r="J32" i="11"/>
  <c r="AG107" i="1"/>
  <c r="J37" i="4"/>
  <c r="AV99" i="1"/>
  <c r="AT99" i="1"/>
  <c r="AN99" i="1"/>
  <c r="J37" i="6"/>
  <c r="AV101" i="1"/>
  <c r="AT101" i="1"/>
  <c r="BD102" i="1"/>
  <c r="F35" i="12"/>
  <c r="AZ108" i="1"/>
  <c r="F35" i="18"/>
  <c r="AZ116" i="1"/>
  <c r="J37" i="23"/>
  <c r="AV123" i="1"/>
  <c r="AT123" i="1"/>
  <c r="BD119" i="1"/>
  <c r="F35" i="24"/>
  <c r="AZ124" i="1"/>
  <c r="J35" i="27"/>
  <c r="AV127" i="1"/>
  <c r="AT127" i="1"/>
  <c r="J35" i="30"/>
  <c r="AV131" i="1"/>
  <c r="AT131" i="1"/>
  <c r="BA98" i="1"/>
  <c r="F37" i="8"/>
  <c r="AZ104" i="1"/>
  <c r="J35" i="14"/>
  <c r="AV110" i="1"/>
  <c r="AT110" i="1"/>
  <c r="F37" i="20"/>
  <c r="AZ120" i="1"/>
  <c r="J34" i="20"/>
  <c r="AG120" i="1"/>
  <c r="F37" i="21"/>
  <c r="AZ121" i="1"/>
  <c r="J35" i="26"/>
  <c r="AV126" i="1"/>
  <c r="AT126" i="1"/>
  <c r="J37" i="29"/>
  <c r="AV130" i="1"/>
  <c r="AT130" i="1"/>
  <c r="AN130" i="1"/>
  <c r="J33" i="31"/>
  <c r="AV132" i="1"/>
  <c r="AT132" i="1"/>
  <c r="J37" i="10"/>
  <c r="AV106" i="1"/>
  <c r="AT106" i="1"/>
  <c r="F35" i="11"/>
  <c r="AZ107" i="1"/>
  <c r="J35" i="15"/>
  <c r="AV111" i="1"/>
  <c r="AT111" i="1"/>
  <c r="AN111" i="1"/>
  <c r="AU119" i="1"/>
  <c r="J37" i="5"/>
  <c r="AV100" i="1"/>
  <c r="AT100" i="1"/>
  <c r="J37" i="8"/>
  <c r="AV104" i="1"/>
  <c r="AT104" i="1"/>
  <c r="F35" i="14"/>
  <c r="AZ110" i="1"/>
  <c r="J37" i="20"/>
  <c r="AV120" i="1"/>
  <c r="AT120" i="1"/>
  <c r="F37" i="22"/>
  <c r="AZ122" i="1"/>
  <c r="F35" i="25"/>
  <c r="AZ125" i="1"/>
  <c r="F35" i="28"/>
  <c r="AZ128" i="1"/>
  <c r="F37" i="4"/>
  <c r="AZ99" i="1"/>
  <c r="J37" i="7"/>
  <c r="AV103" i="1"/>
  <c r="AT103" i="1"/>
  <c r="AN103" i="1"/>
  <c r="J34" i="9"/>
  <c r="AG105" i="1"/>
  <c r="BA102" i="1"/>
  <c r="AW102" i="1"/>
  <c r="BC102" i="1"/>
  <c r="AY102" i="1"/>
  <c r="J35" i="13"/>
  <c r="AV109" i="1"/>
  <c r="AT109" i="1"/>
  <c r="J37" i="19"/>
  <c r="AV118" i="1"/>
  <c r="AT118" i="1"/>
  <c r="J37" i="22"/>
  <c r="AV122" i="1"/>
  <c r="AT122" i="1"/>
  <c r="AN122" i="1"/>
  <c r="F35" i="26"/>
  <c r="AZ126" i="1"/>
  <c r="AG129" i="1"/>
  <c r="F35" i="30"/>
  <c r="AZ131" i="1"/>
  <c r="AU102" i="1"/>
  <c r="J35" i="3"/>
  <c r="AV97" i="1"/>
  <c r="AT97" i="1"/>
  <c r="F37" i="16"/>
  <c r="AZ113" i="1"/>
  <c r="AZ112" i="1"/>
  <c r="AV112" i="1"/>
  <c r="AT112" i="1"/>
  <c r="AG112" i="1"/>
  <c r="F35" i="17"/>
  <c r="AZ115" i="1"/>
  <c r="J35" i="2"/>
  <c r="AV96" i="1"/>
  <c r="AT96" i="1"/>
  <c r="F37" i="6"/>
  <c r="AZ101" i="1"/>
  <c r="J35" i="11"/>
  <c r="AV107" i="1"/>
  <c r="AT107" i="1"/>
  <c r="AN107" i="1"/>
  <c r="F35" i="15"/>
  <c r="AZ111" i="1"/>
  <c r="F37" i="5"/>
  <c r="AZ100" i="1"/>
  <c r="J34" i="8"/>
  <c r="AG104" i="1"/>
  <c r="F37" i="9"/>
  <c r="AZ105" i="1"/>
  <c r="BB102" i="1"/>
  <c r="AX102" i="1"/>
  <c r="F35" i="13"/>
  <c r="AZ109" i="1"/>
  <c r="F37" i="19"/>
  <c r="AZ118" i="1"/>
  <c r="AZ117" i="1"/>
  <c r="AV117" i="1"/>
  <c r="AT117" i="1"/>
  <c r="J37" i="21"/>
  <c r="AV121" i="1"/>
  <c r="AT121" i="1"/>
  <c r="AN121" i="1"/>
  <c r="J35" i="25"/>
  <c r="AV125" i="1"/>
  <c r="AT125" i="1"/>
  <c r="J35" i="28"/>
  <c r="AV128" i="1"/>
  <c r="AT128" i="1"/>
  <c r="R146" i="25" l="1"/>
  <c r="T153" i="2"/>
  <c r="T143" i="17"/>
  <c r="J98" i="11"/>
  <c r="BK126" i="27"/>
  <c r="J126" i="27"/>
  <c r="J98" i="27"/>
  <c r="BK143" i="17"/>
  <c r="J143" i="17"/>
  <c r="BK131" i="13"/>
  <c r="J131" i="13"/>
  <c r="J98" i="13"/>
  <c r="BK126" i="14"/>
  <c r="J126" i="14"/>
  <c r="BK132" i="26"/>
  <c r="J132" i="26"/>
  <c r="J121" i="31"/>
  <c r="J97" i="31"/>
  <c r="BK131" i="6"/>
  <c r="J131" i="6"/>
  <c r="J100" i="6"/>
  <c r="BK153" i="2"/>
  <c r="J153" i="2"/>
  <c r="J98" i="2"/>
  <c r="BK129" i="18"/>
  <c r="J129" i="18"/>
  <c r="J98" i="18"/>
  <c r="BK145" i="12"/>
  <c r="J145" i="12"/>
  <c r="J100" i="21"/>
  <c r="AN131" i="1"/>
  <c r="AN129" i="1"/>
  <c r="J41" i="30"/>
  <c r="J43" i="29"/>
  <c r="J41" i="24"/>
  <c r="J43" i="22"/>
  <c r="AN120" i="1"/>
  <c r="J43" i="21"/>
  <c r="J43" i="20"/>
  <c r="AN112" i="1"/>
  <c r="J43" i="16"/>
  <c r="J41" i="15"/>
  <c r="J41" i="11"/>
  <c r="AN105" i="1"/>
  <c r="AN104" i="1"/>
  <c r="J43" i="9"/>
  <c r="J43" i="8"/>
  <c r="J43" i="7"/>
  <c r="AN100" i="1"/>
  <c r="J100" i="5"/>
  <c r="J43" i="5"/>
  <c r="AN97" i="1"/>
  <c r="J98" i="3"/>
  <c r="J43" i="4"/>
  <c r="J41" i="3"/>
  <c r="AU114" i="1"/>
  <c r="AU98" i="1"/>
  <c r="J32" i="26"/>
  <c r="AG126" i="1"/>
  <c r="J32" i="12"/>
  <c r="AG108" i="1"/>
  <c r="AZ102" i="1"/>
  <c r="AV102" i="1"/>
  <c r="AT102" i="1"/>
  <c r="AZ119" i="1"/>
  <c r="AV119" i="1"/>
  <c r="AT119" i="1"/>
  <c r="J30" i="31"/>
  <c r="AG132" i="1"/>
  <c r="J34" i="23"/>
  <c r="AG123" i="1"/>
  <c r="AG119" i="1"/>
  <c r="BC95" i="1"/>
  <c r="AY95" i="1"/>
  <c r="J32" i="14"/>
  <c r="AG110" i="1"/>
  <c r="AX98" i="1"/>
  <c r="BA114" i="1"/>
  <c r="AW114" i="1"/>
  <c r="J32" i="17"/>
  <c r="AG115" i="1"/>
  <c r="BB95" i="1"/>
  <c r="AW98" i="1"/>
  <c r="J32" i="28"/>
  <c r="AG128" i="1"/>
  <c r="AZ98" i="1"/>
  <c r="AV98" i="1"/>
  <c r="J34" i="19"/>
  <c r="AG118" i="1"/>
  <c r="AG117" i="1"/>
  <c r="BB114" i="1"/>
  <c r="AX114" i="1"/>
  <c r="J34" i="10"/>
  <c r="AG106" i="1"/>
  <c r="AG102" i="1"/>
  <c r="BA95" i="1"/>
  <c r="J32" i="25"/>
  <c r="AG125" i="1"/>
  <c r="AN125" i="1"/>
  <c r="AY98" i="1"/>
  <c r="BC114" i="1"/>
  <c r="AY114" i="1"/>
  <c r="BD114" i="1"/>
  <c r="BD95" i="1"/>
  <c r="J41" i="17" l="1"/>
  <c r="J41" i="14"/>
  <c r="J41" i="26"/>
  <c r="J41" i="12"/>
  <c r="J39" i="31"/>
  <c r="J43" i="23"/>
  <c r="J41" i="28"/>
  <c r="J43" i="10"/>
  <c r="J98" i="14"/>
  <c r="J98" i="12"/>
  <c r="J98" i="17"/>
  <c r="J98" i="26"/>
  <c r="J41" i="25"/>
  <c r="J43" i="19"/>
  <c r="AN117" i="1"/>
  <c r="AN118" i="1"/>
  <c r="AN102" i="1"/>
  <c r="AN108" i="1"/>
  <c r="AN115" i="1"/>
  <c r="AN123" i="1"/>
  <c r="AN110" i="1"/>
  <c r="AN126" i="1"/>
  <c r="AN132" i="1"/>
  <c r="AN106" i="1"/>
  <c r="AN128" i="1"/>
  <c r="AN119" i="1"/>
  <c r="J32" i="18"/>
  <c r="AG116" i="1"/>
  <c r="AN116" i="1"/>
  <c r="J32" i="27"/>
  <c r="AG127" i="1"/>
  <c r="AN127" i="1"/>
  <c r="AT98" i="1"/>
  <c r="AU95" i="1"/>
  <c r="AU94" i="1"/>
  <c r="J34" i="6"/>
  <c r="AG101" i="1"/>
  <c r="AG98" i="1"/>
  <c r="AZ95" i="1"/>
  <c r="AV95" i="1"/>
  <c r="BB94" i="1"/>
  <c r="AX94" i="1"/>
  <c r="J32" i="2"/>
  <c r="AG96" i="1"/>
  <c r="AN96" i="1"/>
  <c r="J32" i="13"/>
  <c r="AG109" i="1"/>
  <c r="AN109" i="1"/>
  <c r="AX95" i="1"/>
  <c r="AW95" i="1"/>
  <c r="AZ114" i="1"/>
  <c r="AV114" i="1"/>
  <c r="AT114" i="1"/>
  <c r="BA94" i="1"/>
  <c r="AW94" i="1"/>
  <c r="AK30" i="1"/>
  <c r="BD94" i="1"/>
  <c r="W33" i="1"/>
  <c r="BC94" i="1"/>
  <c r="AY94" i="1"/>
  <c r="J41" i="18" l="1"/>
  <c r="J41" i="2"/>
  <c r="J41" i="13"/>
  <c r="J41" i="27"/>
  <c r="J43" i="6"/>
  <c r="AN101" i="1"/>
  <c r="AN98" i="1"/>
  <c r="AG95" i="1"/>
  <c r="W32" i="1"/>
  <c r="AG114" i="1"/>
  <c r="AT95" i="1"/>
  <c r="W31" i="1"/>
  <c r="AZ94" i="1"/>
  <c r="AV94" i="1"/>
  <c r="AK29" i="1"/>
  <c r="W30" i="1"/>
  <c r="AN114" i="1" l="1"/>
  <c r="AN95" i="1"/>
  <c r="AG94" i="1"/>
  <c r="AK26" i="1"/>
  <c r="AT94" i="1"/>
  <c r="AN94" i="1"/>
  <c r="W29" i="1"/>
  <c r="AK35" i="1" l="1"/>
</calcChain>
</file>

<file path=xl/sharedStrings.xml><?xml version="1.0" encoding="utf-8"?>
<sst xmlns="http://schemas.openxmlformats.org/spreadsheetml/2006/main" count="58091" uniqueCount="4330">
  <si>
    <t>Export Komplet</t>
  </si>
  <si>
    <t/>
  </si>
  <si>
    <t>2.0</t>
  </si>
  <si>
    <t>ZAMOK</t>
  </si>
  <si>
    <t>False</t>
  </si>
  <si>
    <t>{8f907c29-43b1-42ee-8771-5f8eb94f52dd}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</si>
  <si>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</si>
  <si>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</si>
  <si>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</si>
  <si>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</si>
  <si>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</si>
  <si>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</si>
  <si>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</si>
  <si>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</si>
  <si>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EnergyBenefit0152a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</si>
  <si>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</si>
  <si>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</si>
  <si>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FN Brno, Jihlavská 20 - rekonstrukce přípravny jídel a rozšíření jídelny</t>
  </si>
  <si>
    <t>KSO:</t>
  </si>
  <si>
    <t>CC-CZ:</t>
  </si>
  <si>
    <t>Místo:</t>
  </si>
  <si>
    <t xml:space="preserve"> </t>
  </si>
  <si>
    <t>Datum:</t>
  </si>
  <si>
    <t>3. 6. 2025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</si>
  <si>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</si>
  <si>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</si>
  <si>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</si>
  <si>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</si>
  <si>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</si>
  <si>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</si>
  <si>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</si>
  <si>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</si>
  <si>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</si>
  <si>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</si>
  <si>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</si>
  <si>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</si>
  <si>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</si>
  <si>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</si>
  <si>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</si>
  <si>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</si>
  <si>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</si>
  <si>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</si>
  <si>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</si>
  <si>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</si>
  <si>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</si>
  <si>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</si>
  <si>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</si>
  <si>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</si>
  <si>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</si>
  <si>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</si>
  <si>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</si>
  <si>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</si>
  <si>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</si>
  <si>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</si>
  <si>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</si>
  <si>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</si>
  <si>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</si>
  <si>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</si>
  <si>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</si>
  <si>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</si>
  <si>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</si>
  <si>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</si>
  <si>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</si>
  <si>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</si>
  <si>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</si>
  <si>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</si>
  <si>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</si>
  <si>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</si>
  <si>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</si>
  <si>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</si>
  <si>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</si>
  <si>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</si>
  <si>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</si>
  <si>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</si>
  <si>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</si>
  <si>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</si>
  <si>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</si>
  <si>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A</t>
  </si>
  <si>
    <t xml:space="preserve">2.NP </t>
  </si>
  <si>
    <t>STA</t>
  </si>
  <si>
    <t>1</t>
  </si>
  <si>
    <t>{9f0ac61d-a752-4e3f-aa7d-737fd793bbbe}</t>
  </si>
  <si>
    <t>2</t>
  </si>
  <si>
    <t>/</t>
  </si>
  <si>
    <t>A.1</t>
  </si>
  <si>
    <t>2.np - Stavební část</t>
  </si>
  <si>
    <t>Soupis</t>
  </si>
  <si>
    <t>{7d2b0f7f-8230-4ff8-9c96-9a0476eba13e}</t>
  </si>
  <si>
    <t>A.2</t>
  </si>
  <si>
    <t>ZTI - 2.np</t>
  </si>
  <si>
    <t>{cfb6b55c-d9bd-478e-8dcd-bac5d441851c}</t>
  </si>
  <si>
    <t>A.3</t>
  </si>
  <si>
    <t>Elektroinstalace - 2.np</t>
  </si>
  <si>
    <t>{5e2adfc3-2b3d-4d3d-8a78-e2f63dec9aba}</t>
  </si>
  <si>
    <t>A.3.0</t>
  </si>
  <si>
    <t>Elektroinstalace - 1.pp</t>
  </si>
  <si>
    <t>3</t>
  </si>
  <si>
    <t>{1b94b93a-cf96-47b3-bffa-05ed09305e73}</t>
  </si>
  <si>
    <t>A.3.1</t>
  </si>
  <si>
    <t>Elektroinstalace - 1.np</t>
  </si>
  <si>
    <t>{90a7d287-b77c-494c-b726-01ac9c08ac21}</t>
  </si>
  <si>
    <t>A.3.2</t>
  </si>
  <si>
    <t>{d1c3d0f7-c049-45c6-9c01-8886d8eb1dd8}</t>
  </si>
  <si>
    <t>A.4</t>
  </si>
  <si>
    <t>Slaboproud 2.np</t>
  </si>
  <si>
    <t>{c005802b-4d24-40d8-96a8-d83d5b5277e6}</t>
  </si>
  <si>
    <t>A.4.1</t>
  </si>
  <si>
    <t>ERO - 2.np</t>
  </si>
  <si>
    <t>{72e6cd14-0411-4074-b139-68cc13c83da0}</t>
  </si>
  <si>
    <t>A.4.2</t>
  </si>
  <si>
    <t>Datové rozvody - 2.np</t>
  </si>
  <si>
    <t>{ece9ef49-e596-4b45-8392-b7acb69dfdcb}</t>
  </si>
  <si>
    <t>A.4.3</t>
  </si>
  <si>
    <t>Aktivní prvky - 2.np</t>
  </si>
  <si>
    <t>{7fddb61b-3dd0-4d52-8d3e-0dde0c76413c}</t>
  </si>
  <si>
    <t>A.4.4</t>
  </si>
  <si>
    <t>UPS - 2.np</t>
  </si>
  <si>
    <t>{65049883-76ae-4a1d-aabd-f5095514afbf}</t>
  </si>
  <si>
    <t>A.5</t>
  </si>
  <si>
    <t>EPS - 2.np+1.np</t>
  </si>
  <si>
    <t>{dde34d58-cece-4e9d-bcf5-d9e39fd3db81}</t>
  </si>
  <si>
    <t>A.6</t>
  </si>
  <si>
    <t>MaR - 2.np</t>
  </si>
  <si>
    <t>{fac8f5ba-0b14-40d8-8752-3d88edecc101}</t>
  </si>
  <si>
    <t>A.7</t>
  </si>
  <si>
    <t>ÚT - VZT technologie 2.np</t>
  </si>
  <si>
    <t>{5402d5f6-8f35-4846-9bfb-f0e4c4bc9916}</t>
  </si>
  <si>
    <t>A.8</t>
  </si>
  <si>
    <t>Chlazení - VZT technologie 2.np</t>
  </si>
  <si>
    <t>{bf5d9e9a-c697-43dd-8b7c-80ac44b9c8d8}</t>
  </si>
  <si>
    <t>A.9</t>
  </si>
  <si>
    <t>VZT zařízení - 2.np</t>
  </si>
  <si>
    <t>{85a17eab-dabe-4f7e-af7d-4c2d8d245b3e}</t>
  </si>
  <si>
    <t>A.11</t>
  </si>
  <si>
    <t>Interier</t>
  </si>
  <si>
    <t>{28d6c4f6-825f-4b8b-a651-4dcdb32aa690}</t>
  </si>
  <si>
    <t>A.11.2</t>
  </si>
  <si>
    <t>Zabudovaný interier 2.np</t>
  </si>
  <si>
    <t>{e27fdcea-982a-48fe-96fd-a738a67518c5}</t>
  </si>
  <si>
    <t>B</t>
  </si>
  <si>
    <t>3.np</t>
  </si>
  <si>
    <t>{9cc28c60-0e32-440f-99c3-7e6a874fc348}</t>
  </si>
  <si>
    <t>B.1</t>
  </si>
  <si>
    <t>3.np - Stavební část</t>
  </si>
  <si>
    <t>{1059668e-a6d7-459f-bcc4-7a28b9512a6d}</t>
  </si>
  <si>
    <t>B.2</t>
  </si>
  <si>
    <t>ZTI - 3.np</t>
  </si>
  <si>
    <t>{27c960aa-64d4-4d01-99af-e9f9ad84aa4a}</t>
  </si>
  <si>
    <t>B.3</t>
  </si>
  <si>
    <t>Elektroinstalace - 3.np</t>
  </si>
  <si>
    <t>{80ea4cc7-1595-4b69-a39d-334841f999cc}</t>
  </si>
  <si>
    <t>B.3.1</t>
  </si>
  <si>
    <t>{7bee10e2-748d-4532-866a-90f2133986ba}</t>
  </si>
  <si>
    <t>B.4</t>
  </si>
  <si>
    <t>Slaboproud 3.np</t>
  </si>
  <si>
    <t>{92a76975-26d4-406a-87d6-00f9e0e329c5}</t>
  </si>
  <si>
    <t>B.4.1</t>
  </si>
  <si>
    <t>ERO - 3.np</t>
  </si>
  <si>
    <t>{a3e616f2-48f0-429a-ac28-ab075e2f0866}</t>
  </si>
  <si>
    <t>B.4.2</t>
  </si>
  <si>
    <t>Datové rozvody - 3.np</t>
  </si>
  <si>
    <t>{3f42cf63-22f7-46e8-a7de-06ffbdad60ff}</t>
  </si>
  <si>
    <t>B.4.3</t>
  </si>
  <si>
    <t>Aktivní prvky - 3.np</t>
  </si>
  <si>
    <t>{e18942fc-2caa-467d-856c-05c9ca27d3fe}</t>
  </si>
  <si>
    <t>B.4.4</t>
  </si>
  <si>
    <t>UPS - 3.np</t>
  </si>
  <si>
    <t>{b7cf9974-895c-41a8-a0f8-c719c468b378}</t>
  </si>
  <si>
    <t>B.5</t>
  </si>
  <si>
    <t>EPS - 3.np</t>
  </si>
  <si>
    <t>{935ac734-7d4e-437e-a711-02feeeddcec0}</t>
  </si>
  <si>
    <t>B.6</t>
  </si>
  <si>
    <t>MaR - 3.np</t>
  </si>
  <si>
    <t>{5301f883-f6d2-4692-80ef-86c64e1e2dae}</t>
  </si>
  <si>
    <t>B.7</t>
  </si>
  <si>
    <t>ÚT - VZT technologie 3.np</t>
  </si>
  <si>
    <t>{5de741de-d667-4ede-bf1e-fe7f69e0b759}</t>
  </si>
  <si>
    <t>B.8</t>
  </si>
  <si>
    <t>Chlazení - VZT technologie 3.np</t>
  </si>
  <si>
    <t>{6692923e-ad2d-4636-b899-89cbaeffc73e}</t>
  </si>
  <si>
    <t>B.9</t>
  </si>
  <si>
    <t>VZT zařízení - 3.np</t>
  </si>
  <si>
    <t>{c3fd9419-cedb-4355-bee4-aead30965a4b}</t>
  </si>
  <si>
    <t>B.10</t>
  </si>
  <si>
    <t>{7c6c61bb-4dee-4f1c-9bae-fca32c875250}</t>
  </si>
  <si>
    <t>B.10.2</t>
  </si>
  <si>
    <t>Zabudovaný interier 3.np</t>
  </si>
  <si>
    <t>{de94aec9-47f1-4533-8bd1-0f53fc1b5a29}</t>
  </si>
  <si>
    <t>B.11</t>
  </si>
  <si>
    <t>Fasáda - stavební část</t>
  </si>
  <si>
    <t>{a340638c-ba43-4a64-aad2-323bc3828dd1}</t>
  </si>
  <si>
    <t>990</t>
  </si>
  <si>
    <t>Vedlejší rozpočtové náklady</t>
  </si>
  <si>
    <t>{de500187-a32a-4aa9-b244-4af75dbf25ca}</t>
  </si>
  <si>
    <t>KRYCÍ LIST SOUPISU PRACÍ</t>
  </si>
  <si>
    <t>Objekt:</t>
  </si>
  <si>
    <t xml:space="preserve">A - 2.NP </t>
  </si>
  <si>
    <t>Soupis:</t>
  </si>
  <si>
    <t>A.1 - 2.np - Stavební část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</si>
  <si>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</si>
  <si>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</si>
  <si>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</si>
  <si>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</si>
  <si>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</si>
  <si>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</si>
  <si>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</si>
  <si>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</si>
  <si>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</si>
  <si>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</si>
  <si>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901 - Ostatní výrobky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</si>
  <si>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</si>
  <si>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</si>
  <si>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</si>
  <si>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</si>
  <si>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</si>
  <si>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</si>
  <si>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</si>
  <si>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7621 - Ochrana podlahy SB02</t>
  </si>
  <si>
    <t xml:space="preserve">    763 - Konstrukce suché výstavby</t>
  </si>
  <si>
    <t xml:space="preserve">    7631 - Dočasné příčky</t>
  </si>
  <si>
    <t xml:space="preserve">    7632 - Dočasný podhled SF01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</si>
  <si>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</si>
  <si>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</si>
  <si>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</si>
  <si>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7671 - Ostatní výrobky - požární rolety</t>
  </si>
  <si>
    <t xml:space="preserve">    7672 - Vnitřní dveře požární a dočasné</t>
  </si>
  <si>
    <t xml:space="preserve">    7673 - Vnější dveže požární</t>
  </si>
  <si>
    <t xml:space="preserve">    7674 - Dočasná ocelová konstrukce - výdej 1.np</t>
  </si>
  <si>
    <t xml:space="preserve">    771 - Podlahy z dlaždic</t>
  </si>
  <si>
    <t xml:space="preserve">    772 - Podlahy z kamene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</si>
  <si>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</si>
  <si>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</si>
  <si>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</si>
  <si>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782 - Dokončovací práce - obklady z kamene</t>
  </si>
  <si>
    <t xml:space="preserve">    784 - Dokončovací práce - malby a tapety</t>
  </si>
  <si>
    <t>M - Práce a dodávky M</t>
  </si>
  <si>
    <t xml:space="preserve">    33-M - Výtahy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</si>
  <si>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</si>
  <si>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</si>
  <si>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</si>
  <si>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</si>
  <si>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</si>
  <si>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</si>
  <si>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</si>
  <si>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</si>
  <si>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</si>
  <si>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</si>
  <si>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</si>
  <si>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</si>
  <si>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</si>
  <si>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</si>
  <si>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</si>
  <si>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</si>
  <si>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Svislé a kompletní konstrukce</t>
  </si>
  <si>
    <t>K</t>
  </si>
  <si>
    <t>311113151</t>
  </si>
  <si>
    <t>Nadzákladové zdi z betonových tvárnic ztraceného bednění hladkých včetně výplně z betonu C 25/30, tloušťky zdiva přes 100 do 150 mm</t>
  </si>
  <si>
    <t>m2</t>
  </si>
  <si>
    <t>CS ÚRS 2025 01</t>
  </si>
  <si>
    <t>4</t>
  </si>
  <si>
    <t>612842581</t>
  </si>
  <si>
    <t>VV</t>
  </si>
  <si>
    <t>podezdění pod roletou R7</t>
  </si>
  <si>
    <t>3,57*0,3</t>
  </si>
  <si>
    <t>311113154</t>
  </si>
  <si>
    <t>Nadzákladové zdi z betonových tvárnic ztraceného bednění hladkých včetně výplně z betonu C 25/30, tloušťky zdiva přes 250 do 300 mm</t>
  </si>
  <si>
    <t>465120313</t>
  </si>
  <si>
    <t>výtahová šachta</t>
  </si>
  <si>
    <t>dělící stěna</t>
  </si>
  <si>
    <t>2,4*18,3</t>
  </si>
  <si>
    <t>1.pp</t>
  </si>
  <si>
    <t>1,3*2,05</t>
  </si>
  <si>
    <t>1.np</t>
  </si>
  <si>
    <t>1,3*2,05*2</t>
  </si>
  <si>
    <t>2.np</t>
  </si>
  <si>
    <t>1,1*2,05*2</t>
  </si>
  <si>
    <t>1,1*2,05</t>
  </si>
  <si>
    <t>Součet</t>
  </si>
  <si>
    <t>311113156</t>
  </si>
  <si>
    <t>Nadzákladové zdi z betonových tvárnic ztraceného bednění hladkých včetně výplně z betonu C 25/30, tloušťky zdiva přes 400 do 500 mm</t>
  </si>
  <si>
    <t>-1408802825</t>
  </si>
  <si>
    <t>0,7*4,22</t>
  </si>
  <si>
    <t>311272030</t>
  </si>
  <si>
    <t>Zdivo z pórobetonových tvárnic na tenké maltové lože, tl. zdiva 200 mm pevnost tvárnic do P2, objemová hmotnost přes 450 do 600 kg/m3 hladkých</t>
  </si>
  <si>
    <t>-1259570131</t>
  </si>
  <si>
    <t>mč.208/207</t>
  </si>
  <si>
    <t>5,4*4,4-1,7*1,1-1,9*2,05</t>
  </si>
  <si>
    <t>mč.204-řez B</t>
  </si>
  <si>
    <t>(0,925+5,725)*4,6</t>
  </si>
  <si>
    <t>mč.205/209+210</t>
  </si>
  <si>
    <t>(5,6+5,15)*4,6</t>
  </si>
  <si>
    <t>mč.210/209</t>
  </si>
  <si>
    <t>5,4*4,6-1*2,05</t>
  </si>
  <si>
    <t>mč.210-obvodová zeď</t>
  </si>
  <si>
    <t>5,4*3,65-4,8*2,075</t>
  </si>
  <si>
    <t>parapety - obvod zdivo</t>
  </si>
  <si>
    <t>(5,4+5,4+5,1+5,2+5,3+2,36+4,955+5,45+5,5+5,4)*1,075</t>
  </si>
  <si>
    <t>5</t>
  </si>
  <si>
    <t>311272111</t>
  </si>
  <si>
    <t>Zdivo z pórobetonových tvárnic na tenké maltové lože, tl. zdiva 250 mm pevnost tvárnic do P2, objemová hmotnost do 450 kg/m3 hladkých</t>
  </si>
  <si>
    <t>2039964547</t>
  </si>
  <si>
    <t>mč.200</t>
  </si>
  <si>
    <t>(0,3+5,4)*4,6-1*2,05</t>
  </si>
  <si>
    <t>mč.201-u šachty</t>
  </si>
  <si>
    <t>1,8*4,6-0,75*1,2</t>
  </si>
  <si>
    <t>6</t>
  </si>
  <si>
    <t>311272211</t>
  </si>
  <si>
    <t>Zdivo z pórobetonových tvárnic na tenké maltové lože, tl. zdiva 300 mm pevnost tvárnic do P2, objemová hmotnost do 450 kg/m3 hladkých</t>
  </si>
  <si>
    <t>2050158598</t>
  </si>
  <si>
    <t>osa C/37 - obezdění OK</t>
  </si>
  <si>
    <t>(0,85+0,85)*4,6</t>
  </si>
  <si>
    <t>přizdívka sloupu mč.203</t>
  </si>
  <si>
    <t>0,6*4,6*2</t>
  </si>
  <si>
    <t>přizdívka sloupu osa A/32</t>
  </si>
  <si>
    <t>0,45*4,6</t>
  </si>
  <si>
    <t>7</t>
  </si>
  <si>
    <t>311272311</t>
  </si>
  <si>
    <t>Zdivo z pórobetonových tvárnic na tenké maltové lože, tl. zdiva 375 mm pevnost tvárnic do P2, objemová hmotnost do 450 kg/m3 hladkých</t>
  </si>
  <si>
    <t>-1506526077</t>
  </si>
  <si>
    <t>1,685*4,6</t>
  </si>
  <si>
    <t>8</t>
  </si>
  <si>
    <t>311273121</t>
  </si>
  <si>
    <t>Zdivo tepelněizolační z pórobetonových tvárnic na tenkovrstvou maltu, pevnost tvárnic do P2, objemová hmotnost do 400 kg/m3,součinitel prostupu tepla U přes 0,18 do 0,22, tl. zdiva 450 mm</t>
  </si>
  <si>
    <t>-1379260572</t>
  </si>
  <si>
    <t>osa A/37-35</t>
  </si>
  <si>
    <t>(1,185+1,15)*4,6</t>
  </si>
  <si>
    <t>(2,7+2,585)/2*4,6</t>
  </si>
  <si>
    <t>9</t>
  </si>
  <si>
    <t>311273131</t>
  </si>
  <si>
    <t>Zdivo tepelněizolační z pórobetonových tvárnic na tenkovrstvou maltu, pevnost tvárnic do P2, objemová hmotnost do 400 kg/m3,součinitel prostupu tepla U přes 0,14 do 0,18, tl. zdiva 500 mm</t>
  </si>
  <si>
    <t>1004862617</t>
  </si>
  <si>
    <t>schodiště vedle mč.200</t>
  </si>
  <si>
    <t>2,95*4,6-2,2*2,05</t>
  </si>
  <si>
    <t>10</t>
  </si>
  <si>
    <t>311361821</t>
  </si>
  <si>
    <t>Výztuž nadzákladových zdí nosných svislých nebo odkloněných od svislice, rovných nebo oblých z betonářské oceli 10 505 (R) nebo BSt 500</t>
  </si>
  <si>
    <t>t</t>
  </si>
  <si>
    <t>-1722636446</t>
  </si>
  <si>
    <t>do betonových tvárnic</t>
  </si>
  <si>
    <t>(1,071*0,15+58,68*0,3+2,954*0,5)*0,06</t>
  </si>
  <si>
    <t>kotevní trny d12- zdivo výtahové šachty</t>
  </si>
  <si>
    <t>244*0,4*0,98/1000*1,1</t>
  </si>
  <si>
    <t>11</t>
  </si>
  <si>
    <t>317142420</t>
  </si>
  <si>
    <t>Překlady nenosné z pórobetonu osazené do tenkého maltového lože, výšky do 250 mm, šířky překladu 100 mm, délky překladu do 1000 mm</t>
  </si>
  <si>
    <t>kus</t>
  </si>
  <si>
    <t>1476281204</t>
  </si>
  <si>
    <t>šachta, nad V0-i/IIP-22</t>
  </si>
  <si>
    <t>317142422</t>
  </si>
  <si>
    <t>Překlady nenosné z pórobetonu osazené do tenkého maltového lože, výšky do 250 mm, šířky překladu 100 mm, délky překladu přes 1000 do 1250 mm</t>
  </si>
  <si>
    <t>1767200418</t>
  </si>
  <si>
    <t>mč.213</t>
  </si>
  <si>
    <t>mč.210</t>
  </si>
  <si>
    <t>13</t>
  </si>
  <si>
    <t>317142428</t>
  </si>
  <si>
    <t>Překlady nenosné z pórobetonu osazené do tenkého maltového lože, výšky do 250 mm, šířky překladu 100 mm, délky překladu přes 2000 do 2500 mm</t>
  </si>
  <si>
    <t>-396912068</t>
  </si>
  <si>
    <t>mč.214</t>
  </si>
  <si>
    <t>mč.207</t>
  </si>
  <si>
    <t>14</t>
  </si>
  <si>
    <t>317142432</t>
  </si>
  <si>
    <t>Překlady nenosné z pórobetonu osazené do tenkého maltového lože, výšky do 250 mm, šířky překladu 125 mm, délky překladu přes 1000 do 1250 mm</t>
  </si>
  <si>
    <t>-674381691</t>
  </si>
  <si>
    <t>15</t>
  </si>
  <si>
    <t>317142442</t>
  </si>
  <si>
    <t>Překlady nenosné z pórobetonu osazené do tenkého maltového lože, výšky do 250 mm, šířky překladu 150 mm, délky překladu přes 1000 do 1250 mm</t>
  </si>
  <si>
    <t>-1872220950</t>
  </si>
  <si>
    <t>mč.206</t>
  </si>
  <si>
    <t>16</t>
  </si>
  <si>
    <t>317143445</t>
  </si>
  <si>
    <t>Překlady nosné z pórobetonu osazené do tenkého maltového lože, pro zdi tl. 250 mm, délky překladu přes 2100 do 2400 mm</t>
  </si>
  <si>
    <t>2012710258</t>
  </si>
  <si>
    <t>schodiště mč.201</t>
  </si>
  <si>
    <t>17</t>
  </si>
  <si>
    <t>342272225</t>
  </si>
  <si>
    <t>Příčky z pórobetonových tvárnic hladkých na tenké maltové lože objemová hmotnost do 500 kg/m3, tloušťka příčky 100 mm</t>
  </si>
  <si>
    <t>1678150977</t>
  </si>
  <si>
    <t>mč.212+213</t>
  </si>
  <si>
    <t>(2,3+2,5)*4,6-0,75*2,05</t>
  </si>
  <si>
    <t>2,3*4,6-1,8*2</t>
  </si>
  <si>
    <t>18</t>
  </si>
  <si>
    <t>342272245</t>
  </si>
  <si>
    <t>Příčky z pórobetonových tvárnic hladkých na tenké maltové lože objemová hmotnost do 500 kg/m3, tloušťka příčky 150 mm</t>
  </si>
  <si>
    <t>1574725503</t>
  </si>
  <si>
    <t>2,5*4,6</t>
  </si>
  <si>
    <t>mč.205/204 - roh</t>
  </si>
  <si>
    <t>0,66*4,6</t>
  </si>
  <si>
    <t>mč.205/203</t>
  </si>
  <si>
    <t>0,7*2,05</t>
  </si>
  <si>
    <t>mč.206/203</t>
  </si>
  <si>
    <t>1,755*4,6-0,9*2</t>
  </si>
  <si>
    <t>chodba u mč.2143</t>
  </si>
  <si>
    <t>0,9*4,6</t>
  </si>
  <si>
    <t>nadezdění příčky mč.210/denní místnost</t>
  </si>
  <si>
    <t>5,6*1,5</t>
  </si>
  <si>
    <t>mč.203 nadezdění zídky řez A</t>
  </si>
  <si>
    <t>6,1*0,75</t>
  </si>
  <si>
    <t>výdejní pult+žebra</t>
  </si>
  <si>
    <t>(3,325+0,7+10,995+0,7+1,675+0,6+0,9+4,05+0,4*8)*0,75</t>
  </si>
  <si>
    <t>19</t>
  </si>
  <si>
    <t>346272216</t>
  </si>
  <si>
    <t>Přizdívky z pórobetonových tvárnic objemová hmotnost do 500 kg/m3, na tenké maltové lože, tloušťka přizdívky 50 mm</t>
  </si>
  <si>
    <t>1463198573</t>
  </si>
  <si>
    <t>přizdění sloupů</t>
  </si>
  <si>
    <t>(0,4+0,3)*4,6</t>
  </si>
  <si>
    <t>20</t>
  </si>
  <si>
    <t>346272226</t>
  </si>
  <si>
    <t>Přizdívky z pórobetonových tvárnic objemová hmotnost do 500 kg/m3, na tenké maltové lože, tloušťka přizdívky 75 mm</t>
  </si>
  <si>
    <t>1397545233</t>
  </si>
  <si>
    <t>mč.200/201 - přizdění sloupů</t>
  </si>
  <si>
    <t>(0,6+0,6+0,6)*4,6</t>
  </si>
  <si>
    <t>346272236</t>
  </si>
  <si>
    <t>Přizdívky z pórobetonových tvárnic objemová hmotnost do 500 kg/m3, na tenké maltové lože, tloušťka přizdívky 100 mm</t>
  </si>
  <si>
    <t>-406305491</t>
  </si>
  <si>
    <t>obezdění sloupu 1.np</t>
  </si>
  <si>
    <t>(0,5+0,5)*2*4,22</t>
  </si>
  <si>
    <t>obezdění sloupu 2.np</t>
  </si>
  <si>
    <t>(0,6+0,6)*2*4,6*2</t>
  </si>
  <si>
    <t>přizdění sloupu 2.np</t>
  </si>
  <si>
    <t>0,4*4,6</t>
  </si>
  <si>
    <t>22</t>
  </si>
  <si>
    <t>346272256</t>
  </si>
  <si>
    <t>Přizdívky z pórobetonových tvárnic objemová hmotnost do 500 kg/m3, na tenké maltové lože, tloušťka přizdívky 150 mm</t>
  </si>
  <si>
    <t>537423866</t>
  </si>
  <si>
    <t>23</t>
  </si>
  <si>
    <t>349231821</t>
  </si>
  <si>
    <t>Přizdívka z cihel ostění s ozubem ve vybouraných otvorech, s vysekáním kapes pro zavázaní přes 150 do 300 mm</t>
  </si>
  <si>
    <t>-1526393229</t>
  </si>
  <si>
    <t>0,2*2,05+0,3*2,05</t>
  </si>
  <si>
    <t>0,23*2,05*2+0,3*2,05*2</t>
  </si>
  <si>
    <t>Vodorovné konstrukce</t>
  </si>
  <si>
    <t>24</t>
  </si>
  <si>
    <t>411321414</t>
  </si>
  <si>
    <t>Stropy z betonu železového (bez výztuže) stropů deskových, plochých střech, desek balkonových, desek hřibových stropů včetně hlavic hřibových sloupů tř. C 25/30</t>
  </si>
  <si>
    <t>m3</t>
  </si>
  <si>
    <t>200912355</t>
  </si>
  <si>
    <t>podlaha 2.np - nadbetonování trapéz.plechů - OKN2</t>
  </si>
  <si>
    <t>9,9*17,9*(0,05/2+0,05)</t>
  </si>
  <si>
    <t>25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</si>
  <si>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</si>
  <si>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 drátů typu KARI</t>
  </si>
  <si>
    <t>-1421907090</t>
  </si>
  <si>
    <t>podlaha 2.np - nadbetonování trapéz.plechů - VIZ okn2</t>
  </si>
  <si>
    <t>1820/1000</t>
  </si>
  <si>
    <t>26</t>
  </si>
  <si>
    <t>411386621</t>
  </si>
  <si>
    <t>Zabetonování prostupů v instalačních šachtách ve stropech železobetonových ze suchých směsí, včetně bednění, odbednění, výztuže a zajištění potrubí skelnou vatou s folií (materiál v ceně), plochy přes 0,09 do 0,25 m2</t>
  </si>
  <si>
    <t>1359918869</t>
  </si>
  <si>
    <t>strojovna výtahu</t>
  </si>
  <si>
    <t>27</t>
  </si>
  <si>
    <t>413232221</t>
  </si>
  <si>
    <t>Zazdívka zhlaví stropních trámů nebo válcovaných nosníků pálenými cihlami válcovaných nosníků, výšky přes 150 do 300 mm</t>
  </si>
  <si>
    <t>1414953669</t>
  </si>
  <si>
    <t>výtahová šachta-OKN5</t>
  </si>
  <si>
    <t>2+2</t>
  </si>
  <si>
    <t>terasa</t>
  </si>
  <si>
    <t>28</t>
  </si>
  <si>
    <t>413941135</t>
  </si>
  <si>
    <t>Osazování ocelových válcovaných nosníků ve stropech HE-A nebo HE-B, výšky přes 220 mm</t>
  </si>
  <si>
    <t>-556778304</t>
  </si>
  <si>
    <t>výtahová šachta - OKN5</t>
  </si>
  <si>
    <t>315,6/1000</t>
  </si>
  <si>
    <t>29</t>
  </si>
  <si>
    <t>M</t>
  </si>
  <si>
    <t>13010978</t>
  </si>
  <si>
    <t>ocel profilová jakost S235JR (11 375) průřez HEB 180</t>
  </si>
  <si>
    <t>-807921558</t>
  </si>
  <si>
    <t>315,6/1000*1,1</t>
  </si>
  <si>
    <t>30</t>
  </si>
  <si>
    <t>417321515</t>
  </si>
  <si>
    <t>Ztužující pásy a věnce z betonu železového (bez výztuže) tř. C 25/30</t>
  </si>
  <si>
    <t>-49455012</t>
  </si>
  <si>
    <t>nadezdění zídky řez A</t>
  </si>
  <si>
    <t>6,1*0,15*0,25</t>
  </si>
  <si>
    <t>(3,325+0,7+10,995+0,7+1,675+0,6+0,9+4,05+0,4*8)*0,15*0,275</t>
  </si>
  <si>
    <t>podbetonování OKN5-výtahová šachta</t>
  </si>
  <si>
    <t>0,3*0,25*0,05*4</t>
  </si>
  <si>
    <t>věnec v řezu A</t>
  </si>
  <si>
    <t>26*0,15*0,325</t>
  </si>
  <si>
    <t>věnec v řezu B</t>
  </si>
  <si>
    <t>20*0,15*0,325</t>
  </si>
  <si>
    <t>31</t>
  </si>
  <si>
    <t>417351115</t>
  </si>
  <si>
    <t>Bednění bočnic ztužujících pásů a věnců včetně vzpěr zřízení</t>
  </si>
  <si>
    <t>-1374401579</t>
  </si>
  <si>
    <t>(6,1+0,15)*2*0,25</t>
  </si>
  <si>
    <t>(3,325+0,7+10,995+0,7+1,675+0,6+0,9+4,05+0,4*8)*0,275*2</t>
  </si>
  <si>
    <t>26*0,325*2</t>
  </si>
  <si>
    <t>20*0,325*2</t>
  </si>
  <si>
    <t>32</t>
  </si>
  <si>
    <t>417351116</t>
  </si>
  <si>
    <t>Bednění bočnic ztužujících pásů a věnců včetně vzpěr odstranění</t>
  </si>
  <si>
    <t>-168954927</t>
  </si>
  <si>
    <t>33</t>
  </si>
  <si>
    <t>417361821</t>
  </si>
  <si>
    <t>Výztuž ztužujících pásů a věnců z betonářské oceli 10 505 (R) nebo BSt 500</t>
  </si>
  <si>
    <t>1428777616</t>
  </si>
  <si>
    <t>6,1*0,15*0,25*0,09</t>
  </si>
  <si>
    <t>(3,325+0,7+10,995+0,7+1,675+0,6+0,9+4,05+0,4*8)*0,15*0,275*0,09</t>
  </si>
  <si>
    <t>26*0,15*0,325*0,09</t>
  </si>
  <si>
    <t>20*0,15*0,325*0,09</t>
  </si>
  <si>
    <t>Úpravy povrchů, podlahy a osazování výplní</t>
  </si>
  <si>
    <t>34</t>
  </si>
  <si>
    <t>612142001</t>
  </si>
  <si>
    <t>Pletivo vnitřních ploch v ploše nebo pruzích, na plném podkladu sklovláknité vtlačené do tmelu včetně tmelu stěn</t>
  </si>
  <si>
    <t>1124420145</t>
  </si>
  <si>
    <t>2,4*18,3*2</t>
  </si>
  <si>
    <t>1,3*2,05*2+(0,2+0,3+0,2)*2,05+(0,3+0,3+0,3)*2,05</t>
  </si>
  <si>
    <t>1,3*2,05*2*2+(0,23+0,3+0,23)*2,05+(0,3+0,3+0,3)*2,05</t>
  </si>
  <si>
    <t>1,1*2,05*2*2</t>
  </si>
  <si>
    <t>Mezisoučet</t>
  </si>
  <si>
    <t>(0,9+0,15)*4,4</t>
  </si>
  <si>
    <t>5,4*4,4-1,7*1,1-1,8*2</t>
  </si>
  <si>
    <t>(4,23+2,29)*4,4-1,7*1,1-1,8*2-1,8*2</t>
  </si>
  <si>
    <t>(2,29+1,12)*4,4-1,8*2</t>
  </si>
  <si>
    <t>1,605*4,4-0,9*2</t>
  </si>
  <si>
    <t>mč.209</t>
  </si>
  <si>
    <t>(6,95+5,4)*4,4-0,9*2</t>
  </si>
  <si>
    <t>(4,2+5,4)*4,4-4,8*2,075+(4,8+2,075*2)*0,2</t>
  </si>
  <si>
    <t>mč.212</t>
  </si>
  <si>
    <t>(2+0,9)*4,4</t>
  </si>
  <si>
    <t>(2,5+1,15)*2*4,4-0,75*2</t>
  </si>
  <si>
    <t>mč.205</t>
  </si>
  <si>
    <t>2*2,05-1,3*2,05+(2,3+2,6+9,75+0,66+6,075)*4,4-0,75*2</t>
  </si>
  <si>
    <t>mč.204+203</t>
  </si>
  <si>
    <t>(0,465+5,725+0,725+0,15+0,3+0,6+0,6+0,3+1,755+0,15)*4,4-0,9*2</t>
  </si>
  <si>
    <t>(0,05+0,4+0,05)*4,4+1,1*2,05*2+0,7*2,05</t>
  </si>
  <si>
    <t>(6,1+0,15)*2*(0,75+0,25)</t>
  </si>
  <si>
    <t>(3,325+0,7+10,995+0,7+1,675+0,6+0,9+4,05+0,4*8*2)*(0,75+0,275)</t>
  </si>
  <si>
    <t>mč.210/denní místnost - nadezdění příčky</t>
  </si>
  <si>
    <t>5,6*1,5*2</t>
  </si>
  <si>
    <t>(2,58+6,3+2,21-0,25)*4,4-0,9*2</t>
  </si>
  <si>
    <t>2,95*4,6-2*2+(2,2+2,05*2)*0,35</t>
  </si>
  <si>
    <t>(0,25+1,8+0,25)*4,4-0,75*1,2</t>
  </si>
  <si>
    <t>mč.201 parapety - obvod zdivo</t>
  </si>
  <si>
    <t>mč. 201/203+204</t>
  </si>
  <si>
    <t>(0,925+0,3+0,3+0,6+0,6)*4,4</t>
  </si>
  <si>
    <t>mč.201 výdejní pult</t>
  </si>
  <si>
    <t>(3,325+0,7+10,995+0,7+1,675+0,6+0,9+4,05)*(0,75+0,275)</t>
  </si>
  <si>
    <t>ostění</t>
  </si>
  <si>
    <t>0,45*2,075*10</t>
  </si>
  <si>
    <t>mč.201 ostatní</t>
  </si>
  <si>
    <t>(1,185+0,85+0,6+0,85+0,85+2,3+0,45+6,3+0,35+2,21)*4,4-2*2-0,9*2</t>
  </si>
  <si>
    <t>35</t>
  </si>
  <si>
    <t>612311131</t>
  </si>
  <si>
    <t>Vápenný štuk vnitřních ploch tloušťky do 3 mm svislých konstrukcí stěn</t>
  </si>
  <si>
    <t>1428930324</t>
  </si>
  <si>
    <t>(6,95+5,4)*(4,4-3)</t>
  </si>
  <si>
    <t>(2+0,9)*(4,4-3)</t>
  </si>
  <si>
    <t>(2,5+1,15)*2*(4,4-3)</t>
  </si>
  <si>
    <t>(2,3+2,6+9,75+0,66+6,075)*(4,4-3)</t>
  </si>
  <si>
    <t>(0,465+5,725+0,725+0,15+0,3+0,6+0,6+0,3+1,755+0,15)*(4,4-3)</t>
  </si>
  <si>
    <t>(0,05+0,4+0,05)*(4,4-3)</t>
  </si>
  <si>
    <t>36</t>
  </si>
  <si>
    <t>612331121</t>
  </si>
  <si>
    <t>Omítka cementová vnitřních ploch nanášená ručně jednovrstvá, tloušťky do 10 mm hladká svislých konstrukcí stěn</t>
  </si>
  <si>
    <t>653379395</t>
  </si>
  <si>
    <t>stěny výtahové šachty - ochranná omítka</t>
  </si>
  <si>
    <t>(5,6+2,4)*2*1,5</t>
  </si>
  <si>
    <t>37</t>
  </si>
  <si>
    <t>61250-001</t>
  </si>
  <si>
    <t>Dekorativní stěrka stěn</t>
  </si>
  <si>
    <t>-113314121</t>
  </si>
  <si>
    <t>studené nápoje, tepleé nápoje - šachta</t>
  </si>
  <si>
    <t>(7,25+1,25+1,25)*3</t>
  </si>
  <si>
    <t>38</t>
  </si>
  <si>
    <t>613142001</t>
  </si>
  <si>
    <t>Pletivo vnitřních ploch v ploše nebo pruzích, na plném podkladu sklovláknité vtlačené do tmelu včetně tmelu pilířů nebo sloupů</t>
  </si>
  <si>
    <t>455714188</t>
  </si>
  <si>
    <t xml:space="preserve">1.np </t>
  </si>
  <si>
    <t xml:space="preserve"> obezděný sloup</t>
  </si>
  <si>
    <t>sloup z bet. tvárnic š.500</t>
  </si>
  <si>
    <t>(0,5+0,7)*2*4,22</t>
  </si>
  <si>
    <t>obezděné sloupy</t>
  </si>
  <si>
    <t>39</t>
  </si>
  <si>
    <t>613321141</t>
  </si>
  <si>
    <t>Omítka vápenocementová vnitřních ploch nanášená ručně dvouvrstvá, tloušťky jádrové omítky do 10 mm a tloušťky štuku do 3 mm štuková svislých konstrukcí pilířů nebo sloupů</t>
  </si>
  <si>
    <t>757870256</t>
  </si>
  <si>
    <t>40</t>
  </si>
  <si>
    <t>617321141</t>
  </si>
  <si>
    <t>Omítka vápenocementová vnitřních ploch nanášená ručně dvouvrstvá, tloušťky jádrové omítky do 10 mm a tloušťky štuku do 3 mm štuková uzavřených nebo omezených prostor světlíků nebo výtahových šachet</t>
  </si>
  <si>
    <t>571451704</t>
  </si>
  <si>
    <t>nové konstrukce ve výtahové šachtě</t>
  </si>
  <si>
    <t>2,4*18,3*2+1,3*2,05*3+1,1*2,05*3+(0,2+0,3+0,2)*2,05</t>
  </si>
  <si>
    <t>(0,3+0,3+0,3)*2,05*2+(0,23+0,3+0,23)*2,05*2</t>
  </si>
  <si>
    <t>41</t>
  </si>
  <si>
    <t>617325423</t>
  </si>
  <si>
    <t>Oprava vápenocementové omítky vnitřních ploch štukové dvouvrstvé, tl. jádrové omítky do 20 mm a tl. štuku do 3 mm světlíků nebo výtahových šachet, v rozsahu opravované plochy přes 30 do 50%</t>
  </si>
  <si>
    <t>-45051341</t>
  </si>
  <si>
    <t>(2,65+2,4+2,65+2,65+2,4+2,65)*(18,3-1,5)-1,1*2,05*3-1,3*2,05*3-1,1*2,05*6</t>
  </si>
  <si>
    <t>42</t>
  </si>
  <si>
    <t>632450124</t>
  </si>
  <si>
    <t>Potěr cementový vyrovnávací ze suchých směsí v pásu o průměrné (střední) tl. přes 40 do 50 mm</t>
  </si>
  <si>
    <t>-1718970078</t>
  </si>
  <si>
    <t>SB02 po odstraněné dlažbě</t>
  </si>
  <si>
    <t>93,6</t>
  </si>
  <si>
    <t>43</t>
  </si>
  <si>
    <t>632451254</t>
  </si>
  <si>
    <t>Potěr cementový samonivelační litý tř. C 30, tl. přes 45 do 50 mm</t>
  </si>
  <si>
    <t>-924281342</t>
  </si>
  <si>
    <t>skladba SB01 - na trapéz plech</t>
  </si>
  <si>
    <t>17,91*9,86</t>
  </si>
  <si>
    <t>44</t>
  </si>
  <si>
    <t>6325XX</t>
  </si>
  <si>
    <t>Penetrace podkladu</t>
  </si>
  <si>
    <t>2105813968</t>
  </si>
  <si>
    <t>SB02</t>
  </si>
  <si>
    <t>45</t>
  </si>
  <si>
    <t>634112113</t>
  </si>
  <si>
    <t>Obvodová dilatace mezi stěnou a mazaninou nebo potěrem podlahovým páskem z pěnového PE tl. do 10 mm, výšky 80 mm</t>
  </si>
  <si>
    <t>m</t>
  </si>
  <si>
    <t>-23081051</t>
  </si>
  <si>
    <t>stěny kolem SB1</t>
  </si>
  <si>
    <t>9,86*2+17,91</t>
  </si>
  <si>
    <t>46</t>
  </si>
  <si>
    <t>634662111</t>
  </si>
  <si>
    <t>Výplň dilatačních spar mazanin akrylátovým tmelem, šířka spáry do 10 mm</t>
  </si>
  <si>
    <t>717910251</t>
  </si>
  <si>
    <t>styk nové a staré podlahy</t>
  </si>
  <si>
    <t>18,2</t>
  </si>
  <si>
    <t>stěny</t>
  </si>
  <si>
    <t>9,86*2+17,91-2,2</t>
  </si>
  <si>
    <t>Ostatní konstrukce a práce, bourání</t>
  </si>
  <si>
    <t>47</t>
  </si>
  <si>
    <t>949101112</t>
  </si>
  <si>
    <t>Lešení pomocné pracovní pro objekty pozemních staveb pro zatížení do 150 kg/m2, o výšce lešeňové podlahy přes 1,9 do 3,5 m</t>
  </si>
  <si>
    <t>-246755204</t>
  </si>
  <si>
    <t>nové konstrukce</t>
  </si>
  <si>
    <t>4,2*2,145+(2,145+5,6)*2,975+5,45*1,6</t>
  </si>
  <si>
    <t>5,45*1,6+6*1,8+5,8*1,95+8*5,5+3*5,5+4,45*0,9+4,1*0,75+(15,5-4,45-4,1)*1,5</t>
  </si>
  <si>
    <t>1,5*0,75+(3,8+2,1)*1,2+(10,845+8,2)/2*12,7-1,8*2,6+25+63</t>
  </si>
  <si>
    <t>12,59+826,1+13,44+108,05+27,07+66,39+11,62+24,51+20,85</t>
  </si>
  <si>
    <t>49,91+21,5+7,98+1,7+2,79+2,56</t>
  </si>
  <si>
    <t>demontáže podhledů</t>
  </si>
  <si>
    <t>1172,507</t>
  </si>
  <si>
    <t>nové  podhledy</t>
  </si>
  <si>
    <t>45,609+826,1+271,17+176,778+314,037</t>
  </si>
  <si>
    <t>48</t>
  </si>
  <si>
    <t>95000-001</t>
  </si>
  <si>
    <t>M+D požární ucpávka stropů kolem VZT potrubí</t>
  </si>
  <si>
    <t>1568481003</t>
  </si>
  <si>
    <t>šachty ve stopech</t>
  </si>
  <si>
    <t>Š1</t>
  </si>
  <si>
    <t>(1,1+0,455)*2</t>
  </si>
  <si>
    <t>Š2</t>
  </si>
  <si>
    <t>(0,5+0,455)*2</t>
  </si>
  <si>
    <t>Š3</t>
  </si>
  <si>
    <t>(0,81+0,455)*2</t>
  </si>
  <si>
    <t>Š4</t>
  </si>
  <si>
    <t>(1,35+0,455)*2</t>
  </si>
  <si>
    <t>Š5</t>
  </si>
  <si>
    <t>49</t>
  </si>
  <si>
    <t>952901111</t>
  </si>
  <si>
    <t>Vyčištění budov nebo objektů před předáním do užívání budov bytové nebo občanské výstavby, světlé výšky podlaží do 4 m</t>
  </si>
  <si>
    <t>-816262806</t>
  </si>
  <si>
    <t>50</t>
  </si>
  <si>
    <t>953312122</t>
  </si>
  <si>
    <t>Vložky svislé do dilatačních spár z polystyrenových desek extrudovaných včetně dodání a osazení, v jakémkoliv zdivu přes 10 do 20 mm</t>
  </si>
  <si>
    <t>-1376438421</t>
  </si>
  <si>
    <t>18,2*0,1</t>
  </si>
  <si>
    <t>51</t>
  </si>
  <si>
    <t>953961214</t>
  </si>
  <si>
    <t>Kotva chemická s vyvrtáním otvoru do betonu, železobetonu nebo tvrdého kamene chemická patrona, velikost M 16, hloubka 125 mm</t>
  </si>
  <si>
    <t>1700175070</t>
  </si>
  <si>
    <t>pro kotevní trny d12</t>
  </si>
  <si>
    <t>(18,3/0,25+0,8)*2</t>
  </si>
  <si>
    <t>8*2</t>
  </si>
  <si>
    <t>8*2*2</t>
  </si>
  <si>
    <t>52</t>
  </si>
  <si>
    <t>962031133</t>
  </si>
  <si>
    <t>Bourání příček nebo přizdívek z cihel pálených plných nebo dutých, tl. přes 100 do 150 mm</t>
  </si>
  <si>
    <t>-645935758</t>
  </si>
  <si>
    <t>mezi mč.203/208</t>
  </si>
  <si>
    <t>1,2*4,5-0,8*2</t>
  </si>
  <si>
    <t>mezi mč.201/chodba</t>
  </si>
  <si>
    <t>1,2*2,05-0,9*2</t>
  </si>
  <si>
    <t>parapety u demontované fasády</t>
  </si>
  <si>
    <t>(17,2+5,4+5,4+5,4)*1,2</t>
  </si>
  <si>
    <t>53</t>
  </si>
  <si>
    <t>962032231</t>
  </si>
  <si>
    <t>Bourání zdiva nadzákladového z cihel pálených plných nebo lícových nebo vápenopískových na maltu vápennou nebo vápenocementovou, objemu přes 1 m3</t>
  </si>
  <si>
    <t>-162599801</t>
  </si>
  <si>
    <t>atika terasy</t>
  </si>
  <si>
    <t>(7,8+18,075)*1,2*0,3</t>
  </si>
  <si>
    <t>54</t>
  </si>
  <si>
    <t>962052210</t>
  </si>
  <si>
    <t>Bourání zdiva železobetonového nadzákladového, objemu do 1 m3</t>
  </si>
  <si>
    <t>1298704998</t>
  </si>
  <si>
    <t>zídky pod motory výtahů</t>
  </si>
  <si>
    <t>0,9*1*0,2*6</t>
  </si>
  <si>
    <t>1,2*0,5*0,2*3</t>
  </si>
  <si>
    <t>55</t>
  </si>
  <si>
    <t>965043341</t>
  </si>
  <si>
    <t>Bourání mazanin betonových s potěrem nebo teracem tl. do 100 mm, plochy přes 4 m2</t>
  </si>
  <si>
    <t>-544085604</t>
  </si>
  <si>
    <t>7,8*18,075*0,1</t>
  </si>
  <si>
    <t>93,6*0,07</t>
  </si>
  <si>
    <t>56</t>
  </si>
  <si>
    <t>965081343</t>
  </si>
  <si>
    <t>Bourání podlah z dlaždic bez podkladního lože nebo mazaniny, s jakoukoliv výplní spár betonových, teracových nebo čedičových tl. do 40 mm, plochy přes 1 m2</t>
  </si>
  <si>
    <t>1843967610</t>
  </si>
  <si>
    <t>7,8*18,075</t>
  </si>
  <si>
    <t>57</t>
  </si>
  <si>
    <t>9680627x1</t>
  </si>
  <si>
    <t>Vybourání stěn shrnovacích</t>
  </si>
  <si>
    <t>-2003598921</t>
  </si>
  <si>
    <t>(5,35+14)*3</t>
  </si>
  <si>
    <t>58</t>
  </si>
  <si>
    <t>968072455</t>
  </si>
  <si>
    <t>Vybourání kovových rámů oken s křídly, dveřních zárubní, vrat, stěn, ostění nebo obkladů dveřních zárubní, plochy do 2 m2</t>
  </si>
  <si>
    <t>-1697149189</t>
  </si>
  <si>
    <t>0,9*2*9+1,1*2*5+0,8*2*2</t>
  </si>
  <si>
    <t>59</t>
  </si>
  <si>
    <t>968072456</t>
  </si>
  <si>
    <t>Vybourání kovových rámů oken s křídly, dveřních zárubní, vrat, stěn, ostění nebo obkladů dveřních zárubní, plochy přes 2 m2</t>
  </si>
  <si>
    <t>-1663003194</t>
  </si>
  <si>
    <t>1,6*2,4*3+2,4*2,4*2+1,485*2*2</t>
  </si>
  <si>
    <t>60</t>
  </si>
  <si>
    <t>9680724x1</t>
  </si>
  <si>
    <t>Vybourání kovových dveřních zárubní vč. dvířek s azbestocementovou výplní</t>
  </si>
  <si>
    <t>328467433</t>
  </si>
  <si>
    <t>0,7*2,05*2</t>
  </si>
  <si>
    <t>61</t>
  </si>
  <si>
    <t>968072641</t>
  </si>
  <si>
    <t>Vybourání kovových rámů oken s křídly, dveřních zárubní, vrat, stěn, ostění nebo obkladů stěn jakýchkoliv, kromě výkladních jakékoliv plochy</t>
  </si>
  <si>
    <t>752874561</t>
  </si>
  <si>
    <t>11,6*3</t>
  </si>
  <si>
    <t xml:space="preserve">2.np </t>
  </si>
  <si>
    <t>terasa/schodiště</t>
  </si>
  <si>
    <t>(2,3+2,8)*4,22</t>
  </si>
  <si>
    <t>proskl.stěna na terasu</t>
  </si>
  <si>
    <t>(3,7+17,2)*9,25</t>
  </si>
  <si>
    <t>62</t>
  </si>
  <si>
    <t>972055491</t>
  </si>
  <si>
    <t>Vybourání otvorů ve stropech nebo klenbách železobetonových ve stropech z dutých prefabrikátů, plochy do 1 m2, tl. přes 120 mm</t>
  </si>
  <si>
    <t>-49480600</t>
  </si>
  <si>
    <t>1,1*0,455*0,13</t>
  </si>
  <si>
    <t>0,5*0,455*0,13</t>
  </si>
  <si>
    <t>0,81*0,455*0,13</t>
  </si>
  <si>
    <t>1,35*0,455*0,13</t>
  </si>
  <si>
    <t>63</t>
  </si>
  <si>
    <t>973031325</t>
  </si>
  <si>
    <t>Vysekání výklenků nebo kapes ve zdivu z cihel na maltu vápennou nebo vápenocementovou kapes, plochy do 0,10 m2, hl. do 300 mm</t>
  </si>
  <si>
    <t>371038814</t>
  </si>
  <si>
    <t>64</t>
  </si>
  <si>
    <t>975043121</t>
  </si>
  <si>
    <t>Jednořadové podchycení stropů pro osazení nosníků dřevěnou výztuhou v. podchycení do 3,5 m, a při zatížení hmotností přes 750 do 1000 kg/m</t>
  </si>
  <si>
    <t>596389644</t>
  </si>
  <si>
    <t>pro šachty Š1 až Š3</t>
  </si>
  <si>
    <t>4*4*2</t>
  </si>
  <si>
    <t>pro šachty Š4 až Š5</t>
  </si>
  <si>
    <t>5*4*2</t>
  </si>
  <si>
    <t>65</t>
  </si>
  <si>
    <t>977151118</t>
  </si>
  <si>
    <t>Jádrové vrty diamantovými korunkami do stavebních materiálů (železobetonu, betonu, cihel, obkladů, dlažeb, kamene) průměru přes 90 do 100 mm</t>
  </si>
  <si>
    <t>811119916</t>
  </si>
  <si>
    <t>prostupy stropem</t>
  </si>
  <si>
    <t>0,13*10</t>
  </si>
  <si>
    <t>66</t>
  </si>
  <si>
    <t>977211111</t>
  </si>
  <si>
    <t>Řezání konstrukcí stěnovou pilou betonových nebo železobetonových průměru řezané výztuže do 16 mm hloubka řezu do 200 mm</t>
  </si>
  <si>
    <t>1717931700</t>
  </si>
  <si>
    <t>67</t>
  </si>
  <si>
    <t>977311112</t>
  </si>
  <si>
    <t>Řezání stávajících betonových mazanin bez vyztužení hloubky přes 50 do 100 mm</t>
  </si>
  <si>
    <t>1215780758</t>
  </si>
  <si>
    <t>mramorová dlažba vč. podkladního betonu</t>
  </si>
  <si>
    <t>190</t>
  </si>
  <si>
    <t>68</t>
  </si>
  <si>
    <t>978013191</t>
  </si>
  <si>
    <t>Otlučení vápenných nebo vápenocementových omítek vnitřních ploch stěn s vyškrabáním spar, s očištěním zdiva, v rozsahu přes 50 do 100 %</t>
  </si>
  <si>
    <t>-1677920255</t>
  </si>
  <si>
    <t>výtahová šachta - u dna</t>
  </si>
  <si>
    <t>(2,65+2,4+2,65+2,65+2,4+2,65+0,3*2)*1,5</t>
  </si>
  <si>
    <t>69</t>
  </si>
  <si>
    <t>978059541</t>
  </si>
  <si>
    <t>Odsekání obkladů stěn včetně otlučení podkladní omítky až na zdivo z obkládaček vnitřních, z jakýchkoliv materiálů, plochy přes 1 m2</t>
  </si>
  <si>
    <t>106065238</t>
  </si>
  <si>
    <t>mč.203</t>
  </si>
  <si>
    <t>(6,5+4,4+0,6+6,6+6,6+3,1+3,7)*3-0,9*2*6-1,1*2*2</t>
  </si>
  <si>
    <t>mč.204</t>
  </si>
  <si>
    <t>(2,7+5,8)*2*3+(3,1+0,15)*2*1,5+3,1*0,15-1,1*2*2</t>
  </si>
  <si>
    <t>(0,8+4,9+0,6+6,3+8,2+0,6)*3-1,1*2*2</t>
  </si>
  <si>
    <t>(5,9+6,1+0,5)*3-1,1*2*2</t>
  </si>
  <si>
    <t>mč.209+208</t>
  </si>
  <si>
    <t>6,6*3,5</t>
  </si>
  <si>
    <t>70</t>
  </si>
  <si>
    <t>98000-001</t>
  </si>
  <si>
    <t>Demontáž výtahu 4.patra vč. dveří, vodících lišt, strojovny, motorů a veškerých doplňků, vč. odvozu a ekologické likvidace</t>
  </si>
  <si>
    <t>395735447</t>
  </si>
  <si>
    <t>71</t>
  </si>
  <si>
    <t>985323111</t>
  </si>
  <si>
    <t>Spojovací (adhezní) můstek reprofilovaného betonu na cementové bázi, tloušťky 1 mm</t>
  </si>
  <si>
    <t>832193737</t>
  </si>
  <si>
    <t>stěny výtahové šachty</t>
  </si>
  <si>
    <t>dno výtahové šachty</t>
  </si>
  <si>
    <t>5,6*2,4</t>
  </si>
  <si>
    <t>901</t>
  </si>
  <si>
    <t>Ostatní výrobky</t>
  </si>
  <si>
    <t>72</t>
  </si>
  <si>
    <t>953943211</t>
  </si>
  <si>
    <t>Osazování drobných kovových předmětů kotvených do stěny hasicího přístroje</t>
  </si>
  <si>
    <t>-961525348</t>
  </si>
  <si>
    <t>OS-H2</t>
  </si>
  <si>
    <t>2+14</t>
  </si>
  <si>
    <t>73</t>
  </si>
  <si>
    <t>449321141</t>
  </si>
  <si>
    <t>OS-H2  přístroj hasicí ruční práškový 21A</t>
  </si>
  <si>
    <t>1441365119</t>
  </si>
  <si>
    <t>74</t>
  </si>
  <si>
    <t>90176-701</t>
  </si>
  <si>
    <t>OS-K2 oplechování soklu nerez plechem tl.3mm, rš 450mm</t>
  </si>
  <si>
    <t>-1274390336</t>
  </si>
  <si>
    <t>75</t>
  </si>
  <si>
    <t>90176-702</t>
  </si>
  <si>
    <t>OS-K3  nerezový patní  plech tl.3mm, rš 370mm</t>
  </si>
  <si>
    <t>-1613444712</t>
  </si>
  <si>
    <t>997</t>
  </si>
  <si>
    <t>Doprava suti a vybouraných hmot</t>
  </si>
  <si>
    <t>76</t>
  </si>
  <si>
    <t>997013153</t>
  </si>
  <si>
    <t>Vnitrostaveništní doprava suti a vybouraných hmot vodorovně do 50 m s naložením s omezením mechanizace pro budovy a haly výšky přes 9 do 12 m</t>
  </si>
  <si>
    <t>-1925403577</t>
  </si>
  <si>
    <t>77</t>
  </si>
  <si>
    <t>997013219</t>
  </si>
  <si>
    <t>Vnitrostaveništní doprava suti a vybouraných hmot vodorovně do 50 m s naložením Příplatek k cenám -3111 až -3217 za zvětšenou vodorovnou dopravu přes vymezenou dopravní vzdálenost za každých dalších započatých 10 m</t>
  </si>
  <si>
    <t>-1097768815</t>
  </si>
  <si>
    <t>217,243*4 'Přepočtené koeficientem množství</t>
  </si>
  <si>
    <t>78</t>
  </si>
  <si>
    <t>997013501</t>
  </si>
  <si>
    <t>Odvoz suti a vybouraných hmot na skládku nebo meziskládku se složením, na vzdálenost do 1 km</t>
  </si>
  <si>
    <t>-961546592</t>
  </si>
  <si>
    <t>79</t>
  </si>
  <si>
    <t>997013509</t>
  </si>
  <si>
    <t>Odvoz suti a vybouraných hmot na skládku nebo meziskládku se složením, na vzdálenost Příplatek k ceně za každý další započatý 1 km přes 1 km</t>
  </si>
  <si>
    <t>-480690767</t>
  </si>
  <si>
    <t>217,243*14 'Přepočtené koeficientem množství</t>
  </si>
  <si>
    <t>80</t>
  </si>
  <si>
    <t>997013804</t>
  </si>
  <si>
    <t>Poplatek za uložení stavebního odpadu na skládce (skládkovné) ze skla zatříděného do Katalogu odpadů pod kódem 17 02 02</t>
  </si>
  <si>
    <t>1726315281</t>
  </si>
  <si>
    <t>249,647*0,025</t>
  </si>
  <si>
    <t>81</t>
  </si>
  <si>
    <t>997013811</t>
  </si>
  <si>
    <t>Poplatek za uložení stavebního odpadu na skládce (skládkovné) dřevěného zatříděného do Katalogu odpadů pod kódem 17 02 01</t>
  </si>
  <si>
    <t>-1467676667</t>
  </si>
  <si>
    <t>620*0,03+16*0,024+14*0,028</t>
  </si>
  <si>
    <t>82</t>
  </si>
  <si>
    <t>997013812</t>
  </si>
  <si>
    <t>Poplatek za uložení stavebního odpadu na skládce (skládkovné) z materiálů na bázi sádry zatříděného do Katalogu odpadů pod kódem 17 08 02</t>
  </si>
  <si>
    <t>-298627480</t>
  </si>
  <si>
    <t>104,598*0,08155+119,146*0,08155+79,95*0,02831</t>
  </si>
  <si>
    <t>83</t>
  </si>
  <si>
    <t>997013814</t>
  </si>
  <si>
    <t>Poplatek za uložení stavebního odpadu na skládce (skládkovné) z izolačních materiálů zatříděného do Katalogu odpadů pod kódem 17 06 04</t>
  </si>
  <si>
    <t>-2104717149</t>
  </si>
  <si>
    <t>140,985*0,015</t>
  </si>
  <si>
    <t>84</t>
  </si>
  <si>
    <t>997013821</t>
  </si>
  <si>
    <t>Poplatek za uložení stavebního odpadu na skládce (skládkovné) ze stavebních materiálů obsahujících azbest zatříděných do Katalogu odpadů pod kódem 17 06 05</t>
  </si>
  <si>
    <t>-1112869407</t>
  </si>
  <si>
    <t>dvířka s AZC</t>
  </si>
  <si>
    <t>4,305*0,076</t>
  </si>
  <si>
    <t>85</t>
  </si>
  <si>
    <t>997013861</t>
  </si>
  <si>
    <t>Poplatek za uložení stavebního odpadu na recyklační skládce (skládkovné) z prostého betonu zatříděného do Katalogu odpadů pod kódem 17 01 01</t>
  </si>
  <si>
    <t>1110312676</t>
  </si>
  <si>
    <t>20,651*2,2+141,985*0,12</t>
  </si>
  <si>
    <t>86</t>
  </si>
  <si>
    <t>997013862</t>
  </si>
  <si>
    <t>Poplatek za uložení stavebního odpadu na recyklační skládce (skládkovné) z armovaného betonu zatříděného do Katalogu odpadů pod kódem 17 01 01</t>
  </si>
  <si>
    <t>1572283223</t>
  </si>
  <si>
    <t>1,44*2,4+0,303*2,1</t>
  </si>
  <si>
    <t>87</t>
  </si>
  <si>
    <t>997013863</t>
  </si>
  <si>
    <t>Poplatek za uložení stavebního odpadu na recyklační skládce (skládkovné) cihelného zatříděného do Katalogu odpadů pod kódem 17 01 02</t>
  </si>
  <si>
    <t>709306350</t>
  </si>
  <si>
    <t>44,54*0,308+9,315*1,8+10*0,031</t>
  </si>
  <si>
    <t>88</t>
  </si>
  <si>
    <t>997013867</t>
  </si>
  <si>
    <t>Poplatek za uložení stavebního odpadu na recyklační skládce (skládkovné) z tašek a keramických výrobků zatříděného do Katalogu odpadů pod kódem 17 01 03</t>
  </si>
  <si>
    <t>-647128809</t>
  </si>
  <si>
    <t>252,115*0,068</t>
  </si>
  <si>
    <t>89</t>
  </si>
  <si>
    <t>997013871</t>
  </si>
  <si>
    <t>Poplatek za uložení stavebního odpadu na recyklační skládce (skládkovné) směsného stavebního a demoličního zatříděného do Katalogu odpadů pod kódem 17 09 04</t>
  </si>
  <si>
    <t>1250600200</t>
  </si>
  <si>
    <t>217,243-6,241-19,376-20,51-2,115-0,327-62,47-4,092-30,795-17,144-1,665-11,06312</t>
  </si>
  <si>
    <t>90</t>
  </si>
  <si>
    <t>997013875</t>
  </si>
  <si>
    <t>Poplatek za uložení stavebního odpadu na recyklační skládce (skládkovné) asfaltového bez obsahu dehtu zatříděného do Katalogu odpadů pod kódem 17 03 02</t>
  </si>
  <si>
    <t>1609158475</t>
  </si>
  <si>
    <t>151,335*0,011</t>
  </si>
  <si>
    <t>91</t>
  </si>
  <si>
    <t>99701-901</t>
  </si>
  <si>
    <t>Příplatek za zebezpečení azbestocementových kcí proti uvolnění do okolního prostředí při přepravě</t>
  </si>
  <si>
    <t>Kč</t>
  </si>
  <si>
    <t>467912901</t>
  </si>
  <si>
    <t>92</t>
  </si>
  <si>
    <t>997013xx1</t>
  </si>
  <si>
    <t>Výzisk z prodeje oceli z dočasné ocelové kce - 1.np výdej</t>
  </si>
  <si>
    <t>kg</t>
  </si>
  <si>
    <t>1414494352</t>
  </si>
  <si>
    <t>-11063,12</t>
  </si>
  <si>
    <t>998</t>
  </si>
  <si>
    <t>Přesun hmot</t>
  </si>
  <si>
    <t>93</t>
  </si>
  <si>
    <t>998011003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</si>
  <si>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</si>
  <si>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842164</t>
  </si>
  <si>
    <t>PSV</t>
  </si>
  <si>
    <t>Práce a dodávky PSV</t>
  </si>
  <si>
    <t>711</t>
  </si>
  <si>
    <t>Izolace proti vodě, vlhkosti a plynům</t>
  </si>
  <si>
    <t>94</t>
  </si>
  <si>
    <t>711413111</t>
  </si>
  <si>
    <t>Izolace proti povrchové a podpovrchové vodě natěradly a tmely za studena na ploše vodorovné V těsnicí hmotou dvousložkovou bitumenovou</t>
  </si>
  <si>
    <t>310726990</t>
  </si>
  <si>
    <t>terasa-kapsy dočasné-sloupy</t>
  </si>
  <si>
    <t>0,5*0,5*6</t>
  </si>
  <si>
    <t>95</t>
  </si>
  <si>
    <t>711413121</t>
  </si>
  <si>
    <t>Izolace proti povrchové a podpovrchové vodě natěradly a tmely za studena na ploše svislé S těsnicí hmotou dvousložkovou bitumenovou</t>
  </si>
  <si>
    <t>-1559152744</t>
  </si>
  <si>
    <t>(0,2+0,2)*2*0,3*6</t>
  </si>
  <si>
    <t>96</t>
  </si>
  <si>
    <t>711493111</t>
  </si>
  <si>
    <t>Izolace proti podpovrchové a tlakové vodě - ostatní na ploše vodorovné V dvousložkovou na bázi cementu</t>
  </si>
  <si>
    <t>727179820</t>
  </si>
  <si>
    <t>ochranná stěrka dna výtahové šachty</t>
  </si>
  <si>
    <t>97</t>
  </si>
  <si>
    <t>711493112</t>
  </si>
  <si>
    <t>Izolace proti podpovrchové a tlakové vodě - ostatní na ploše vodorovné V jednosložkovou na bázi cementu</t>
  </si>
  <si>
    <t>-62172610</t>
  </si>
  <si>
    <t>98</t>
  </si>
  <si>
    <t>711493122</t>
  </si>
  <si>
    <t>Izolace proti podpovrchové a tlakové vodě - ostatní na ploše svislé S jednosložkovou na bázi cementu</t>
  </si>
  <si>
    <t>-1950318490</t>
  </si>
  <si>
    <t>99</t>
  </si>
  <si>
    <t>998711103</t>
  </si>
  <si>
    <t>Přesun hmot pro izolace proti vodě, vlhkosti a plynům stanovený z hmotnosti přesunovaného materiálu vodorovná dopravní vzdálenost do 50 m základní v objektech výšky přes 12 do 60 m</t>
  </si>
  <si>
    <t>-2077580824</t>
  </si>
  <si>
    <t>712</t>
  </si>
  <si>
    <t>Povlakové krytiny</t>
  </si>
  <si>
    <t>100</t>
  </si>
  <si>
    <t>712340832</t>
  </si>
  <si>
    <t>Odstranění povlakové krytiny střech plochých do 10° z přitavených pásů NAIP v plné ploše dvouvrstvé</t>
  </si>
  <si>
    <t>1960725873</t>
  </si>
  <si>
    <t>7,8*18,075+(7,8+18,075)*2*0,2</t>
  </si>
  <si>
    <t>713</t>
  </si>
  <si>
    <t>Izolace tepelné</t>
  </si>
  <si>
    <t>101</t>
  </si>
  <si>
    <t>713111121</t>
  </si>
  <si>
    <t>Montáž tepelné izolace stropů rohožemi, pásy, dílci, deskami, bloky (izolační materiál ve specifikaci) rovných spodem s uchycením (drátem, páskou apod.)</t>
  </si>
  <si>
    <t>2108663261</t>
  </si>
  <si>
    <t>skladba podhledů SC 03A</t>
  </si>
  <si>
    <t>2.np-jídelna (opláštění OK nad podhledem)</t>
  </si>
  <si>
    <t>17,75*(0,35+1+7,5+0,4)</t>
  </si>
  <si>
    <t>skladba podhledů SC 03C</t>
  </si>
  <si>
    <t>2.np mč.200</t>
  </si>
  <si>
    <t>12,59</t>
  </si>
  <si>
    <t>skladba SC04</t>
  </si>
  <si>
    <t>mč.201</t>
  </si>
  <si>
    <t>826,1</t>
  </si>
  <si>
    <t>skladba SC06</t>
  </si>
  <si>
    <t>mč.208</t>
  </si>
  <si>
    <t>20,85</t>
  </si>
  <si>
    <t>mč.109</t>
  </si>
  <si>
    <t>49,91</t>
  </si>
  <si>
    <t>podhled SC02</t>
  </si>
  <si>
    <t>2,56</t>
  </si>
  <si>
    <t>102</t>
  </si>
  <si>
    <t>63152096</t>
  </si>
  <si>
    <t>pás tepelně izolační univerzální λ=0,032-0,033 tl 50mm</t>
  </si>
  <si>
    <t>506704452</t>
  </si>
  <si>
    <t>826,1*1,05</t>
  </si>
  <si>
    <t>20,85*1,05</t>
  </si>
  <si>
    <t>49,91*1,05</t>
  </si>
  <si>
    <t>103</t>
  </si>
  <si>
    <t>63152097</t>
  </si>
  <si>
    <t>pás tepelně izolační univerzální λ=0,032-0,033 tl 60mm</t>
  </si>
  <si>
    <t>-557316591</t>
  </si>
  <si>
    <t>2,56*1,05</t>
  </si>
  <si>
    <t>104</t>
  </si>
  <si>
    <t>63152098</t>
  </si>
  <si>
    <t>pás tepelně izolační univerzální λ=0,032-0,033 tl 80mm</t>
  </si>
  <si>
    <t>-1900027867</t>
  </si>
  <si>
    <t>17,75*(0,35+1+7,5+0,4)*1,05</t>
  </si>
  <si>
    <t>12,59*1,05</t>
  </si>
  <si>
    <t>105</t>
  </si>
  <si>
    <t>713121111</t>
  </si>
  <si>
    <t>Montáž tepelné izolace podlah rohožemi, pásy, deskami, dílci, bloky (izolační materiál ve specifikaci) kladenými volně jednovrstvá</t>
  </si>
  <si>
    <t>471836884</t>
  </si>
  <si>
    <t>106</t>
  </si>
  <si>
    <t>28375908</t>
  </si>
  <si>
    <t>deska EPS 150 pro konstrukce s vysokým zatížením λ=0,035 tl 40mm</t>
  </si>
  <si>
    <t>975059005</t>
  </si>
  <si>
    <t>93,6*1,05</t>
  </si>
  <si>
    <t>107</t>
  </si>
  <si>
    <t>713121121</t>
  </si>
  <si>
    <t>Montáž tepelné izolace podlah rohožemi, pásy, deskami, dílci, bloky (izolační materiál ve specifikaci) kladenými volně dvouvrstvá</t>
  </si>
  <si>
    <t>1998413777</t>
  </si>
  <si>
    <t xml:space="preserve">skladba SB01 </t>
  </si>
  <si>
    <t>108</t>
  </si>
  <si>
    <t>28375907</t>
  </si>
  <si>
    <t>deska EPS 150 pro konstrukce s vysokým zatížením λ=0,035 tl 30mm</t>
  </si>
  <si>
    <t>704429276</t>
  </si>
  <si>
    <t>akustický polystyren</t>
  </si>
  <si>
    <t>17,91*9,86*1,05</t>
  </si>
  <si>
    <t>109</t>
  </si>
  <si>
    <t>28372302</t>
  </si>
  <si>
    <t>deska EPS 100 pro konstrukce s běžným zatížením λ=0,037 tl 30mm</t>
  </si>
  <si>
    <t>-1532168529</t>
  </si>
  <si>
    <t>110</t>
  </si>
  <si>
    <t>713131141</t>
  </si>
  <si>
    <t>Montáž tepelné izolace stěn rohožemi, pásy, deskami, dílci, bloky (izolační materiál ve specifikaci) lepením celoplošně bez mechanického kotvení</t>
  </si>
  <si>
    <t>-411782570</t>
  </si>
  <si>
    <t>požární pás u mč.2143</t>
  </si>
  <si>
    <t>0,9*4,4</t>
  </si>
  <si>
    <t>111</t>
  </si>
  <si>
    <t>63152263</t>
  </si>
  <si>
    <t>deska tepelně izolační minerální kontaktních fasád podélné vlákno λ=0,034 tl 100mm</t>
  </si>
  <si>
    <t>-142331357</t>
  </si>
  <si>
    <t>0,9*4,4*1,05</t>
  </si>
  <si>
    <t>112</t>
  </si>
  <si>
    <t>713140824</t>
  </si>
  <si>
    <t>Odstranění tepelné izolace střech plochých z rohoží, pásů, dílců, desek, bloků nadstřešních izolací volně položených z polystyrenu nasáklého vodou, tloušťka izolace přes 100 do 200 mm</t>
  </si>
  <si>
    <t>-1288313140</t>
  </si>
  <si>
    <t>113</t>
  </si>
  <si>
    <t>713191132</t>
  </si>
  <si>
    <t>Montáž tepelné izolace stavebních konstrukcí - doplňky a konstrukční součásti podlah, stropů vrchem nebo střech překrytí fólií separační z PE</t>
  </si>
  <si>
    <t>256705279</t>
  </si>
  <si>
    <t>114</t>
  </si>
  <si>
    <t>28329042</t>
  </si>
  <si>
    <t>fólie PE separační či ochranná tl 0,2mm</t>
  </si>
  <si>
    <t>1508458296</t>
  </si>
  <si>
    <t>270,193*1,15</t>
  </si>
  <si>
    <t>115</t>
  </si>
  <si>
    <t>998713103</t>
  </si>
  <si>
    <t>Přesun hmot pro izolace tepelné stanovený z hmotnosti přesunovaného materiálu vodorovná dopravní vzdálenost do 50 m s užitím mechanizace v objektech výšky přes 12 m do 24 m</t>
  </si>
  <si>
    <t>-2131720212</t>
  </si>
  <si>
    <t>721</t>
  </si>
  <si>
    <t>Zdravotechnika - vnitřní kanalizace</t>
  </si>
  <si>
    <t>116</t>
  </si>
  <si>
    <t>721210824</t>
  </si>
  <si>
    <t>Demontáž kanalizačního příslušenství střešních vtoků DN 150</t>
  </si>
  <si>
    <t>-357011542</t>
  </si>
  <si>
    <t>7621</t>
  </si>
  <si>
    <t>Ochrana podlahy SB02</t>
  </si>
  <si>
    <t>117</t>
  </si>
  <si>
    <t>113311121.1</t>
  </si>
  <si>
    <t xml:space="preserve">Odstranění geosyntetik </t>
  </si>
  <si>
    <t>376218333</t>
  </si>
  <si>
    <t>590</t>
  </si>
  <si>
    <t>118</t>
  </si>
  <si>
    <t>619996147</t>
  </si>
  <si>
    <t>Ochrana stavebních konstrukcí a samostatných prvků včetně pozdějšího odstranění geotextilií zakrytím podlahy</t>
  </si>
  <si>
    <t>-26422425</t>
  </si>
  <si>
    <t>119</t>
  </si>
  <si>
    <t>69311068</t>
  </si>
  <si>
    <t>geotextilie netkaná separační, ochranná, filtrační, drenážní PP 300g/m2</t>
  </si>
  <si>
    <t>855624204</t>
  </si>
  <si>
    <t>590*1,15</t>
  </si>
  <si>
    <t>120</t>
  </si>
  <si>
    <t>762512225.1</t>
  </si>
  <si>
    <t>Montáž podlahové kce podkladové z desek dřevotřískových položením</t>
  </si>
  <si>
    <t>26135520</t>
  </si>
  <si>
    <t>620</t>
  </si>
  <si>
    <t>121</t>
  </si>
  <si>
    <t>60722253</t>
  </si>
  <si>
    <t>deska dřevotřísková surová 2070x2800mm tl 16mm</t>
  </si>
  <si>
    <t>-1438411472</t>
  </si>
  <si>
    <t>620*1,1</t>
  </si>
  <si>
    <t>682*1,08 'Přepočtené koeficientem množství</t>
  </si>
  <si>
    <t>122</t>
  </si>
  <si>
    <t>762526811</t>
  </si>
  <si>
    <t>Demontáž podlah z desek dřevotřískových, překližkových, sololitových tl. do 20 mm bez polštářů</t>
  </si>
  <si>
    <t>1743916729</t>
  </si>
  <si>
    <t>123</t>
  </si>
  <si>
    <t>998762103</t>
  </si>
  <si>
    <t>Přesun hmot pro konstrukce tesařské stanovený z hmotnosti přesunovaného materiálu vodorovná dopravní vzdálenost do 50 m základní v objektech výšky přes 12 do 24 m</t>
  </si>
  <si>
    <t>310419511</t>
  </si>
  <si>
    <t>763</t>
  </si>
  <si>
    <t>Konstrukce suché výstavby</t>
  </si>
  <si>
    <t>124</t>
  </si>
  <si>
    <t>76311154x1</t>
  </si>
  <si>
    <t xml:space="preserve">SD-03  SDK příčka tl 375 mm,  2xdeska požárně odolná tl.15, 2xprofil R-CW 150 , 3xdeska požárně odolná tl.15,  s izolací tl.1x150mm EI 60 DP1 </t>
  </si>
  <si>
    <t>534030914</t>
  </si>
  <si>
    <t>u kinosálu</t>
  </si>
  <si>
    <t>11,525*3,5-2*1-1,9*2,05</t>
  </si>
  <si>
    <t>125</t>
  </si>
  <si>
    <t>763111813</t>
  </si>
  <si>
    <t>Demontáž příček ze sádrokartonových desek s nosnou konstrukcí z ocelových profilů jednoduchých, opláštění trojité</t>
  </si>
  <si>
    <t>502554862</t>
  </si>
  <si>
    <t>(5,4+6,35+0,95+3,1+5,435+3,2)*4,5-1,14*2*2-0,9*2-1,14*2+0,8*2,05*2</t>
  </si>
  <si>
    <t>126</t>
  </si>
  <si>
    <t>763112325.1</t>
  </si>
  <si>
    <t>SD-04  SDK příčka tl 210 mm profil R-CW 150  2xdeska požárně odolná tl.15 s dvojitou izolací tl.100mm, EI 60</t>
  </si>
  <si>
    <t>255437799</t>
  </si>
  <si>
    <t>(5,4+1,15)*4,6-1,7*1,1-0,9*2</t>
  </si>
  <si>
    <t>127</t>
  </si>
  <si>
    <t>763121453</t>
  </si>
  <si>
    <t>SDK stěna předsazená tl 100 mm profil CW+UW  75 2xdeska požárně odolná tl.12,5 bez izolace EI 30</t>
  </si>
  <si>
    <t>-1754230917</t>
  </si>
  <si>
    <t>osa 35/A-B - před plastikou</t>
  </si>
  <si>
    <t>5,6*4,4</t>
  </si>
  <si>
    <t>osa B/37-35 - opláštění OK</t>
  </si>
  <si>
    <t>9,65*4,4*2-3*3*2+(3+3+3)*0,55+(3+3)*0,55</t>
  </si>
  <si>
    <t>osa G/32 - metui sloupkem a šachtou</t>
  </si>
  <si>
    <t>0,75*4,6*2</t>
  </si>
  <si>
    <t>osa  C/36 - opláštění OK</t>
  </si>
  <si>
    <t>(0,6+0,6)*2*4,6</t>
  </si>
  <si>
    <t>128</t>
  </si>
  <si>
    <t>763131443</t>
  </si>
  <si>
    <t>SDK podhled 2xdeska požárně odolná tl.15 bez izolace dvouvrstvá spodní kce profil CD+UD REI do 60</t>
  </si>
  <si>
    <t>307357636</t>
  </si>
  <si>
    <t>EI 60 DP1</t>
  </si>
  <si>
    <t xml:space="preserve">skladba podhledů SC 03B </t>
  </si>
  <si>
    <t>2.np - obklad ocelové konstrukce kinosál</t>
  </si>
  <si>
    <t>podhled</t>
  </si>
  <si>
    <t>(9,02+0,2+4)*2,4</t>
  </si>
  <si>
    <t>čelo</t>
  </si>
  <si>
    <t>(9,02+0,2+4)*1,05</t>
  </si>
  <si>
    <t>129</t>
  </si>
  <si>
    <t>763131555</t>
  </si>
  <si>
    <t>SDK podhled deska 1x akustická 12,5 s izolací jednovrstvá spodní kce profil CD+UD Rw 60 dB</t>
  </si>
  <si>
    <t>1205630298</t>
  </si>
  <si>
    <t>130</t>
  </si>
  <si>
    <t>763131914</t>
  </si>
  <si>
    <t>Zhotovení otvorů v podhledech a podkrovích ze sádrokartonových desek pro prostupy (voda, elektro, topení, VZT), osvětlení, sprinklery, revizní klapky a dvířka včetně vyztužení profily, velikost přes 0,50 do 1,00 m2</t>
  </si>
  <si>
    <t>1696868195</t>
  </si>
  <si>
    <t>1.np - otvor 750/750mm</t>
  </si>
  <si>
    <t>131</t>
  </si>
  <si>
    <t>763135102</t>
  </si>
  <si>
    <t>Montáž sádrokartonového podhledu kazetového demontovatelného včetně zavěšené nosné konstrukce velikosti kazet 600x600 mm polozapuštěné</t>
  </si>
  <si>
    <t>-307351589</t>
  </si>
  <si>
    <t>skladba SC02</t>
  </si>
  <si>
    <t>108,05</t>
  </si>
  <si>
    <t>27,07</t>
  </si>
  <si>
    <t>66,39</t>
  </si>
  <si>
    <t>11,62</t>
  </si>
  <si>
    <t>21,51</t>
  </si>
  <si>
    <t>21,5</t>
  </si>
  <si>
    <t>mč.211</t>
  </si>
  <si>
    <t>7,98</t>
  </si>
  <si>
    <t>1,7</t>
  </si>
  <si>
    <t>2,79</t>
  </si>
  <si>
    <t>132</t>
  </si>
  <si>
    <t>59030571</t>
  </si>
  <si>
    <t>podhled kazetový bez děrování polozapuštěná hrana tl 10mm 600x600mm</t>
  </si>
  <si>
    <t>-554463731</t>
  </si>
  <si>
    <t>271,17*1,1</t>
  </si>
  <si>
    <t>133</t>
  </si>
  <si>
    <t>763173111</t>
  </si>
  <si>
    <t>Montáž nosičů zařizovacích předmětů pro konstrukce ze sádrokartonových desek úchytu pro umyvadlo</t>
  </si>
  <si>
    <t>-1403904493</t>
  </si>
  <si>
    <t>134</t>
  </si>
  <si>
    <t>59030729</t>
  </si>
  <si>
    <t>konstrukce pro uchycení umyvadla s nástěnnými bateriemi osová rozteč CW profilů 450-625mm</t>
  </si>
  <si>
    <t>-1969854142</t>
  </si>
  <si>
    <t>135</t>
  </si>
  <si>
    <t>76322124x3</t>
  </si>
  <si>
    <t>SD05 - Sádrovláknitá stěna předsazená  R-CW+R-UW 50 desky 2x20mm s oboustrannou skelnou výztuží,  EI90 DP1</t>
  </si>
  <si>
    <t>-1303847605</t>
  </si>
  <si>
    <t>nad požárníma roletama</t>
  </si>
  <si>
    <t>61,5</t>
  </si>
  <si>
    <t>136</t>
  </si>
  <si>
    <t>763231263</t>
  </si>
  <si>
    <t>Podhled ze sádrovláknitých desek dvouvrstvá zavěšená spodní konstrukce z ocelových profilů CD, UD dvojitě opláštěná deskami protipožárními tl. 2 x 20 mm, výška konstrukce 160 mm, bez izolace, EI 90</t>
  </si>
  <si>
    <t>-1245260055</t>
  </si>
  <si>
    <t>EI90 DP1</t>
  </si>
  <si>
    <t>závěsy Nonius</t>
  </si>
  <si>
    <t>137</t>
  </si>
  <si>
    <t>763231416</t>
  </si>
  <si>
    <t>Podhled ze sádrovláknitých desek montáž desek na nosnou konstrukci tl. 20 mm</t>
  </si>
  <si>
    <t>961471482</t>
  </si>
  <si>
    <t>skladba podhledů SC 03C - pro EI 180 DP1</t>
  </si>
  <si>
    <t>12,59*2</t>
  </si>
  <si>
    <t>138</t>
  </si>
  <si>
    <t>59591274</t>
  </si>
  <si>
    <t>deska sádrovláknitá protipožární tl 20mm</t>
  </si>
  <si>
    <t>-90754973</t>
  </si>
  <si>
    <t>25,18*1,1</t>
  </si>
  <si>
    <t>139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</si>
  <si>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</si>
  <si>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</si>
  <si>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187434041</t>
  </si>
  <si>
    <t>7631</t>
  </si>
  <si>
    <t>Dočasné příčky</t>
  </si>
  <si>
    <t>140</t>
  </si>
  <si>
    <t>76311152x.2</t>
  </si>
  <si>
    <t>SF02  Dočasná SDK příčka tl 220 mm profil 2x R-CW 100 desky 3xDF 15   EI180</t>
  </si>
  <si>
    <t>-1782865131</t>
  </si>
  <si>
    <t>5,435+3,32-1,6*2</t>
  </si>
  <si>
    <t>(5,4+5,4)*4,22-1,6*2</t>
  </si>
  <si>
    <t>141</t>
  </si>
  <si>
    <t>763111525.1</t>
  </si>
  <si>
    <t>SF03 - Dočasná SDK příčka tl 175 mm profil R-CW 100 desky 3xDF 12,5   EI90</t>
  </si>
  <si>
    <t>-1341089301</t>
  </si>
  <si>
    <t>(1,4+6,87)*4,22-1,3*2-1,6*2</t>
  </si>
  <si>
    <t>(3,33+6,65)*4,22</t>
  </si>
  <si>
    <t>142</t>
  </si>
  <si>
    <t>624999337</t>
  </si>
  <si>
    <t>47,931+29,099+42,116</t>
  </si>
  <si>
    <t>143</t>
  </si>
  <si>
    <t>-1899840901</t>
  </si>
  <si>
    <t>0,9*2</t>
  </si>
  <si>
    <t>144</t>
  </si>
  <si>
    <t>1313752155</t>
  </si>
  <si>
    <t>1,6*2</t>
  </si>
  <si>
    <t>1,6*2*2</t>
  </si>
  <si>
    <t>1,8*2</t>
  </si>
  <si>
    <t>145</t>
  </si>
  <si>
    <t>766691914</t>
  </si>
  <si>
    <t>Ostatní práce vyvěšení nebo zavěšení křídel dřevěných dveřních, plochy do 2 m2</t>
  </si>
  <si>
    <t>-1269494653</t>
  </si>
  <si>
    <t>146</t>
  </si>
  <si>
    <t>766691915</t>
  </si>
  <si>
    <t>Ostatní práce vyvěšení nebo zavěšení křídel dřevěných dveřních, plochy přes 2 m2</t>
  </si>
  <si>
    <t>-1353684470</t>
  </si>
  <si>
    <t>4*2</t>
  </si>
  <si>
    <t>147</t>
  </si>
  <si>
    <t>968072355</t>
  </si>
  <si>
    <t>Vybourání kovových rámů oken s křídly, dveřních zárubní, vrat, stěn, ostění nebo obkladů okenních rámů s křídly zdvojených, plochy do 2 m2</t>
  </si>
  <si>
    <t>-1498873236</t>
  </si>
  <si>
    <t>2*1</t>
  </si>
  <si>
    <t>148</t>
  </si>
  <si>
    <t>1236751683</t>
  </si>
  <si>
    <t>7632</t>
  </si>
  <si>
    <t>Dočasný podhled SF01</t>
  </si>
  <si>
    <t>149</t>
  </si>
  <si>
    <t>503289701</t>
  </si>
  <si>
    <t>11,3*1,5</t>
  </si>
  <si>
    <t>150</t>
  </si>
  <si>
    <t>911179575</t>
  </si>
  <si>
    <t>79,95*1,05</t>
  </si>
  <si>
    <t>151</t>
  </si>
  <si>
    <t>713110811</t>
  </si>
  <si>
    <t>Odstranění tepelné izolace stropů nebo podhledů z rohoží, pásů, dílců, desek, bloků volně kladených z vláknitých materiálů suchých, tloušťka izolace do 100 mm</t>
  </si>
  <si>
    <t>2032558879</t>
  </si>
  <si>
    <t>152</t>
  </si>
  <si>
    <t>372434623</t>
  </si>
  <si>
    <t>skladba SF-01</t>
  </si>
  <si>
    <t>153</t>
  </si>
  <si>
    <t>763131822</t>
  </si>
  <si>
    <t>Demontáž podhledu nebo samostatného požárního předělu ze sádrokartonových desek s nosnou konstrukcí dvouvrstvou z ocelových profilů, opláštění dvojité</t>
  </si>
  <si>
    <t>-190931611</t>
  </si>
  <si>
    <t>154</t>
  </si>
  <si>
    <t>-1856475043</t>
  </si>
  <si>
    <t>764</t>
  </si>
  <si>
    <t>Konstrukce klempířské</t>
  </si>
  <si>
    <t>155</t>
  </si>
  <si>
    <t>764002841</t>
  </si>
  <si>
    <t>Demontáž klempířských konstrukcí oplechování horních ploch zdí a nadezdívek do suti</t>
  </si>
  <si>
    <t>-748089595</t>
  </si>
  <si>
    <t>7,8+18,075</t>
  </si>
  <si>
    <t>766</t>
  </si>
  <si>
    <t>Konstrukce truhlářské</t>
  </si>
  <si>
    <t>156</t>
  </si>
  <si>
    <t>1697712166</t>
  </si>
  <si>
    <t>157</t>
  </si>
  <si>
    <t>1542294775</t>
  </si>
  <si>
    <t>158</t>
  </si>
  <si>
    <t>766694116</t>
  </si>
  <si>
    <t>Montáž ostatních truhlářských konstrukcí parapetních desek dřevěných nebo plastových šířky do 300 mm</t>
  </si>
  <si>
    <t>114684889</t>
  </si>
  <si>
    <t>T1-1</t>
  </si>
  <si>
    <t>4,8</t>
  </si>
  <si>
    <t>T1-2</t>
  </si>
  <si>
    <t>5,4</t>
  </si>
  <si>
    <t>T1-3</t>
  </si>
  <si>
    <t>T1-4</t>
  </si>
  <si>
    <t>5,1</t>
  </si>
  <si>
    <t>T1-5</t>
  </si>
  <si>
    <t>5,25</t>
  </si>
  <si>
    <t>T1-6</t>
  </si>
  <si>
    <t>5,3</t>
  </si>
  <si>
    <t>T1-7</t>
  </si>
  <si>
    <t>2,4</t>
  </si>
  <si>
    <t>T1-8</t>
  </si>
  <si>
    <t>4,94</t>
  </si>
  <si>
    <t>T1-9</t>
  </si>
  <si>
    <t>5,45</t>
  </si>
  <si>
    <t>T1-10</t>
  </si>
  <si>
    <t>5,5</t>
  </si>
  <si>
    <t>T1-11</t>
  </si>
  <si>
    <t>159</t>
  </si>
  <si>
    <t>60794101</t>
  </si>
  <si>
    <t>parapet dřevotřískový vnitřní povrch laminátový š 200mm</t>
  </si>
  <si>
    <t>-662976471</t>
  </si>
  <si>
    <t>deska MDF povrchová úprava bílá</t>
  </si>
  <si>
    <t>54,94*1,1</t>
  </si>
  <si>
    <t>160</t>
  </si>
  <si>
    <t>998766203</t>
  </si>
  <si>
    <t>Přesun hmot pro konstrukce truhlářské stanovený procentní sazbou (%) z ceny vodorovná dopravní vzdálenost do 50 m základní v objektech výšky přes 12 do 24 m</t>
  </si>
  <si>
    <t>%</t>
  </si>
  <si>
    <t>-2075731114</t>
  </si>
  <si>
    <t>767</t>
  </si>
  <si>
    <t>Konstrukce zámečnické</t>
  </si>
  <si>
    <t>161</t>
  </si>
  <si>
    <t>76700-0001</t>
  </si>
  <si>
    <t>M+D ocelová konstrukce vč. kotvení a povrchové úpravy- trapézový plech CB 40/160/0,75</t>
  </si>
  <si>
    <t>382815740</t>
  </si>
  <si>
    <t>Okn2 - trapézový plech</t>
  </si>
  <si>
    <t>194,9</t>
  </si>
  <si>
    <t>162</t>
  </si>
  <si>
    <t>76700-0002</t>
  </si>
  <si>
    <t>M+D ocelová konstrukce vč. kotvení a povrchové úpravy</t>
  </si>
  <si>
    <t>1135004437</t>
  </si>
  <si>
    <t>Okn1a</t>
  </si>
  <si>
    <t>14873,54</t>
  </si>
  <si>
    <t xml:space="preserve">Okn3 - prostupy </t>
  </si>
  <si>
    <t>244,58*5</t>
  </si>
  <si>
    <t>Okn4 - sloup 1.np</t>
  </si>
  <si>
    <t>709,75</t>
  </si>
  <si>
    <t>Okn5 - výtahy</t>
  </si>
  <si>
    <t>347,16</t>
  </si>
  <si>
    <t>Okn6 - ocel.kce pro požární rolety</t>
  </si>
  <si>
    <t>2002,25</t>
  </si>
  <si>
    <t>Okn7 - stříška kinosál</t>
  </si>
  <si>
    <t>113,23</t>
  </si>
  <si>
    <t>Okn8 - servisní plošiny VZT</t>
  </si>
  <si>
    <t>8470,7/2</t>
  </si>
  <si>
    <t xml:space="preserve">Okn9 - ocel.roznášení kce pod příčkami </t>
  </si>
  <si>
    <t>3379,2</t>
  </si>
  <si>
    <t>163</t>
  </si>
  <si>
    <t>76700-0003</t>
  </si>
  <si>
    <t>-1571302357</t>
  </si>
  <si>
    <t>19/2</t>
  </si>
  <si>
    <t>164</t>
  </si>
  <si>
    <t>76700-0004</t>
  </si>
  <si>
    <t>Z2 M+D ocelová podkonstrukce vodících lišt požárních rolet,  vč. kotvení a povrchové úpravy</t>
  </si>
  <si>
    <t>1898208383</t>
  </si>
  <si>
    <t>1,5*7,54*2</t>
  </si>
  <si>
    <t>165</t>
  </si>
  <si>
    <t>76700-0005</t>
  </si>
  <si>
    <t>-315435265</t>
  </si>
  <si>
    <t>2.np 50% z celkové hmotnosti</t>
  </si>
  <si>
    <t>2802/2</t>
  </si>
  <si>
    <t>166</t>
  </si>
  <si>
    <t>76700-001</t>
  </si>
  <si>
    <t>Demontáž atypických jídelních stolů se sedátky ( 1stůl+4 otočná sedátka) vč. odvozu a ekologické likvidace</t>
  </si>
  <si>
    <t>-921132772</t>
  </si>
  <si>
    <t>167</t>
  </si>
  <si>
    <t>767581802</t>
  </si>
  <si>
    <t>Demontáž podhledů lamel</t>
  </si>
  <si>
    <t>472507483</t>
  </si>
  <si>
    <t>1,5*0,75+(3,8+2,1)*1,2+(10,845+8,2)/2*12,7-1,8*2,6</t>
  </si>
  <si>
    <t>ostatní</t>
  </si>
  <si>
    <t>dočasný výdej - kolem nové Al stěny</t>
  </si>
  <si>
    <t>(1,96+0,57)/2*11,835</t>
  </si>
  <si>
    <t>620,02</t>
  </si>
  <si>
    <t>94,36</t>
  </si>
  <si>
    <t>30,96</t>
  </si>
  <si>
    <t>41,8</t>
  </si>
  <si>
    <t>18,1*3,5</t>
  </si>
  <si>
    <t>odečet podhledů pro opětovné použití</t>
  </si>
  <si>
    <t>-314,037</t>
  </si>
  <si>
    <t>168</t>
  </si>
  <si>
    <t>767581802.1</t>
  </si>
  <si>
    <t>Demontáž podhledů lamel - pro opětovné použití</t>
  </si>
  <si>
    <t>-121713147</t>
  </si>
  <si>
    <t>169</t>
  </si>
  <si>
    <t>767583343</t>
  </si>
  <si>
    <t>Montáž kovových podhledů lamelových šířky 150 mm, plochy přes 20 m2</t>
  </si>
  <si>
    <t>1070312084</t>
  </si>
  <si>
    <t>170</t>
  </si>
  <si>
    <t>767995102</t>
  </si>
  <si>
    <t>Montáž ostatních atypických zámečnických konstrukcí hmotnosti přes 1 do 3 kg</t>
  </si>
  <si>
    <t>1178741741</t>
  </si>
  <si>
    <t>viz výpis zámečnických výrobků</t>
  </si>
  <si>
    <t>Z-P2</t>
  </si>
  <si>
    <t>1,3*1,36*2</t>
  </si>
  <si>
    <t>Z-P3</t>
  </si>
  <si>
    <t>1*1,36*2</t>
  </si>
  <si>
    <t>Z-P4</t>
  </si>
  <si>
    <t>Z-P5</t>
  </si>
  <si>
    <t>0,9*1,36*2</t>
  </si>
  <si>
    <t>Z-P6</t>
  </si>
  <si>
    <t>Z-P7</t>
  </si>
  <si>
    <t>1,5*1,36*2</t>
  </si>
  <si>
    <t>171</t>
  </si>
  <si>
    <t>13010404</t>
  </si>
  <si>
    <t>úhelník ocelový rovnostranný jakost S235JR (11 375) 30x30x3mm</t>
  </si>
  <si>
    <t>1518842433</t>
  </si>
  <si>
    <t>1,3*1,36*2/1000</t>
  </si>
  <si>
    <t>1*1,36*2/1000</t>
  </si>
  <si>
    <t>0,9*1,36*2/1000</t>
  </si>
  <si>
    <t>1,5*1,36*2/1000</t>
  </si>
  <si>
    <t>prořez</t>
  </si>
  <si>
    <t>19,04*0,1/1000</t>
  </si>
  <si>
    <t>172</t>
  </si>
  <si>
    <t>767995113</t>
  </si>
  <si>
    <t>Montáž ostatních atypických zámečnických konstrukcí hmotnosti přes 10 do 20 kg</t>
  </si>
  <si>
    <t>-311396091</t>
  </si>
  <si>
    <t>Z1</t>
  </si>
  <si>
    <t>28*16,87</t>
  </si>
  <si>
    <t>Z-P1</t>
  </si>
  <si>
    <t>2,5*6,4*2</t>
  </si>
  <si>
    <t>173</t>
  </si>
  <si>
    <t>145503191</t>
  </si>
  <si>
    <t>profil ocelový svařovaný jakost S235 průřez čtvercový 80x80x8mm</t>
  </si>
  <si>
    <t>-2057219586</t>
  </si>
  <si>
    <t>28*16,87/1000</t>
  </si>
  <si>
    <t>472,36*0,1/1000</t>
  </si>
  <si>
    <t>174</t>
  </si>
  <si>
    <t>130104281</t>
  </si>
  <si>
    <t>úhelník ocelový rovnostranný jakost S235JR (11 375) 70x70x5mm</t>
  </si>
  <si>
    <t>-1770108798</t>
  </si>
  <si>
    <t>2,5*6,4*2/1000</t>
  </si>
  <si>
    <t>32*0,1/1000</t>
  </si>
  <si>
    <t>175</t>
  </si>
  <si>
    <t>767996701</t>
  </si>
  <si>
    <t>Demontáž ostatních zámečnických konstrukcí řezáním o hmotnosti jednotlivých dílů do 50 kg</t>
  </si>
  <si>
    <t>-1285074804</t>
  </si>
  <si>
    <t>176</t>
  </si>
  <si>
    <t>998767103</t>
  </si>
  <si>
    <t>Přesun hmot pro zámečnické konstrukce stanovený z hmotnosti přesunovaného materiálu vodorovná dopravní vzdálenost do 50 m základní v objektech výšky přes 12 do 24 m</t>
  </si>
  <si>
    <t>448789145</t>
  </si>
  <si>
    <t>7671</t>
  </si>
  <si>
    <t>Ostatní výrobky - požární rolety</t>
  </si>
  <si>
    <t>177</t>
  </si>
  <si>
    <t>76700-1001</t>
  </si>
  <si>
    <t>OS-R1   M+D požární roleta 3300x2100mm, materiál textil, požární odolnost EI 90 DP1, vč.kotvení, vodících lišt a veškerých doplňků</t>
  </si>
  <si>
    <t>-909488120</t>
  </si>
  <si>
    <t>178</t>
  </si>
  <si>
    <t>76700-1002</t>
  </si>
  <si>
    <t>OS-R2   M+D požární roleta 5600x2100mm, materiál textil, požární odolnost EI 90 DP1, vč.kotvení, vodících lišt a veškerých doplňků</t>
  </si>
  <si>
    <t>1069270250</t>
  </si>
  <si>
    <t>179</t>
  </si>
  <si>
    <t>76700-1003</t>
  </si>
  <si>
    <t>OS-R3   M+D požární roleta 5400x2100mm, materiál textil, požární odolnost EI 90 DP1, vč.kotvení, vodících lišt a veškerých doplňků</t>
  </si>
  <si>
    <t>998206458</t>
  </si>
  <si>
    <t>180</t>
  </si>
  <si>
    <t>76700-1004</t>
  </si>
  <si>
    <t>OS-R4   M+D požární roleta 1600x2100mm, materiál textil, požární odolnost EI 90 DP1, vč.kotvení, vodících lišt a veškerých doplňků</t>
  </si>
  <si>
    <t>417185970</t>
  </si>
  <si>
    <t>181</t>
  </si>
  <si>
    <t>76700-1005</t>
  </si>
  <si>
    <t>OS-R5   M+D požární roleta 4000x3000mm, materiál textil, požární odolnost EI 90 DP1, vč.kotvení, vodících lišt a veškerých doplňků</t>
  </si>
  <si>
    <t>361751526</t>
  </si>
  <si>
    <t>182</t>
  </si>
  <si>
    <t>76700-1006</t>
  </si>
  <si>
    <t>OS-R6   M+D požární roleta 1400x2100mm, materiál textil, požární odolnost EI 90 DP1, vč.kotvení, vodících lišt a veškerých doplňků</t>
  </si>
  <si>
    <t>-198326949</t>
  </si>
  <si>
    <t>183</t>
  </si>
  <si>
    <t>76700-1007</t>
  </si>
  <si>
    <t>OS-R7   M+D požární roleta 3500x2850mm, materiál textil, požární odolnost EI 90 DP1, vč.kotvení, vodících lišt a veškerých doplňků</t>
  </si>
  <si>
    <t>1395798694</t>
  </si>
  <si>
    <t>184</t>
  </si>
  <si>
    <t>76700-1008</t>
  </si>
  <si>
    <t>OS-R8   M+D požární roleta 2000x860mm, materiál textil, požární odolnost EI 90 DP1, vč.kotvení, vodících lišt a veškerých doplňků</t>
  </si>
  <si>
    <t>-528566656</t>
  </si>
  <si>
    <t>185</t>
  </si>
  <si>
    <t>998767203</t>
  </si>
  <si>
    <t>Přesun hmot pro zámečnické konstrukce stanovený procentní sazbou (%) z ceny vodorovná dopravní vzdálenost do 50 m základní v objektech výšky přes 12 do 24 m</t>
  </si>
  <si>
    <t>-708991431</t>
  </si>
  <si>
    <t>7672</t>
  </si>
  <si>
    <t>Vnitřní dveře požární a dočasné</t>
  </si>
  <si>
    <t>186</t>
  </si>
  <si>
    <t>76710-001</t>
  </si>
  <si>
    <t>Vo-i/Op-2   M+D dveře 1600x1970mmm, hliníkové, EW 90 DP1, vč. zárubně, kotvení, kování, zámku, veškerých doplňků a povrchové úpravy, kompletní provedení dle PD</t>
  </si>
  <si>
    <t>1280744413</t>
  </si>
  <si>
    <t>187</t>
  </si>
  <si>
    <t>76710-002</t>
  </si>
  <si>
    <t>Vo-i/lp-1   M+D dveře 1100x1970mmm, hliníkové, EW 45 DP2, vč. zárubně, kotvení, kování, zámku , veškerých doplňků a povrchové úpravy, kompletní provedení dle PD</t>
  </si>
  <si>
    <t>1495174395</t>
  </si>
  <si>
    <t>188</t>
  </si>
  <si>
    <t>76710-003</t>
  </si>
  <si>
    <t>Vo-i/lp-5   M+D dveře 1600x1970mmm, hliníkové, EW 45 DP2, vč. zárubně, kotvení, kování, zámku , veškerých doplňků a povrchové úpravy, kompletní provedení dle PD</t>
  </si>
  <si>
    <t>-1685286384</t>
  </si>
  <si>
    <t>189</t>
  </si>
  <si>
    <t>76710-004</t>
  </si>
  <si>
    <t>Vo-i/lp-6   M+D dveře 600x1970mmm, hliníkové, EW 45 DP1, vč. zárubně, kotvení, kování, zámku , veškerých doplňků a povrchové úpravy, kompletní provedení dle PD</t>
  </si>
  <si>
    <t>497788116</t>
  </si>
  <si>
    <t>76710-005</t>
  </si>
  <si>
    <t>Vo-i/lp-8   M+D dveře 1600x1970mmm, hliníkové, EW 90 DP1, vč. zárubně, kotvení, kování, zámku, veškerých doplňků a povrchové úpravy, kompletní provedení dle PD</t>
  </si>
  <si>
    <t>-1878026676</t>
  </si>
  <si>
    <t>191</t>
  </si>
  <si>
    <t>76710-006</t>
  </si>
  <si>
    <t>Vo-i/lp-9   M+D dveře 1300x1970mmm, hliníkové, EW 90 DP1, vč. zárubně, kotvení, kování, zámku, veškerých doplňků a povrchové úpravy, kompletní provedení dle PD</t>
  </si>
  <si>
    <t>-667351549</t>
  </si>
  <si>
    <t>192</t>
  </si>
  <si>
    <t>76710-007</t>
  </si>
  <si>
    <t>Vo-i/ilp-2   M+D dveře 900x1970mmm, hliníkové, EW 90 DP1, vč. zárubně, kotvení, kování, zámku, veškerých doplňků a povrchové úpravy, kompletní provedení dle PD</t>
  </si>
  <si>
    <t>778836668</t>
  </si>
  <si>
    <t>193</t>
  </si>
  <si>
    <t>76710-008</t>
  </si>
  <si>
    <t>Vo-i/llp-3   M+D dveře 1100x1970mmm, hliníkové, EW 45 DP1, vč. zárubně, kotvení, kování, zámku, veškerých doplňků a povrchové úpravy, kompletní provedení dle PD</t>
  </si>
  <si>
    <t>915687130</t>
  </si>
  <si>
    <t>194</t>
  </si>
  <si>
    <t>76710-009</t>
  </si>
  <si>
    <t>Vo-i/llp-4   M+D dveře 1000x1970mmm, hliníkové, EI 60 DP1, vč. zárubně, kotvení, kování, zámku, veškerých doplňků a povrchové úpravy, kompletní provedení dle PD</t>
  </si>
  <si>
    <t>-1403199795</t>
  </si>
  <si>
    <t>195</t>
  </si>
  <si>
    <t>76710-010</t>
  </si>
  <si>
    <t>Vo-i/llp-5   M+D dveře 2000x1970mmm, hliníkové, EI 45 DP1, vč. zárubně, kotvení, kování, zámku, veškerých doplňků a povrchové úpravy, kompletní provedení dle PD</t>
  </si>
  <si>
    <t>-825810445</t>
  </si>
  <si>
    <t>196</t>
  </si>
  <si>
    <t>76710-011</t>
  </si>
  <si>
    <t>Vo-i/llp-6   M+D dveře 1600x2400mmm, hliníkové, EI 45 DP1, vč. zárubně, kotvení, kování, zámku, veškerých doplňků a povrchové úpravy, kompletní provedení dle PD</t>
  </si>
  <si>
    <t>2052716205</t>
  </si>
  <si>
    <t>197</t>
  </si>
  <si>
    <t>76710-012</t>
  </si>
  <si>
    <t>Vo-i/llp-7   M+D dveře 1600x2400mmm, hliníkové, EI 45 DP1, vč. zárubně, kotvení, kování, zámku, veškerých doplňků a povrchové úpravy, kompletní provedení dle PD</t>
  </si>
  <si>
    <t>-1777869861</t>
  </si>
  <si>
    <t>198</t>
  </si>
  <si>
    <t>76710-013</t>
  </si>
  <si>
    <t>Vo-i/llp-10   M+D dveře 1600x1970mmm, hliníkové, vč. zárubně, kotvení, kování, zámku, veškerých doplňků a povrchové úpravy, kompletní provedení dle PD</t>
  </si>
  <si>
    <t>406367106</t>
  </si>
  <si>
    <t>199</t>
  </si>
  <si>
    <t>76710-014</t>
  </si>
  <si>
    <t>Vo-i/llp-11   M+D dveře 1600x1970mmm, hliníkové, EI 30 DP3, vč. zárubně, kotvení, kování, zámku, veškerých doplňků a povrchové úpravy, kompletní provedení dle PD</t>
  </si>
  <si>
    <t>-1438366361</t>
  </si>
  <si>
    <t>200</t>
  </si>
  <si>
    <t>76710-015</t>
  </si>
  <si>
    <t>Vo-i/llp-12   M+D dveře 1600x1970mmm, hliníkové, EI 45 DP1, vč. zárubně, kotvení, kování, zámku, veškerých doplňků a povrchové úpravy, kompletní provedení dle PD</t>
  </si>
  <si>
    <t>2009052550</t>
  </si>
  <si>
    <t>201</t>
  </si>
  <si>
    <t>76710-016</t>
  </si>
  <si>
    <t>Vo-i/llp-13   M+D dveře 900x1970mmm, hliníkové, EI 45 DP1, vč. zárubně, kotvení, kování, zámku, veškerých doplňků a povrchové úpravy, kompletní provedení dle PD</t>
  </si>
  <si>
    <t>1166505457</t>
  </si>
  <si>
    <t>202</t>
  </si>
  <si>
    <t>76710-017</t>
  </si>
  <si>
    <t>Vo-i/llp-14   M+D dveře 900x1970mmm, hliníkové,  vč. zárubně, kotvení, kování, zámku, veškerých doplňků a povrchové úpravy, kompletní provedení dle PD</t>
  </si>
  <si>
    <t>623603633</t>
  </si>
  <si>
    <t>203</t>
  </si>
  <si>
    <t>76710-018</t>
  </si>
  <si>
    <t>Vo-i/llp-15   M+D dveře 1800x1970mmm, hliníkové, EI 45 DP1, vč. zárubně, kotvení, kování, zámku, veškerých doplňků a povrchové úpravy, kompletní provedení dle PD</t>
  </si>
  <si>
    <t>1322711668</t>
  </si>
  <si>
    <t>204</t>
  </si>
  <si>
    <t>76710-019</t>
  </si>
  <si>
    <t>Vo-i/llp-16   M+D dveře 1800x1970mmm, hliníkové, vč. zárubně, kotvení, kování, zámku, veškerých doplňků a povrchové úpravy, kompletní provedení dle PD</t>
  </si>
  <si>
    <t>1281951891</t>
  </si>
  <si>
    <t>205</t>
  </si>
  <si>
    <t>76710-020</t>
  </si>
  <si>
    <t>Vo-i/llp-17   M+D dveře 900x1970mmm, hliníkové, EI 30 DP3, vč. zárubně, kotvení, kování, zámku, veškerých doplňků a povrchové úpravy, kompletní provedení dle PD</t>
  </si>
  <si>
    <t>1661770669</t>
  </si>
  <si>
    <t>206</t>
  </si>
  <si>
    <t>76710-021</t>
  </si>
  <si>
    <t>Vo-i/llp-18   M+D dveře 1040x1970mmm, hliníkové, EW 45 DP1, vč. zárubně, kotvení, kování, zámku, veškerých doplňků a povrchové úpravy, kompletní provedení dle PD</t>
  </si>
  <si>
    <t>509957770</t>
  </si>
  <si>
    <t>207</t>
  </si>
  <si>
    <t>76710-022</t>
  </si>
  <si>
    <t>Vo-i/llp-19   M+D dveře 1200x1970mmm, hliníkové, EI 45 DP1, vč. zárubně, kotvení, kování, zámku, veškerých doplňků a povrchové úpravy, kompletní provedení dle PD</t>
  </si>
  <si>
    <t>-1796626063</t>
  </si>
  <si>
    <t>208</t>
  </si>
  <si>
    <t>76710-023</t>
  </si>
  <si>
    <t>Vo-i/llp-22   M+D dveře 600x1970mmm, hliníkové, EI 45 DP1, vč. zárubně, kotvení, kování, zámku, veškerých doplňků a povrchové úpravy, kompletní provedení dle PD</t>
  </si>
  <si>
    <t>-1650813916</t>
  </si>
  <si>
    <t>209</t>
  </si>
  <si>
    <t>76710-024</t>
  </si>
  <si>
    <t>Vo-i/llp-24   M+D dveře 1800x1970mmm, hliníkové, EI 30 DP1, vč. zárubně, kotvení, kování, zámku, veškerých doplňků a povrchové úpravy, kompletní provedení dle PD</t>
  </si>
  <si>
    <t>1402005167</t>
  </si>
  <si>
    <t>210</t>
  </si>
  <si>
    <t>76710-030</t>
  </si>
  <si>
    <t>Vo-i/ll-1   M+D dveře 800x1970mmm, hliníkové, vč. zárubně, kotvení, kování, zámku, veškerých doplňků a povrchové úpravy, kompletní provedení dle PD</t>
  </si>
  <si>
    <t>526442280</t>
  </si>
  <si>
    <t>211</t>
  </si>
  <si>
    <t>76710-031</t>
  </si>
  <si>
    <t>Vo-i/ll-2   M+D dveře 900x1970mmm, hliníkové, vč. zárubně, kotvení, kování, zámku, veškerých doplňků a povrchové úpravy, kompletní provedení dle PD</t>
  </si>
  <si>
    <t>776692914</t>
  </si>
  <si>
    <t>212</t>
  </si>
  <si>
    <t>76710-032</t>
  </si>
  <si>
    <t>Vo-i/ll-3   M+D dveře 700x1970mmm, hliníkové, vč. zárubně, kotvení, kování, zámku, veškerých doplňků a povrchové úpravy, kompletní provedení dle PD</t>
  </si>
  <si>
    <t>1358616859</t>
  </si>
  <si>
    <t>213</t>
  </si>
  <si>
    <t>76710-033</t>
  </si>
  <si>
    <t>Vo-i/ll-4   M+D dveře 600x1970mmm, hliníkové, vč. zárubně, kotvení, kování, zámku, veškerých doplňků a povrchové úpravy, kompletní provedení dle PD</t>
  </si>
  <si>
    <t>-1072269606</t>
  </si>
  <si>
    <t>214</t>
  </si>
  <si>
    <t>76720-001</t>
  </si>
  <si>
    <t>Příplatek za systém generálního klíče,, od každých dveří budou dodány 3 ks, matice generálního klíče bude obsahovat 6 levelů</t>
  </si>
  <si>
    <t>992504425</t>
  </si>
  <si>
    <t>215</t>
  </si>
  <si>
    <t>-1782316840</t>
  </si>
  <si>
    <t>7673</t>
  </si>
  <si>
    <t>Vnější dveže požární</t>
  </si>
  <si>
    <t>216</t>
  </si>
  <si>
    <t>76730-001</t>
  </si>
  <si>
    <t>Vo-e/l-1   M+D dveře 1100x4200mmm, hliníkové, prosklené, EI 45 DP1, vč. rámu, kotvení, kování, zámku, veškerých doplňků a povrchové úpravy, kompletní provedení dle PD</t>
  </si>
  <si>
    <t>1037106273</t>
  </si>
  <si>
    <t>217</t>
  </si>
  <si>
    <t>76730-002</t>
  </si>
  <si>
    <t>Vo-e/l-2   M+D stěna s dveřmi, 11400x4200mmm, hliníkové, prosklené, EI 45 DP1, vč. rámu, kotvení, kování, zámku, veškerých doplňků a povrchové úpravy, kompletní provedení dle PD</t>
  </si>
  <si>
    <t>-986285137</t>
  </si>
  <si>
    <t>218</t>
  </si>
  <si>
    <t>76730-003</t>
  </si>
  <si>
    <t>Vo-e/ll-01   M+D dveře 2200x2050mmm, hliníkové, EI 45 DP1, vč. rámu, kotvení, kování, zámku, veškerých doplňků a povrchové úpravy, kompletní provedení dle PD</t>
  </si>
  <si>
    <t>-1721034525</t>
  </si>
  <si>
    <t>219</t>
  </si>
  <si>
    <t>76730-004</t>
  </si>
  <si>
    <t>Vo-e/ll-02   M+D dveře 2400x2400mmm, hliníkové, EI 30 DP3, vč. rámu, kotvení, kování, zámku, veškerých doplňků a povrchové úpravy, kompletní provedení dle PD</t>
  </si>
  <si>
    <t>880875063</t>
  </si>
  <si>
    <t>220</t>
  </si>
  <si>
    <t>76730-005</t>
  </si>
  <si>
    <t>Vo-e/ll-03   M+D dveře 2400x2400mmm, hliníkové, EI 30 DP3, vč. rámu, kotvení, kování, zámku, veškerých doplňků a povrchové úpravy, kompletní provedení dle PD</t>
  </si>
  <si>
    <t>1337027133</t>
  </si>
  <si>
    <t>221</t>
  </si>
  <si>
    <t>988870443</t>
  </si>
  <si>
    <t>7674</t>
  </si>
  <si>
    <t>Dočasná ocelová konstrukce - výdej 1.np</t>
  </si>
  <si>
    <t>222</t>
  </si>
  <si>
    <t>76740-001</t>
  </si>
  <si>
    <t>Okn10  M+D dočasná ocelová konstrukce pro vynesení podhledu - 1.np výdej kotvení, dodávka, montáž,povrchová úprava dle PD</t>
  </si>
  <si>
    <t>-1069859035</t>
  </si>
  <si>
    <t>223</t>
  </si>
  <si>
    <t>767996704</t>
  </si>
  <si>
    <t>Demontáž ostatních zámečnických konstrukcí řezáním o hmotnosti jednotlivých dílů přes 250 do 500 kg</t>
  </si>
  <si>
    <t>-1777050632</t>
  </si>
  <si>
    <t>dočasná ocelová kce</t>
  </si>
  <si>
    <t>11063,12</t>
  </si>
  <si>
    <t>771</t>
  </si>
  <si>
    <t>Podlahy z dlaždic</t>
  </si>
  <si>
    <t>224</t>
  </si>
  <si>
    <t>771111011</t>
  </si>
  <si>
    <t>Příprava podkladu před provedením dlažby vysátí podlah</t>
  </si>
  <si>
    <t>1112047809</t>
  </si>
  <si>
    <t>skladba SB10</t>
  </si>
  <si>
    <t>12,59+11,62+24,51+20,85</t>
  </si>
  <si>
    <t>225</t>
  </si>
  <si>
    <t>771121011</t>
  </si>
  <si>
    <t>Příprava podkladu před provedením dlažby nátěr penetrační na podlahu</t>
  </si>
  <si>
    <t>691564030</t>
  </si>
  <si>
    <t>adhezní můstek</t>
  </si>
  <si>
    <t>pod dlažbu</t>
  </si>
  <si>
    <t>226</t>
  </si>
  <si>
    <t>771151022</t>
  </si>
  <si>
    <t>Příprava podkladu před provedením dlažby samonivelační stěrka min. pevnosti 30 MPa, tloušťky přes 3 do 5 mm</t>
  </si>
  <si>
    <t>1549952158</t>
  </si>
  <si>
    <t>vyplnění po odsraněné dlažbě</t>
  </si>
  <si>
    <t>227</t>
  </si>
  <si>
    <t>771474111</t>
  </si>
  <si>
    <t>Montáž soklů z dlaždic keramických lepených cementovým flexibilním lepidlem rovných, výšky do 65 mm</t>
  </si>
  <si>
    <t>-497920829</t>
  </si>
  <si>
    <t>17,58-0,9</t>
  </si>
  <si>
    <t>13,7-1,6*3-0,9</t>
  </si>
  <si>
    <t>20,06-1,8*2-0,9</t>
  </si>
  <si>
    <t>18,8-1,8*2-0,9</t>
  </si>
  <si>
    <t>228</t>
  </si>
  <si>
    <t>597611871</t>
  </si>
  <si>
    <t xml:space="preserve">sokl keramický </t>
  </si>
  <si>
    <t>1719503603</t>
  </si>
  <si>
    <t>54,54*1,1</t>
  </si>
  <si>
    <t>229</t>
  </si>
  <si>
    <t>771574413</t>
  </si>
  <si>
    <t>Montáž podlah z dlaždic keramických lepených cementovým flexibilním lepidlem hladkých, tloušťky do 10 mm přes 2 do 4 ks/m2</t>
  </si>
  <si>
    <t>1301313176</t>
  </si>
  <si>
    <t>230</t>
  </si>
  <si>
    <t>59761136</t>
  </si>
  <si>
    <t>dlažba keramická</t>
  </si>
  <si>
    <t>-203535296</t>
  </si>
  <si>
    <t>69,57*1,15</t>
  </si>
  <si>
    <t>231</t>
  </si>
  <si>
    <t>771591115</t>
  </si>
  <si>
    <t>Podlahy - dokončovací práce spárování silikonem</t>
  </si>
  <si>
    <t>-1322339156</t>
  </si>
  <si>
    <t>17,58</t>
  </si>
  <si>
    <t>13,7</t>
  </si>
  <si>
    <t>20,06</t>
  </si>
  <si>
    <t>18,8</t>
  </si>
  <si>
    <t>232</t>
  </si>
  <si>
    <t>998771103</t>
  </si>
  <si>
    <t>Přesun hmot pro podlahy z dlaždic stanovený z hmotnosti přesunovaného materiálu vodorovná dopravní vzdálenost do 50 m základní v objektech výšky přes 12 do 24 m</t>
  </si>
  <si>
    <t>-1268054601</t>
  </si>
  <si>
    <t>772</t>
  </si>
  <si>
    <t>Podlahy z kamene</t>
  </si>
  <si>
    <t>233</t>
  </si>
  <si>
    <t>771151026.1</t>
  </si>
  <si>
    <t>Příprava podkladu před provedením dlažby samonivelační stěrka min. pevnosti 30 MPa, tloušťky přes 10 do 20 mm</t>
  </si>
  <si>
    <t>1788540787</t>
  </si>
  <si>
    <t>236</t>
  </si>
  <si>
    <t>234</t>
  </si>
  <si>
    <t>77200-X01</t>
  </si>
  <si>
    <t>Zbroušení nové doplněné dlažby (sjednocení se stávající)</t>
  </si>
  <si>
    <t>463377465</t>
  </si>
  <si>
    <t>235</t>
  </si>
  <si>
    <t>77200-X02</t>
  </si>
  <si>
    <t>Renovace stávající dlažby (hluboké broušení, oprava vadných míst, tmelení a retušování prasklin nebo hluboce poškozených míst, mechanické zahlazení diamant. nástroji, leštění krystalickými pady do vysokého lesku, krystalizace povrchu, mytí a napuštění )</t>
  </si>
  <si>
    <t>-2039595862</t>
  </si>
  <si>
    <t>496,5</t>
  </si>
  <si>
    <t>772521240</t>
  </si>
  <si>
    <t>Kladení dlažby z kamene do lepidla z nejvýše dvou rozdílných druhů pravoúhlých desek nebo dlaždic ve skladbě se pravidelně opakujících, tl. přes 15 do 30 mm</t>
  </si>
  <si>
    <t>-946799194</t>
  </si>
  <si>
    <t>237</t>
  </si>
  <si>
    <t>583846161</t>
  </si>
  <si>
    <t>deska dlažební řezaná mramor tl 20mm</t>
  </si>
  <si>
    <t>1189310872</t>
  </si>
  <si>
    <t>236*1,1</t>
  </si>
  <si>
    <t>238</t>
  </si>
  <si>
    <t>772521250</t>
  </si>
  <si>
    <t>Kladení dlažby z kamene do lepidla z nejvýše dvou rozdílných druhů pravoúhlých desek nebo dlaždic ve skladbě se pravidelně opakujících, tl. přes 30 do 50 mm</t>
  </si>
  <si>
    <t>1644156326</t>
  </si>
  <si>
    <t>239</t>
  </si>
  <si>
    <t>583846171</t>
  </si>
  <si>
    <t>deska dlažební řezaná mramor tl 35mm</t>
  </si>
  <si>
    <t>-863142754</t>
  </si>
  <si>
    <t>93,6*1,1</t>
  </si>
  <si>
    <t>240</t>
  </si>
  <si>
    <t>772522811</t>
  </si>
  <si>
    <t>Demontáž dlažby z kamene do suti z tvrdých kamenů kladených do malty</t>
  </si>
  <si>
    <t>687831324</t>
  </si>
  <si>
    <t>mramorová dlažba tl.35mm</t>
  </si>
  <si>
    <t>241</t>
  </si>
  <si>
    <t>772991111</t>
  </si>
  <si>
    <t>Dlažby z kamene - ostatní práce penetrace podkladu</t>
  </si>
  <si>
    <t>827609544</t>
  </si>
  <si>
    <t>242</t>
  </si>
  <si>
    <t>998772103</t>
  </si>
  <si>
    <t>Přesun hmot pro kamenné dlažby, obklady schodišťových stupňů a soklů stanovený z hmotnosti přesunovaného materiálu vodorovná dopravní vzdálenost do 50 m základní v objektech výšky přes 12 do 60 m</t>
  </si>
  <si>
    <t>-424106547</t>
  </si>
  <si>
    <t>776</t>
  </si>
  <si>
    <t>Podlahy povlakové</t>
  </si>
  <si>
    <t>243</t>
  </si>
  <si>
    <t>776111311</t>
  </si>
  <si>
    <t>Příprava podkladu povlakových podlah a stěn vysátí podlah</t>
  </si>
  <si>
    <t>-1133693911</t>
  </si>
  <si>
    <t>skladba SB08</t>
  </si>
  <si>
    <t>21,5+7,98</t>
  </si>
  <si>
    <t>skladba SB11</t>
  </si>
  <si>
    <t>244</t>
  </si>
  <si>
    <t>776121321</t>
  </si>
  <si>
    <t>Příprava podkladu povlakových podlah a stěn penetrace neředěná podlah</t>
  </si>
  <si>
    <t>9424911</t>
  </si>
  <si>
    <t>245</t>
  </si>
  <si>
    <t>771151026.2</t>
  </si>
  <si>
    <t>Příprava podkladu před provedením dlažby samonivelační stěrka min. pevnosti 30 MPa, tloušťky přes 5 do 15 mm</t>
  </si>
  <si>
    <t>1167847662</t>
  </si>
  <si>
    <t>246</t>
  </si>
  <si>
    <t>776221111</t>
  </si>
  <si>
    <t>Montáž podlahovin z PVC lepením standardním lepidlem z pásů</t>
  </si>
  <si>
    <t>218527967</t>
  </si>
  <si>
    <t>247</t>
  </si>
  <si>
    <t>284111051</t>
  </si>
  <si>
    <t>podlahovina vinylová heterogenní tl.3mm, protiskluznost R10</t>
  </si>
  <si>
    <t>957849933</t>
  </si>
  <si>
    <t>29,48*1,1</t>
  </si>
  <si>
    <t>248</t>
  </si>
  <si>
    <t>776221121</t>
  </si>
  <si>
    <t>Montáž podlahovin z PVC lepením lepidlem pro elektrostaticky vodivé podlahoviny z pásů</t>
  </si>
  <si>
    <t>304516674</t>
  </si>
  <si>
    <t>249</t>
  </si>
  <si>
    <t>2841114.1</t>
  </si>
  <si>
    <t>podlahovina vinylová heterogenní tl.3mm, protiskluznost R10, elektrostaticky vodivá</t>
  </si>
  <si>
    <t>2007871344</t>
  </si>
  <si>
    <t>2,56*1,1</t>
  </si>
  <si>
    <t>2,816*1,1 'Přepočtené koeficientem množství</t>
  </si>
  <si>
    <t>250</t>
  </si>
  <si>
    <t>776223112</t>
  </si>
  <si>
    <t>Montáž podlahovin z PVC spoj podlah svařováním za studena</t>
  </si>
  <si>
    <t>-1136599809</t>
  </si>
  <si>
    <t>(21,5+7,98)/3*2</t>
  </si>
  <si>
    <t>2,56/3*2</t>
  </si>
  <si>
    <t>251</t>
  </si>
  <si>
    <t>776411111</t>
  </si>
  <si>
    <t>Montáž soklíků lepením obvodových, výšky do 80 mm</t>
  </si>
  <si>
    <t>2067729409</t>
  </si>
  <si>
    <t>18,3</t>
  </si>
  <si>
    <t>10,2</t>
  </si>
  <si>
    <t>4,88</t>
  </si>
  <si>
    <t>252</t>
  </si>
  <si>
    <t>28411008</t>
  </si>
  <si>
    <t>lišta soklová PVC 16x60mm</t>
  </si>
  <si>
    <t>875965612</t>
  </si>
  <si>
    <t>33,8*1,1</t>
  </si>
  <si>
    <t>37,18*1,02 'Přepočtené koeficientem množství</t>
  </si>
  <si>
    <t>253</t>
  </si>
  <si>
    <t>998776103</t>
  </si>
  <si>
    <t>Přesun hmot pro podlahy povlakové stanovený z hmotnosti přesunovaného materiálu vodorovná dopravní vzdálenost do 50 m základní v objektech výšky přes 12 do 24 m</t>
  </si>
  <si>
    <t>374030586</t>
  </si>
  <si>
    <t>777</t>
  </si>
  <si>
    <t>Podlahy lité</t>
  </si>
  <si>
    <t>254</t>
  </si>
  <si>
    <t>818503926</t>
  </si>
  <si>
    <t>pod nivelační stěrku</t>
  </si>
  <si>
    <t>skladba SB03</t>
  </si>
  <si>
    <t>66,39+49,91+2,79</t>
  </si>
  <si>
    <t>skladba SB04</t>
  </si>
  <si>
    <t>108,5+27,07+1,7</t>
  </si>
  <si>
    <t>255</t>
  </si>
  <si>
    <t>-144140042</t>
  </si>
  <si>
    <t>256</t>
  </si>
  <si>
    <t>777111111</t>
  </si>
  <si>
    <t>Příprava podkladu před provedením litých podlah vysátí</t>
  </si>
  <si>
    <t>-1613610412</t>
  </si>
  <si>
    <t>257</t>
  </si>
  <si>
    <t>777131113</t>
  </si>
  <si>
    <t>Penetrační nátěr podlahy polyuretanový na podklad vlhký nebo s nízkou nasákavostí</t>
  </si>
  <si>
    <t>727506307</t>
  </si>
  <si>
    <t>pod polyuretanovou stěrku</t>
  </si>
  <si>
    <t>258</t>
  </si>
  <si>
    <t>77752110x1</t>
  </si>
  <si>
    <t>Krycí polyuretanová stěrka tloušťky 6 mm s útlumem kročejového hluku. bezespará, hladká, zvukově izolační, pružná, s nízkým obsahem VOC, samonivelační, proskuznost R11</t>
  </si>
  <si>
    <t>1181867358</t>
  </si>
  <si>
    <t>259</t>
  </si>
  <si>
    <t>77752110x2</t>
  </si>
  <si>
    <t>Krycí polyuretanová stěrka tloušťky 6 mm s útlumem kročejového hluku. bezespará, hladká, zvukově izolační, pružná, s nízkým obsahem VOC, samonivelační, proskuznost R12</t>
  </si>
  <si>
    <t>111132201</t>
  </si>
  <si>
    <t>260</t>
  </si>
  <si>
    <t>777621101</t>
  </si>
  <si>
    <t>Krycí nátěr podlahy dekorativní polyuretanový</t>
  </si>
  <si>
    <t>-1792757980</t>
  </si>
  <si>
    <t>261</t>
  </si>
  <si>
    <t>998777103</t>
  </si>
  <si>
    <t>Přesun hmot pro podlahy lité stanovený z hmotnosti přesunovaného materiálu vodorovná dopravní vzdálenost do 50 m základní v objektech výšky přes 12 do 24 m</t>
  </si>
  <si>
    <t>1641513342</t>
  </si>
  <si>
    <t>781</t>
  </si>
  <si>
    <t>Dokončovací práce - obklady</t>
  </si>
  <si>
    <t>262</t>
  </si>
  <si>
    <t>781121011</t>
  </si>
  <si>
    <t>Příprava podkladu před provedením obkladu nátěr penetrační na stěnu</t>
  </si>
  <si>
    <t>149692955</t>
  </si>
  <si>
    <t>(0,7+0,6*9+0,7+0,505+3,69+6,1+3,05+6,5+1,2+6,5+1,1+0,6+4,9+0,525)*3</t>
  </si>
  <si>
    <t>-1,1*2,05*4-1,3*2,05-0,8*2,05-1*2</t>
  </si>
  <si>
    <t>(6,4+0,2)*2*2,6+6,4*0,2</t>
  </si>
  <si>
    <t>(4,285+0,465+5,725+0,725+0,2+0,6+0,7)*3</t>
  </si>
  <si>
    <t>(6,325*2+6,075+0,4*2+2,3*2+9,25*2-1,35)*3-1,3*2,05-0,75*2,05-5,4*2,075</t>
  </si>
  <si>
    <t>(9,2+5,4)*2*3-0,565*3-0,9*2*2-2*1+(2+1)*2*0,37-1*2</t>
  </si>
  <si>
    <t>(2+0,9)*2*2,7-0,7*2</t>
  </si>
  <si>
    <t>(2,5+1,15)*2*3-0,75*2+(0,75+2*2)*0,1</t>
  </si>
  <si>
    <t>výdejní pult ze strany jídelny</t>
  </si>
  <si>
    <t>263</t>
  </si>
  <si>
    <t>781472217</t>
  </si>
  <si>
    <t>Montáž keramických obkladů stěn lepených cementovým flexibilním lepidlem hladkých přes 12 do 19 ks/m2</t>
  </si>
  <si>
    <t>-594159642</t>
  </si>
  <si>
    <t>264</t>
  </si>
  <si>
    <t>597617141</t>
  </si>
  <si>
    <t>obklad keramický 250x250mm</t>
  </si>
  <si>
    <t>-614548294</t>
  </si>
  <si>
    <t>29*1,2</t>
  </si>
  <si>
    <t>34,8*1,1 'Přepočtené koeficientem množství</t>
  </si>
  <si>
    <t>265</t>
  </si>
  <si>
    <t>781472222</t>
  </si>
  <si>
    <t>Montáž keramických obkladů stěn lepených cementovým flexibilním lepidlem hladkých přes 45 do 50 ks/m2</t>
  </si>
  <si>
    <t>24760883</t>
  </si>
  <si>
    <t>266</t>
  </si>
  <si>
    <t>597617131</t>
  </si>
  <si>
    <t xml:space="preserve">obklad keramický </t>
  </si>
  <si>
    <t>1578132025</t>
  </si>
  <si>
    <t>406,863*1,15</t>
  </si>
  <si>
    <t>267</t>
  </si>
  <si>
    <t>781492211</t>
  </si>
  <si>
    <t>Obklad - dokončující práce montáž profilu lepeného flexibilním cementovým lepidlem rohového</t>
  </si>
  <si>
    <t>-1503040593</t>
  </si>
  <si>
    <t>48+0,2*2+2,6*4+6,4*2</t>
  </si>
  <si>
    <t>2,75</t>
  </si>
  <si>
    <t>268</t>
  </si>
  <si>
    <t>19416005</t>
  </si>
  <si>
    <t>lišta ukončovací z eloxovaného hliníku 10mm</t>
  </si>
  <si>
    <t>-850774361</t>
  </si>
  <si>
    <t>104,35*1,1</t>
  </si>
  <si>
    <t>114,785*1,05 'Přepočtené koeficientem množství</t>
  </si>
  <si>
    <t>269</t>
  </si>
  <si>
    <t>781495115</t>
  </si>
  <si>
    <t>Obklad - dokončující práce ostatní práce spárování silikonem</t>
  </si>
  <si>
    <t>-943491747</t>
  </si>
  <si>
    <t>7,1</t>
  </si>
  <si>
    <t>15,6</t>
  </si>
  <si>
    <t>10,8</t>
  </si>
  <si>
    <t>270</t>
  </si>
  <si>
    <t>998781103</t>
  </si>
  <si>
    <t>Přesun hmot pro obklady keramické stanovený z hmotnosti přesunovaného materiálu vodorovná dopravní vzdálenost do 50 m základní v objektech výšky přes 12 do 24 m</t>
  </si>
  <si>
    <t>-1061228353</t>
  </si>
  <si>
    <t>782</t>
  </si>
  <si>
    <t>Dokončovací práce - obklady z kamene</t>
  </si>
  <si>
    <t>271</t>
  </si>
  <si>
    <t>782111811</t>
  </si>
  <si>
    <t>Demontáž obkladů stěn z kamene do suti z měkkých kamenů kladených do malty</t>
  </si>
  <si>
    <t>1739924171</t>
  </si>
  <si>
    <t>obklad z břídlice - nad terasou</t>
  </si>
  <si>
    <t>7,8*9,25</t>
  </si>
  <si>
    <t>272</t>
  </si>
  <si>
    <t>782131811</t>
  </si>
  <si>
    <t>Demontáž obkladů stěn z kamene do suti z tvrdých kamenů kladených do malty</t>
  </si>
  <si>
    <t>957729110</t>
  </si>
  <si>
    <t>obklad z mramoru</t>
  </si>
  <si>
    <t>0,53*3*14+0,75*6</t>
  </si>
  <si>
    <t>784</t>
  </si>
  <si>
    <t>Dokončovací práce - malby a tapety</t>
  </si>
  <si>
    <t>273</t>
  </si>
  <si>
    <t>784121005</t>
  </si>
  <si>
    <t>Oškrabání malby v místnostech výšky přes 5,00 m</t>
  </si>
  <si>
    <t>-711861444</t>
  </si>
  <si>
    <t>opravované omítky ve výtah šachtě</t>
  </si>
  <si>
    <t>230,430</t>
  </si>
  <si>
    <t>274</t>
  </si>
  <si>
    <t>784181121</t>
  </si>
  <si>
    <t>Penetrace podkladu jednonásobná hloubková akrylátová bezbarvá v místnostech výšky do 3,80 m</t>
  </si>
  <si>
    <t>-590914657</t>
  </si>
  <si>
    <t>omítky</t>
  </si>
  <si>
    <t>432,027+40,648</t>
  </si>
  <si>
    <t>SDK podhledy</t>
  </si>
  <si>
    <t>48,169+826,1+176,778</t>
  </si>
  <si>
    <t>SDK příčky+předstěny</t>
  </si>
  <si>
    <t>(34,443+26,46)*2+117,75</t>
  </si>
  <si>
    <t>dočasné příčky a dočasný podhled</t>
  </si>
  <si>
    <t>(47,931+29,099+42,116)*2+79,95</t>
  </si>
  <si>
    <t>275</t>
  </si>
  <si>
    <t>784181125</t>
  </si>
  <si>
    <t>Penetrace podkladu jednonásobná hloubková akrylátová bezbarvá v místnostech výšky přes 5,00 m</t>
  </si>
  <si>
    <t>950082026</t>
  </si>
  <si>
    <t>nové omítky ve výtahové šachtě</t>
  </si>
  <si>
    <t>110,841</t>
  </si>
  <si>
    <t>276</t>
  </si>
  <si>
    <t>784211101</t>
  </si>
  <si>
    <t>Malby z malířských směsí oděruvzdorných za mokra dvojnásobné, bílé za mokra oděruvzdorné výborně v místnostech výšky do 3,80 m</t>
  </si>
  <si>
    <t>-447439801</t>
  </si>
  <si>
    <t>277</t>
  </si>
  <si>
    <t>784211105</t>
  </si>
  <si>
    <t>Malby z malířských směsí oděruvzdorných za mokra dvojnásobné, bílé za mokra oděruvzdorné výborně v místnostech výšky přes 5,00 m</t>
  </si>
  <si>
    <t>365739390</t>
  </si>
  <si>
    <t>Práce a dodávky M</t>
  </si>
  <si>
    <t>33-M</t>
  </si>
  <si>
    <t>Výtahy</t>
  </si>
  <si>
    <t>278</t>
  </si>
  <si>
    <t>330-01</t>
  </si>
  <si>
    <t>Montáž+dodávka  výtah č.1 - počet osob15, nosnost 1150kg, zdvih 126000mm, počet stanic 4/6, 2x vstup do klece, dveře 1000x2100mm, vč. veškerých doplňků dle PD</t>
  </si>
  <si>
    <t>919097126</t>
  </si>
  <si>
    <t>279</t>
  </si>
  <si>
    <t>330-02</t>
  </si>
  <si>
    <t>Montáž+dodávka  výtah č.2 - počet osob15, nosnost 1150kg, zdvih 126000mm, počet stanic 4/6, 2x vstup do klece, dveře 1000x2100mm, vč. veškerých doplňků dle PD</t>
  </si>
  <si>
    <t>-1057878620</t>
  </si>
  <si>
    <t>A.2 - ZTI - 2.np</t>
  </si>
  <si>
    <t>D1 - 2NP</t>
  </si>
  <si>
    <t xml:space="preserve">    721 - Vnitřní kanalizace</t>
  </si>
  <si>
    <t xml:space="preserve">    722 - Vnitřní vodovod</t>
  </si>
  <si>
    <t xml:space="preserve">    725 - Zařizovací předměty</t>
  </si>
  <si>
    <t xml:space="preserve">    767 - Konstrukce doplňkové stavební (zámečnické)</t>
  </si>
  <si>
    <t xml:space="preserve">    97 - Prorážení otvorů a ostatní bourací práce</t>
  </si>
  <si>
    <t xml:space="preserve">    S - Přesuny sutí</t>
  </si>
  <si>
    <t>D1</t>
  </si>
  <si>
    <t>2NP</t>
  </si>
  <si>
    <t>713182004R00</t>
  </si>
  <si>
    <t>Montáž tepelné izolace skruží na potrubí přímé, DN 40 mm, samolepicí spoj</t>
  </si>
  <si>
    <t>RTS I / 2025</t>
  </si>
  <si>
    <t>362</t>
  </si>
  <si>
    <t>2837723493</t>
  </si>
  <si>
    <t>Trubice izolační  20 x 13 mm</t>
  </si>
  <si>
    <t>2837723494</t>
  </si>
  <si>
    <t>Trubice izolační 20 x 20 mm</t>
  </si>
  <si>
    <t>283772373</t>
  </si>
  <si>
    <t>Trubice izolační  25 x 13 mm</t>
  </si>
  <si>
    <t>283772375</t>
  </si>
  <si>
    <t>Trubice izolační  25 x 25 mm</t>
  </si>
  <si>
    <t>283772393</t>
  </si>
  <si>
    <t>Trubice izolační 32 x 13 mm</t>
  </si>
  <si>
    <t>283772395</t>
  </si>
  <si>
    <t>Trubice izolační 32 x 25 mm</t>
  </si>
  <si>
    <t>283772437</t>
  </si>
  <si>
    <t>Trubice izolační 40 x 13 mm</t>
  </si>
  <si>
    <t>283772439</t>
  </si>
  <si>
    <t>Trubice izolační  40 x 25 mm</t>
  </si>
  <si>
    <t>283772476</t>
  </si>
  <si>
    <t>Trubice izolační  50 x 13 mm</t>
  </si>
  <si>
    <t>998713103R00</t>
  </si>
  <si>
    <t>Přesun hmot pro izolace tepelné, výšky do 24 m</t>
  </si>
  <si>
    <t>Vnitřní kanalizace</t>
  </si>
  <si>
    <t>721140802R00</t>
  </si>
  <si>
    <t>Demontáž potrubí litinového do DN 100 mm</t>
  </si>
  <si>
    <t>721140806R00</t>
  </si>
  <si>
    <t>Demontáž potrubí litinového do DN 200 mm</t>
  </si>
  <si>
    <t>721290823R00</t>
  </si>
  <si>
    <t>Přesun vybouraných hmot, vnitřní kanalizace, v objektech výšky přes 12 - 24 m</t>
  </si>
  <si>
    <t>0,4774+0,3678</t>
  </si>
  <si>
    <t>721176101R00</t>
  </si>
  <si>
    <t>Potrubí HT připojovací, D 32 x 1,8 mm</t>
  </si>
  <si>
    <t>721176103R00</t>
  </si>
  <si>
    <t>Potrubí HT připojovací, D 50 x 1,8 mm</t>
  </si>
  <si>
    <t>721176115R00</t>
  </si>
  <si>
    <t>Potrubí HT odpadní svislé, D 110 x 2,7 mm</t>
  </si>
  <si>
    <t>721176116R00</t>
  </si>
  <si>
    <t>Potrubí HT odpadní svislé, D 125 x 3,1 mm</t>
  </si>
  <si>
    <t>721176146R00</t>
  </si>
  <si>
    <t>Potrubí HT dešťové (svislé), D 125 x 3,1 mm</t>
  </si>
  <si>
    <t>5,5+10,5</t>
  </si>
  <si>
    <t>721176147R00</t>
  </si>
  <si>
    <t>Potrubí HT dešťové (svislé), D 160 x 3,9 mm</t>
  </si>
  <si>
    <t>14+6</t>
  </si>
  <si>
    <t>721176136R00</t>
  </si>
  <si>
    <t>Potrubí HT svodné (ležaté) zavěšené, D 125 x 3,1 mm</t>
  </si>
  <si>
    <t>721176137R00</t>
  </si>
  <si>
    <t>Potrubí HT svodné (ležaté) zavěšené, D 160 x 3,9 mm</t>
  </si>
  <si>
    <t>721177734R00</t>
  </si>
  <si>
    <t>Potrubí PVC PP HT+ ležaté zavěšené, D 75 x 2,6 mm</t>
  </si>
  <si>
    <t>721177735R00</t>
  </si>
  <si>
    <t>Potrubí  PVC PP HT+ ležaté zavěšené, D 110 x 3,6 mm</t>
  </si>
  <si>
    <t>721223423R00</t>
  </si>
  <si>
    <t>Vpusť podlahová se zápachovou uzávěrkou HL 310N</t>
  </si>
  <si>
    <t>721194103R00</t>
  </si>
  <si>
    <t>Vyvedení odpadních výpustek, D 32 x 1,8 mm</t>
  </si>
  <si>
    <t>721194105R00</t>
  </si>
  <si>
    <t>Vyvedení odpadních výpustek, D 50 x 1,8 mm</t>
  </si>
  <si>
    <t>721290111R00</t>
  </si>
  <si>
    <t>Zkouška těsnosti kanalizace vodou DN 125</t>
  </si>
  <si>
    <t>312</t>
  </si>
  <si>
    <t>998721103R00</t>
  </si>
  <si>
    <t>Přesun hmot pro vnitřní kanalizaci, výšky do 24 m</t>
  </si>
  <si>
    <t>722</t>
  </si>
  <si>
    <t>Vnitřní vodovod</t>
  </si>
  <si>
    <t>722254110R00</t>
  </si>
  <si>
    <t>Demontáž hydrantových skříní</t>
  </si>
  <si>
    <t>soubor</t>
  </si>
  <si>
    <t>722290823R00</t>
  </si>
  <si>
    <t>Přesun vybouraných hmot - vodovody, H 12 - 24 m</t>
  </si>
  <si>
    <t>722254221RT2</t>
  </si>
  <si>
    <t>Hydrantový systém D25, box prosklený</t>
  </si>
  <si>
    <t>722173232</t>
  </si>
  <si>
    <t>Potrubí vodovodní plastové pevné PVC-C spoj lepením PN 25 do 70°C 20x2,3 mm</t>
  </si>
  <si>
    <t>722173233</t>
  </si>
  <si>
    <t>Potrubí vodovodní plastové pevné PVC-C spoj lepením PN 25 do 70°C 25x2,8 mm</t>
  </si>
  <si>
    <t>722173234</t>
  </si>
  <si>
    <t>Potrubí vodovodní plastové pevné PVC-C spoj lepením PN 25 do 70°C 32x3,6 mm</t>
  </si>
  <si>
    <t>722173235</t>
  </si>
  <si>
    <t>Potrubí vodovodní plastové pevné PVC-C spoj lepením PN 25 do 70°C 40x4,5 mm</t>
  </si>
  <si>
    <t>722173236</t>
  </si>
  <si>
    <t>Potrubí vodovodní plastové pevné PVC-C spoj lepením PN 25 do 70°C 50x5,6 mm</t>
  </si>
  <si>
    <t>722152305R00</t>
  </si>
  <si>
    <t>Potrubí pro nepitnou vodu, nerezové 1.4520, lisované spoje, Viega Temponox, d 35 x 1,5 mm</t>
  </si>
  <si>
    <t>722152306R00</t>
  </si>
  <si>
    <t>Potrubí pro nepitnou vodu, nerezové 1.4520, lisované spoje, Viega Temponox, d 42 x 1,5 mm</t>
  </si>
  <si>
    <t>722237413RT1</t>
  </si>
  <si>
    <t>Ventil uzav. šikmý, vnitřní z.  DN 20</t>
  </si>
  <si>
    <t>722237414RT1</t>
  </si>
  <si>
    <t>Ventil uzav. šikmý, vnitřní z.  DN 25</t>
  </si>
  <si>
    <t>722237415RT1</t>
  </si>
  <si>
    <t>Ventil uzav. šikmý, vnitřní z.  DN 32</t>
  </si>
  <si>
    <t>722237416RT1</t>
  </si>
  <si>
    <t>Ventil uzav. přímý, vnitřní z.  DN 40</t>
  </si>
  <si>
    <t>722202213R01</t>
  </si>
  <si>
    <t>Nástěnka PVC-C D 20xR1/2</t>
  </si>
  <si>
    <t>722202214R01</t>
  </si>
  <si>
    <t>Nástěnka PVC-C D 25xR3/4</t>
  </si>
  <si>
    <t>722191111R00</t>
  </si>
  <si>
    <t>Hadice flexibilní k baterii,DN 15 x M10,délka 0,4m</t>
  </si>
  <si>
    <t>722190401R00</t>
  </si>
  <si>
    <t>Vyvedení a upevnění výpustek DN 15 mm</t>
  </si>
  <si>
    <t>722190402R00</t>
  </si>
  <si>
    <t>Vyvedení a upevnění výpustek DN 20 mm</t>
  </si>
  <si>
    <t>722280107R00</t>
  </si>
  <si>
    <t>Tlaková zkouška vodovodního potrubí DN 40</t>
  </si>
  <si>
    <t>380</t>
  </si>
  <si>
    <t>722290234R00</t>
  </si>
  <si>
    <t>Proplach a dezinfekce vodovod.potrubí DN 80</t>
  </si>
  <si>
    <t>998722103R00</t>
  </si>
  <si>
    <t>Přesun hmot pro vnitřní vodovod, výšky do 24 m</t>
  </si>
  <si>
    <t>725</t>
  </si>
  <si>
    <t>Zařizovací předměty</t>
  </si>
  <si>
    <t>725017352R00</t>
  </si>
  <si>
    <t>Umývátko na šrouby, 450 x 370 mm, bílé</t>
  </si>
  <si>
    <t>725823111R00</t>
  </si>
  <si>
    <t>Baterie umyvadlová stoján. ruční, bez otvír.odpadu</t>
  </si>
  <si>
    <t>725860251R00</t>
  </si>
  <si>
    <t>Sifon umyvadlový chromovaný</t>
  </si>
  <si>
    <t>725869218R00</t>
  </si>
  <si>
    <t>Montáž U-sifonu</t>
  </si>
  <si>
    <t>28654741</t>
  </si>
  <si>
    <t>Sifon kondenzační - DN 32 PP, vodorovný odtok</t>
  </si>
  <si>
    <t>725814106R00</t>
  </si>
  <si>
    <t>Ventil rohový s filtrem DN 15 x DN 15</t>
  </si>
  <si>
    <t>998725103R00</t>
  </si>
  <si>
    <t>Přesun hmot pro zařizovací předměty, výšky do 24 m</t>
  </si>
  <si>
    <t>Konstrukce doplňkové stavební (zámečnické)</t>
  </si>
  <si>
    <t>767885001R00</t>
  </si>
  <si>
    <t>Žlab podpůrný pro potrubí D 20</t>
  </si>
  <si>
    <t>767885002R00</t>
  </si>
  <si>
    <t>Žlab podpůrný pro potrubí D 25</t>
  </si>
  <si>
    <t>767885003R00</t>
  </si>
  <si>
    <t>Žlab podpůrný pro potrubí D 32</t>
  </si>
  <si>
    <t>Prorážení otvorů a ostatní bourací práce</t>
  </si>
  <si>
    <t>970051080R00</t>
  </si>
  <si>
    <t>Vrtání jádrové do ŽB do D 80 mm</t>
  </si>
  <si>
    <t>(12+2)*0,3</t>
  </si>
  <si>
    <t>970056080R00</t>
  </si>
  <si>
    <t>Příplatek za jádr. vrt. stropu v ŽB do D 80 mm</t>
  </si>
  <si>
    <t>970057080R00</t>
  </si>
  <si>
    <t>Příp. za časté přem. str. jád. vrt. ŽB do D 80 mm</t>
  </si>
  <si>
    <t>970051130R00</t>
  </si>
  <si>
    <t>Vrtání jádrové do ŽB do D 130 mm</t>
  </si>
  <si>
    <t>2*0,3</t>
  </si>
  <si>
    <t>970056130R00</t>
  </si>
  <si>
    <t>Příplatek za jádr. vrt. stropu v ŽB do D 130 mm</t>
  </si>
  <si>
    <t>970057130R00</t>
  </si>
  <si>
    <t>Příp. za časté přem. str. jád. vrt. ŽB do D 130 mm</t>
  </si>
  <si>
    <t>970051160R00</t>
  </si>
  <si>
    <t>Vrtání jádrové do ŽB do D 160 mm</t>
  </si>
  <si>
    <t>5*0,3</t>
  </si>
  <si>
    <t>970056160R00</t>
  </si>
  <si>
    <t>Příplatek za jádr. vrt. stropu v ŽB do D 160 mm</t>
  </si>
  <si>
    <t>970057160R00</t>
  </si>
  <si>
    <t>Příp. za časté přem. str. jád. vrt. ŽB do D 160 mm</t>
  </si>
  <si>
    <t>971033331R00</t>
  </si>
  <si>
    <t>Vybourání otv. zeď cihel. pl.0,09 m2, tl.15cm, MVC</t>
  </si>
  <si>
    <t>974031153R00</t>
  </si>
  <si>
    <t>Vysekání rýh ve zdi cihelné 10 x 10 cm</t>
  </si>
  <si>
    <t>974031155R00</t>
  </si>
  <si>
    <t>Vysekání rýh ve zdi cihelné 10 x 20 cm</t>
  </si>
  <si>
    <t>974031164R00</t>
  </si>
  <si>
    <t>Vysekání rýh ve zdi cihelné 15 x 15 cm</t>
  </si>
  <si>
    <t>1,5</t>
  </si>
  <si>
    <t>979092111R00</t>
  </si>
  <si>
    <t>Vyklizení ulehlé suti z pl.do 15 m2/ hl. 2 m-ručně</t>
  </si>
  <si>
    <t>(12+2)*0,3*0,0075+2*0,3*0,0146+5*0,3*0,0225</t>
  </si>
  <si>
    <t>10*0,09*0,15+10*0,09*0,15</t>
  </si>
  <si>
    <t>12*0,09*0,15</t>
  </si>
  <si>
    <t>12*0,1*0,1+1,5*0,15*0,15</t>
  </si>
  <si>
    <t>12*0,1*0,2</t>
  </si>
  <si>
    <t>S</t>
  </si>
  <si>
    <t>Přesuny sutí</t>
  </si>
  <si>
    <t>979082111R00</t>
  </si>
  <si>
    <t>Vnitrostaveništní doprava suti do 10 m</t>
  </si>
  <si>
    <t>979081111R00</t>
  </si>
  <si>
    <t>Odvoz suti a vybour. hmot na skládku do 1 km</t>
  </si>
  <si>
    <t>979084419R00</t>
  </si>
  <si>
    <t>Příplatek za dopravu hmot za každý další 1 km</t>
  </si>
  <si>
    <t>14,2718</t>
  </si>
  <si>
    <t>979990001R00</t>
  </si>
  <si>
    <t>Poplatek za skládku stavební suti</t>
  </si>
  <si>
    <t>A.3 - Elektroinstalace - 2.np</t>
  </si>
  <si>
    <t>Úroveň 3:</t>
  </si>
  <si>
    <t>A.3.0 - Elektroinstalace - 1.pp</t>
  </si>
  <si>
    <t>M201 -  B - Elektromontážní materiál :</t>
  </si>
  <si>
    <t>M202 - G - Dodavatelská činnost :</t>
  </si>
  <si>
    <t>M201</t>
  </si>
  <si>
    <t xml:space="preserve"> B - Elektromontážní materiál :</t>
  </si>
  <si>
    <t>001</t>
  </si>
  <si>
    <t>Kabelový žlab 200x100mm včetně příslušenství, spojek a ktrytu ( ref vyrobek Merkur)</t>
  </si>
  <si>
    <t>002</t>
  </si>
  <si>
    <t>požární přepážky</t>
  </si>
  <si>
    <t>M202</t>
  </si>
  <si>
    <t>G - Dodavatelská činnost :</t>
  </si>
  <si>
    <t>003</t>
  </si>
  <si>
    <t>Komplexní zkoušky</t>
  </si>
  <si>
    <t>ks</t>
  </si>
  <si>
    <t>005</t>
  </si>
  <si>
    <t>Dopojení jistícího prvku do rozvaděče</t>
  </si>
  <si>
    <t>Pol1</t>
  </si>
  <si>
    <t>Vystrojení rozvaděče</t>
  </si>
  <si>
    <t>Pol2</t>
  </si>
  <si>
    <t>Revize</t>
  </si>
  <si>
    <t>007</t>
  </si>
  <si>
    <t>Pomocné zednícké práce (vyřezání drážek do podlahy, do stěn, vrtání průrazů, výkopové práce... )</t>
  </si>
  <si>
    <t>hod</t>
  </si>
  <si>
    <t>008</t>
  </si>
  <si>
    <t>Podružný materiál pro montáž</t>
  </si>
  <si>
    <t>010</t>
  </si>
  <si>
    <t>Práce nespecifikované ceníkem</t>
  </si>
  <si>
    <t>011</t>
  </si>
  <si>
    <t>Pronájem lešení…</t>
  </si>
  <si>
    <t>dny</t>
  </si>
  <si>
    <t>012</t>
  </si>
  <si>
    <t>Náklady spojené s dopravou</t>
  </si>
  <si>
    <t>A.3.1 - Elektroinstalace - 1.np</t>
  </si>
  <si>
    <t>D1 - Elektroistalace</t>
  </si>
  <si>
    <t xml:space="preserve">    M201 -  A - Přístroje : </t>
  </si>
  <si>
    <t xml:space="preserve">    M202 -  B - Elektromontážní materiál :</t>
  </si>
  <si>
    <t xml:space="preserve">    M203 -  C- Kabely a vodiče :</t>
  </si>
  <si>
    <t xml:space="preserve">    M204 -  D - Dodávky :</t>
  </si>
  <si>
    <t xml:space="preserve">    M205 - E - Svítidla :</t>
  </si>
  <si>
    <t xml:space="preserve">    M206 - G - Dodavatelská činnost :</t>
  </si>
  <si>
    <t>Elektroistalace</t>
  </si>
  <si>
    <t xml:space="preserve"> A - Přístroje : </t>
  </si>
  <si>
    <t>ZÁSUVKA DVOJNÁSOBNÁ IP44 BÍLÁ ( REF VÝROBEK ABB PRAKTIK 5518-2029 B )</t>
  </si>
  <si>
    <t>Přepínač č.6, IP44</t>
  </si>
  <si>
    <t>vypínač č.7, IP44</t>
  </si>
  <si>
    <t>004</t>
  </si>
  <si>
    <t>Svorkovnice  3x0,4-6mm2</t>
  </si>
  <si>
    <t>bal</t>
  </si>
  <si>
    <t>Svorkovnice  5x0,4-6mm2</t>
  </si>
  <si>
    <t>006</t>
  </si>
  <si>
    <t>Příchytky na kabely (skupinové držáky, kabelová sedla), vč. příslušenství</t>
  </si>
  <si>
    <t>LV 40X15_HD LIŠTA VKLÁDACÍ</t>
  </si>
  <si>
    <t>M203</t>
  </si>
  <si>
    <t xml:space="preserve"> C- Kabely a vodiče :</t>
  </si>
  <si>
    <t>Kabel CYKY J-3x2,5 mm2</t>
  </si>
  <si>
    <t>009</t>
  </si>
  <si>
    <t>Kabel CYKY J-3x1,5 mm3</t>
  </si>
  <si>
    <t>Kabel CYKY J-5x6 mm2</t>
  </si>
  <si>
    <t>M204</t>
  </si>
  <si>
    <t xml:space="preserve"> D - Dodávky :</t>
  </si>
  <si>
    <t>Rozváděč RVJ - specifikace viz výkres</t>
  </si>
  <si>
    <t>M205</t>
  </si>
  <si>
    <t>E - Svítidla :</t>
  </si>
  <si>
    <t>Svítidlo B, 31W, 4200lm, 4000K</t>
  </si>
  <si>
    <t>013</t>
  </si>
  <si>
    <t>Svítidlo N2, 3W, 175lm, 3h</t>
  </si>
  <si>
    <t>M206</t>
  </si>
  <si>
    <t>014</t>
  </si>
  <si>
    <t>015</t>
  </si>
  <si>
    <t>Revize elektroinstalace</t>
  </si>
  <si>
    <t>017</t>
  </si>
  <si>
    <t>Štítky popisovací pro přístroje</t>
  </si>
  <si>
    <t>019</t>
  </si>
  <si>
    <t>021</t>
  </si>
  <si>
    <t>023</t>
  </si>
  <si>
    <t>024</t>
  </si>
  <si>
    <t>025</t>
  </si>
  <si>
    <t>026</t>
  </si>
  <si>
    <t>Demontáž stávajících světel</t>
  </si>
  <si>
    <t>027</t>
  </si>
  <si>
    <t>Ekologická likvidace svítidel</t>
  </si>
  <si>
    <t>028</t>
  </si>
  <si>
    <t>Měření umělého osvětlení - protokol</t>
  </si>
  <si>
    <t>A.3.2 - Elektroinstalace - 2.np</t>
  </si>
  <si>
    <t>Spínač jednopólový 10A/250V, řaz.1, pod omítku, IP20</t>
  </si>
  <si>
    <t>Přepínač střídavý 10A/250V, řaz.6, pod omítku, IP20</t>
  </si>
  <si>
    <t>Přepínač střídavý lustrový 10A/250V, řaz.6+6, pod omítku, IP20</t>
  </si>
  <si>
    <t>Přepínač křižový 10A/250V, řaz7, pod omítku, IP20</t>
  </si>
  <si>
    <t>Zásuvka jednoduchá 16A/230V pod omítku, IP20 ,</t>
  </si>
  <si>
    <t>Zásuvka jednoduchá 16A/230V pod omítku, IP20, s přepěťovou ochranou</t>
  </si>
  <si>
    <t>Zásuvka dvojitá 16A/230V pod omítku, IP20</t>
  </si>
  <si>
    <t>Rámečky</t>
  </si>
  <si>
    <t>Zásuvka třífázová 16A/400V na zeď IP44</t>
  </si>
  <si>
    <t>Krabice přístrojová pod omítku - Kopos KU68-1901</t>
  </si>
  <si>
    <t>Krabice protahovací pod omítku - Kopos KU68-1902</t>
  </si>
  <si>
    <t>Svorkovnice 3x0,4-6mm2</t>
  </si>
  <si>
    <t>Svorkovnice do 5x2,5 mm2</t>
  </si>
  <si>
    <t>Kabelový žlab perforovaný 200x100mm včetně přislušenství, spojek a krytu</t>
  </si>
  <si>
    <t>016</t>
  </si>
  <si>
    <t>Kabelový žlab perforovaný 500x100mm včetně přislušenství, spojek a krytu</t>
  </si>
  <si>
    <t>Kabel CYKY O-3x1,5 mm2</t>
  </si>
  <si>
    <t>018</t>
  </si>
  <si>
    <t>Kabel CYKY J-3x1,5 mm2</t>
  </si>
  <si>
    <t>020</t>
  </si>
  <si>
    <t>Kabel CYKY J-5x2,5 mm2</t>
  </si>
  <si>
    <t>Kabel CYKY J-5x1,5mm2</t>
  </si>
  <si>
    <t>022</t>
  </si>
  <si>
    <t>Kabel CYKY J-5x4mm2</t>
  </si>
  <si>
    <t>Kabel CYKY J-5x10mm2</t>
  </si>
  <si>
    <t>Kabel CYKY J-5x16mm2</t>
  </si>
  <si>
    <t>Kabel CYKY-J 4x35mm2</t>
  </si>
  <si>
    <t>Kabel CYKY-J 4x25 mm2</t>
  </si>
  <si>
    <t>Kabel AYKY 3x150+70</t>
  </si>
  <si>
    <t>Kabel CYA 70mm2</t>
  </si>
  <si>
    <t>029</t>
  </si>
  <si>
    <t>Kabel CYA 6mm2</t>
  </si>
  <si>
    <t>030</t>
  </si>
  <si>
    <t>Kabel CYA 16mm2</t>
  </si>
  <si>
    <t>031</t>
  </si>
  <si>
    <t>Rozváděč RDM - specifikace viz výkres</t>
  </si>
  <si>
    <t>032</t>
  </si>
  <si>
    <t>Rozváděč R-gastro - specifikace viz výkres</t>
  </si>
  <si>
    <t>033</t>
  </si>
  <si>
    <t>Rozváděč R-OL2 - specifikace viz výkres</t>
  </si>
  <si>
    <t>034</t>
  </si>
  <si>
    <t>Svítidlo A1, 22W, 2800lm, 4000K</t>
  </si>
  <si>
    <t>035</t>
  </si>
  <si>
    <t>Svítidlo A2, 22W, 5700lm, 3000K</t>
  </si>
  <si>
    <t>036</t>
  </si>
  <si>
    <t>Svítidlo C, 18W, 1900lm, 4000K</t>
  </si>
  <si>
    <t>037</t>
  </si>
  <si>
    <t>038</t>
  </si>
  <si>
    <t>Svítidlo N1, 3W, 175lm, 3h</t>
  </si>
  <si>
    <t>039</t>
  </si>
  <si>
    <t>040</t>
  </si>
  <si>
    <t>041</t>
  </si>
  <si>
    <t>043</t>
  </si>
  <si>
    <t>045</t>
  </si>
  <si>
    <t>047</t>
  </si>
  <si>
    <t>049</t>
  </si>
  <si>
    <t>050</t>
  </si>
  <si>
    <t>051</t>
  </si>
  <si>
    <t>052</t>
  </si>
  <si>
    <t>027.1</t>
  </si>
  <si>
    <t>053</t>
  </si>
  <si>
    <t>A.4 - Slaboproud 2.np</t>
  </si>
  <si>
    <t>A.4.1 - ERO - 2.np</t>
  </si>
  <si>
    <t>M301 - ERO</t>
  </si>
  <si>
    <t>302 - Ostatní</t>
  </si>
  <si>
    <t>M301</t>
  </si>
  <si>
    <t>ERO</t>
  </si>
  <si>
    <t>Reproduktor kulový do podhledu, 3W</t>
  </si>
  <si>
    <t>SSKFH–V180, B2ca, s1, d1 2x2x0,8 - kruhová sběrnice - funkční provedení</t>
  </si>
  <si>
    <t>Kontrolní měření pokrytí ozvučení prostor dle ČSN, případná úprava nebo doplnění</t>
  </si>
  <si>
    <t>Požární ucpávky, Instalace požárních ucpávek na všech půchod mezi požárními úseky.</t>
  </si>
  <si>
    <t>Zapojení, oživení, revize, školení obsluhy, uživatelské manuály, dodavatelská dokumentace, projekt skutečného provedení, předávací dokumentace</t>
  </si>
  <si>
    <t>Popis prvků dle PD</t>
  </si>
  <si>
    <t>Trasa vedení pomocí požárních příchytek např. HL P1_06</t>
  </si>
  <si>
    <t>Demontáž a opětovná montáž stávajících reprodukturů vč. uschování</t>
  </si>
  <si>
    <t>302</t>
  </si>
  <si>
    <t>Ostatní</t>
  </si>
  <si>
    <t>Koordinace s ostatními profesemi</t>
  </si>
  <si>
    <t>Koordinace kabelových tras</t>
  </si>
  <si>
    <t>Lešení a pomocné konstrukce</t>
  </si>
  <si>
    <t>Značení trasy vč. kabelových štítků</t>
  </si>
  <si>
    <t>Úklidové práce</t>
  </si>
  <si>
    <t>Odpadové hospodářství</t>
  </si>
  <si>
    <t>Návody a manuály - Zhotovitel předá sadu  manuálů a návodů k obsluze všech prvků zařízení v českém jazyce</t>
  </si>
  <si>
    <t>Certifikační měření –  měřění na kabelech, vypracování měřících protokolů, provedení všech měření a certifikace systému podle příslušných norem.. Vypracování měřících protokolů.</t>
  </si>
  <si>
    <t>Pomocné stavební práce</t>
  </si>
  <si>
    <t>PPV (podružné pracovní výkony)</t>
  </si>
  <si>
    <t>Mimostav. doprava</t>
  </si>
  <si>
    <t>A.4.2 - Datové rozvody - 2.np</t>
  </si>
  <si>
    <t>1 - Datové rozvody</t>
  </si>
  <si>
    <t>4 - Ostatní</t>
  </si>
  <si>
    <t>Datové rozvody</t>
  </si>
  <si>
    <t>1.1</t>
  </si>
  <si>
    <t>datový RACK 19" stojanový 800x800 • 45U, povrchová úprava práškovou techn., IP20 •  půlené plechové dveře se zámkem, perforovaný skelet</t>
  </si>
  <si>
    <t>1.10</t>
  </si>
  <si>
    <t>Patch kabel, 2m, cat.6A, 1Gb, AWG 26, FTP, 2x konektor RJ45, černý</t>
  </si>
  <si>
    <t>Pol3</t>
  </si>
  <si>
    <t>Patch kabel, 3m, cat.6A, 1Gb, AWG 26, FTP, 2x konektor RJ45, černý</t>
  </si>
  <si>
    <t>Pol4</t>
  </si>
  <si>
    <t>Patch kabel, 5m, cat.6A, 1Gb, AWG 26, FTP, 2x konektor RJ45, černý</t>
  </si>
  <si>
    <t>1.11</t>
  </si>
  <si>
    <t>Patch kabel, 2m, cat.6A, 1Gb, AWG 26, FTP, 2x konektor RJ45, červený</t>
  </si>
  <si>
    <t>Pol5</t>
  </si>
  <si>
    <t>Patch kabel, 3m, cat.6A, 1Gb, AWG 26, FTP, 2x konektor RJ45, červený</t>
  </si>
  <si>
    <t>Pol6</t>
  </si>
  <si>
    <t>Patch kabel, 5m, cat.6A, 1Gb, AWG 26, FTP, 2x konektor RJ45, červený</t>
  </si>
  <si>
    <t>1.12</t>
  </si>
  <si>
    <t>Patch kabel, 2m, cat.6A, 1Gb, AWG 26, FTP, 2x konektor RJ45, žlutý</t>
  </si>
  <si>
    <t>Pol7</t>
  </si>
  <si>
    <t>Patch kabel, 3m, cat.6A, 1Gb, AWG 26, FTP, 2x konektor RJ45, žlutý</t>
  </si>
  <si>
    <t>Pol8</t>
  </si>
  <si>
    <t>Patch kabel, 5m, cat.6A, 1Gb, AWG 26, FTP, 2x konektor RJ45, žlutý</t>
  </si>
  <si>
    <t>1.13</t>
  </si>
  <si>
    <t>Zásuvka dvouportová pro PC a tel. 2x RJ45, Cat.6A, modulární</t>
  </si>
  <si>
    <t>1.14</t>
  </si>
  <si>
    <t>Zásuvka jednoportová pro WiFi / CCTV 1x RJ45</t>
  </si>
  <si>
    <t>1.16</t>
  </si>
  <si>
    <t>Datový kabel CAT6A FTP, 10GBaseT, šířka pásma: 500 MHz</t>
  </si>
  <si>
    <t>1.17</t>
  </si>
  <si>
    <t>Datový kabel CAT5e FTP, 2,5GBaseT a 5GBaseT, šířka pásma: 100MHz</t>
  </si>
  <si>
    <t>1.18</t>
  </si>
  <si>
    <t>Optický kabel 9/125 SM 12 vláken, LSOH</t>
  </si>
  <si>
    <t>1.19</t>
  </si>
  <si>
    <t>Optický kabel 62,5 MM 2 vlákna, LSOH</t>
  </si>
  <si>
    <t>1.2</t>
  </si>
  <si>
    <t>Police 19", pevná, 1U</t>
  </si>
  <si>
    <t>Pol9</t>
  </si>
  <si>
    <t>Patch panel, modulární, Cat.6A, 1U, 48x RJ45</t>
  </si>
  <si>
    <t>Pol10</t>
  </si>
  <si>
    <t>KeyStone, Cat.6A, modulární</t>
  </si>
  <si>
    <t>1.20</t>
  </si>
  <si>
    <t>SHKFH-r 50x2x0,5</t>
  </si>
  <si>
    <t>1.21</t>
  </si>
  <si>
    <t>kabel pro zámek dvojlinka CYSY 2x1</t>
  </si>
  <si>
    <t>1.22</t>
  </si>
  <si>
    <t>Kabel JYSTY 2x2x0,8</t>
  </si>
  <si>
    <t>Pol11</t>
  </si>
  <si>
    <t>Spojkovací svorky LSA krone 5x10 pár</t>
  </si>
  <si>
    <t>1.23</t>
  </si>
  <si>
    <t>Spojkovací krabice 310x240x110mm</t>
  </si>
  <si>
    <t>1.24</t>
  </si>
  <si>
    <t>Spojkovací krabice obo</t>
  </si>
  <si>
    <t>1.25</t>
  </si>
  <si>
    <t>Spojkovací materiál Cat6A</t>
  </si>
  <si>
    <t>1.26</t>
  </si>
  <si>
    <t>Spojkovací materiál Cat5e</t>
  </si>
  <si>
    <t>1.27</t>
  </si>
  <si>
    <t>Svaření optické kabeláže 9/125 SM 12 vláken</t>
  </si>
  <si>
    <t>1.28</t>
  </si>
  <si>
    <t>Svaření optické kabeláže 62,5 MM 2 vlákna</t>
  </si>
  <si>
    <t>Pol12</t>
  </si>
  <si>
    <t>Ochranná mikrotrubice pro opt.vlákna, LSHF,  7/3,5mm</t>
  </si>
  <si>
    <t>Pol13</t>
  </si>
  <si>
    <t>Příslušenství mikrotrubic (příchytky, koncovky...)</t>
  </si>
  <si>
    <t>Pol14</t>
  </si>
  <si>
    <t>Popis mikrotrubic pomocí termostransferového tisku, dle domluvy s OIN</t>
  </si>
  <si>
    <t>Pol15</t>
  </si>
  <si>
    <t>Optická vana pro SM vlákna s duplex konektory LC/PC, 24 portů, včetně příslušenství</t>
  </si>
  <si>
    <t>Pol16</t>
  </si>
  <si>
    <t>Optická vana pro MM vlákna s duplex konektory LC/PC, 24 portů, včetně příslušenství</t>
  </si>
  <si>
    <t>1.29</t>
  </si>
  <si>
    <t>Elektroinstalační trubka ohebná, Ø25mm</t>
  </si>
  <si>
    <t>1.3</t>
  </si>
  <si>
    <t>Vyvazovací panel 19"</t>
  </si>
  <si>
    <t>1.30</t>
  </si>
  <si>
    <t>Elektroinstalační trubka ohebná, Ø32mm</t>
  </si>
  <si>
    <t>1.31</t>
  </si>
  <si>
    <t>Kabelový žlab perforovaný 100x50mm včetně přislušenství, spojek a krytu</t>
  </si>
  <si>
    <t>1.32</t>
  </si>
  <si>
    <t>Kabelový žlab perforovaný 150x50mm včetně přislušenství, spojek a krytu</t>
  </si>
  <si>
    <t>1.33</t>
  </si>
  <si>
    <t>Uzemnění datového rozvaděče</t>
  </si>
  <si>
    <t>1.34</t>
  </si>
  <si>
    <t>Ukončení kabeláže cat. 6A na patch panelu cat. 6A</t>
  </si>
  <si>
    <t>1.35</t>
  </si>
  <si>
    <t>Ukončení kabeláže cat. 6A v datové zásuvce cat. 6A</t>
  </si>
  <si>
    <t>1.36</t>
  </si>
  <si>
    <t>Měření jednoho portu SK vč. vyhotovení protokolu</t>
  </si>
  <si>
    <t>Pol17</t>
  </si>
  <si>
    <t>Měření jednotlivých optických vláken, oboustranně, pomocí OTDR + vypracování protokolu</t>
  </si>
  <si>
    <t>1.37</t>
  </si>
  <si>
    <t>Spojkování a prodloužení vedení</t>
  </si>
  <si>
    <t>1.38</t>
  </si>
  <si>
    <t>Drobný nespecifikovaný materiál</t>
  </si>
  <si>
    <t>1.4</t>
  </si>
  <si>
    <t>Power panel, 1U, 8 zásuvek s ochranným kolíkem, s přepěťovou ochranou, vč. držáků do 19" RACKu, délka kabelu 3m, s vypínačem</t>
  </si>
  <si>
    <t>1.40</t>
  </si>
  <si>
    <t>Dveřní videotelefon s SW 2N IP Eye, 1 tl. s IP kamerou, povrchová instal.</t>
  </si>
  <si>
    <t>Pol18</t>
  </si>
  <si>
    <t>License Alcatel SIP</t>
  </si>
  <si>
    <t>1.41</t>
  </si>
  <si>
    <t>Telefon Grandstream GXV3350</t>
  </si>
  <si>
    <t>1.42</t>
  </si>
  <si>
    <t>Avigilon 5.0C-H6SL-D1 5 Mpx dome IP kamera</t>
  </si>
  <si>
    <t>1.43</t>
  </si>
  <si>
    <t>PIR detektor Paradox NV5 nebo ekvivalent</t>
  </si>
  <si>
    <t>1.44</t>
  </si>
  <si>
    <t>Řídící jednotka ANeT guard</t>
  </si>
  <si>
    <t>Pol19</t>
  </si>
  <si>
    <t>Dveřní čtečka ANeT guard</t>
  </si>
  <si>
    <t>Pol20</t>
  </si>
  <si>
    <t>Řídící jednotka EZS, ASSET, LCD</t>
  </si>
  <si>
    <t>1.45</t>
  </si>
  <si>
    <t>magnetický kontakt Paradox DCTXP2-868 nebo ekvivalent</t>
  </si>
  <si>
    <t>1.46</t>
  </si>
  <si>
    <t>PIR detektor Paradox DG85 nebo ekvivalent</t>
  </si>
  <si>
    <t>1.47</t>
  </si>
  <si>
    <t>Elektromagnetický zámek ADI WBX280S nebo ekvivalent</t>
  </si>
  <si>
    <t>1.48</t>
  </si>
  <si>
    <t>Kouřový detektor SD95 nebo ekvivalent</t>
  </si>
  <si>
    <t>1.49</t>
  </si>
  <si>
    <t>Čidlo teploty a vlhkosti Comet H3531 nebo ekvivalent</t>
  </si>
  <si>
    <t>Pol21</t>
  </si>
  <si>
    <t>Patch kabel, 2m, cat.6A, 1Gb, AWG 26, FTP, 2x konektor RJ45, šedý</t>
  </si>
  <si>
    <t>1.5</t>
  </si>
  <si>
    <t>Patch kabel, 5m, cat.6A, 1Gb, AWG 26, FTP, 2x konektor RJ45, šedý</t>
  </si>
  <si>
    <t>1.50</t>
  </si>
  <si>
    <t>Teplotní čidlo Comet T0410 nebo ekvivalent</t>
  </si>
  <si>
    <t>1.9</t>
  </si>
  <si>
    <t>Patch kabel, 3m, cat.6A, 1Gb, AWG 26, FTP, 2x konektor RJ45, šedý</t>
  </si>
  <si>
    <t>4.1</t>
  </si>
  <si>
    <t>Technická příprava</t>
  </si>
  <si>
    <t>4.2</t>
  </si>
  <si>
    <t>Stavební přípomoce</t>
  </si>
  <si>
    <t>4.3</t>
  </si>
  <si>
    <t>Pomocný materiál</t>
  </si>
  <si>
    <t>4.4</t>
  </si>
  <si>
    <t>Demontáž stávajících datových rozvodů</t>
  </si>
  <si>
    <t>4.7</t>
  </si>
  <si>
    <t>Propojení, oživení, školení obsluhy</t>
  </si>
  <si>
    <t>4.8</t>
  </si>
  <si>
    <t>4.9</t>
  </si>
  <si>
    <t>Zkušební provoz, provozní knihy</t>
  </si>
  <si>
    <t>A.4.3 - Aktivní prvky - 2.np</t>
  </si>
  <si>
    <t>M301 - Aktivní prvky Cisco-nejsou součástí dodávky stavby-neoceňovat</t>
  </si>
  <si>
    <t>Aktivní prvky Cisco-nejsou součástí dodávky stavby-neoceňovat</t>
  </si>
  <si>
    <t>Catalyst 9300 48-port(12 mGig,36 2.5Gbps) Network Essentials</t>
  </si>
  <si>
    <t>5y SNTC-8X5XNBD Catalyst 9300 48-port(12 mGig36 2.5Gbps</t>
  </si>
  <si>
    <t>C9300 Network Essentials, 48-port license</t>
  </si>
  <si>
    <t>Cisco Catalyst 9300 XE 17.12 UNIVERSAL</t>
  </si>
  <si>
    <t>1100W AC 80+ platinum Config 1 Power Supply</t>
  </si>
  <si>
    <t>1100W AC 80+ platinum Config 1 Secondary Power Supply</t>
  </si>
  <si>
    <t>Europe AC Type A Power Cable</t>
  </si>
  <si>
    <t>No SSD Card Selected</t>
  </si>
  <si>
    <t>50CM Type 1 Stacking Cable</t>
  </si>
  <si>
    <t>Catalyst Stack Power Cable 30 CM</t>
  </si>
  <si>
    <t>Catalyst 9300 8 x 10GE Network Module</t>
  </si>
  <si>
    <t>C9300 DNA Essentials, 48-Port Term Licenses</t>
  </si>
  <si>
    <t>C9300 DNA Essentials, 48-port - 3 Year Term License</t>
  </si>
  <si>
    <t>Network Plug-n-Play Connect for zero-touch device deployment</t>
  </si>
  <si>
    <t>RUBBER FEET FOR TABLE TOP SETUP 9200 and 9300</t>
  </si>
  <si>
    <t>12-24 and 10-32 SCREWS FOR RACK INSTALLATION, QTY 4</t>
  </si>
  <si>
    <t>1RU CABLE MANAGEMENT GUIDES 9200 and 9300</t>
  </si>
  <si>
    <t>Catalyst 9166I AP (W6E, tri-band 4x4, XOR) w/Reg-E</t>
  </si>
  <si>
    <t>1y SNTC-NO RMA Catalyst 9166I AP (W</t>
  </si>
  <si>
    <t>Capwap software for Catalyst 9166I</t>
  </si>
  <si>
    <t>Ceiling Grid Clip for APs &amp; Cellular Gateways-Recessed</t>
  </si>
  <si>
    <t>802.11 AP Low Profile Mounting Bracket (Default)</t>
  </si>
  <si>
    <t>CISCO DNA SUBSCRIPTION OPTOUT for CW9166I</t>
  </si>
  <si>
    <t>SINGLE PACK OPTION</t>
  </si>
  <si>
    <t>C9166I OVER OPTION</t>
  </si>
  <si>
    <t>Wireless Cisco DNA On-Prem Essential, Spare Lic</t>
  </si>
  <si>
    <t>Wireless Cisco DNA On-Prem Essential, 5Y Term Lic</t>
  </si>
  <si>
    <t>Wireless Cisco DNA On-Prem Essential, Term, Tracker Lic</t>
  </si>
  <si>
    <t>Wireless Cisco DNA On-Prem Essential, 5Y Term, Tracker Lic</t>
  </si>
  <si>
    <t>Wireless DNA Perpetual Network Stack - Essentials</t>
  </si>
  <si>
    <t>A.4.4 - UPS - 2.np</t>
  </si>
  <si>
    <t>M401 - UPS APC</t>
  </si>
  <si>
    <t>M401</t>
  </si>
  <si>
    <t>UPS APC</t>
  </si>
  <si>
    <t>APC Smart-UPS X, Line Interactive, 3000VA, Tower/Rack 2U, 230V, 8x C13 IEC, Síťová karta, Prodloužení zálohy SMX1500RMI2UNC</t>
  </si>
  <si>
    <t>A.5 - EPS - 2.np+1.np</t>
  </si>
  <si>
    <t>M201 - EPS</t>
  </si>
  <si>
    <t>M202 - Ostatní</t>
  </si>
  <si>
    <t>EPS</t>
  </si>
  <si>
    <t>Opticko-kouřový hlásič</t>
  </si>
  <si>
    <t>Opticko-kouřový hlásič nad podhledem s paralelní signalizací</t>
  </si>
  <si>
    <t>tlačítkový hlásič</t>
  </si>
  <si>
    <t>hlásič multisenzor int.</t>
  </si>
  <si>
    <t>Tepelný hlásič</t>
  </si>
  <si>
    <t>Patice pro hlásiče IQ8Quad</t>
  </si>
  <si>
    <t>Koppler 12 relé vč. instalační krabice</t>
  </si>
  <si>
    <t>Koppler 4/2 relé vč. instalační krabice</t>
  </si>
  <si>
    <t>Přídržný magnet, 24V, 50 kg, IP 40 vč. uvolnovacího tlačítka</t>
  </si>
  <si>
    <t>2x2x0,8 kabel pro linky EPS-B2ca s1 d1,bez funkční integrity</t>
  </si>
  <si>
    <t>F 2x2x0,8 P90 R Ohniodolný sdělovací kabel</t>
  </si>
  <si>
    <t>Instalační materiál</t>
  </si>
  <si>
    <t>Trasa vedení pomocí kabelové příchytky</t>
  </si>
  <si>
    <t>Koordinační funkční zkoušku technicky zajišťuje zkušební technik EPS a koordinuje ji projektant PBŘS za přítomnosti zkušebních techniků všech připojených ovládaných a doplňujících zařízení. O provedené zkoušce musí být vyhotoven doklad včetně vyhodnocení</t>
  </si>
  <si>
    <t>Instalační mat. pro přepojení EPS</t>
  </si>
  <si>
    <t>Programování a napojení na stávající instalace, včetně úkonů nezbytných pro dokončení díla.</t>
  </si>
  <si>
    <t>Zmapování a přepojení stavající instalace</t>
  </si>
  <si>
    <t>Demontáže stávajících čidel a vedení EPS</t>
  </si>
  <si>
    <t>Pol22</t>
  </si>
  <si>
    <t>Ekologická likvidace demontovaných zařízení a kabeláže EPS</t>
  </si>
  <si>
    <t>Měření a revize – měřění na kabelech, vypracování měřících protokolů provedení všech měření a kompletní revize systému podle příslušných norem. Vypracování měřících protokolů a revizních zpráv.</t>
  </si>
  <si>
    <t>Zaškolení obsluhy a údržby Zaškolení obsluhy – zhotovitel provede řádné zaškolení pracovníků obsluhy, kteří budou předané zařízení provozovat a obsluhovat – uživatelé. Zaškolení údržby – zhotovitel provede řádné zaškolení pracovníků údržby, kteří budou za</t>
  </si>
  <si>
    <t>Mimostav. Doprava</t>
  </si>
  <si>
    <t>A.6 - MaR - 2.np</t>
  </si>
  <si>
    <t>D1 - Dodávky řídícího systému</t>
  </si>
  <si>
    <t xml:space="preserve">    D2 - Polní regulátor FEC-16IO, 4 UI, 6 BI, 2 BO, 2AO, 2CO</t>
  </si>
  <si>
    <t xml:space="preserve">    D3 - Rozšiřující modul pro NCE,FEC,FAC,24VAC</t>
  </si>
  <si>
    <t xml:space="preserve">    D4 - Dodávky rozvaděče RM1</t>
  </si>
  <si>
    <t>D5 - Dodávky polních přístrojů RM1</t>
  </si>
  <si>
    <t xml:space="preserve">    D6 - Snímač teploty Pt1000, typ:</t>
  </si>
  <si>
    <t xml:space="preserve">    D7 - Termostat protimrazové ochrany</t>
  </si>
  <si>
    <t xml:space="preserve">    D8 - SERVOPOHON (5 Nm),  pracovní úhel max 95°, krytí IP54, připojovací kabel,</t>
  </si>
  <si>
    <t xml:space="preserve">    D9 - SERVOPOHON (10 Nm) S PRUŽINOVÝM    ZPĚTNÝM CHODEM, pracovní úhel 95°, krytí IP54,</t>
  </si>
  <si>
    <t xml:space="preserve">    D10 - Dodávky rozvaděč IRC regulace</t>
  </si>
  <si>
    <t xml:space="preserve">    D11 - Dodávky IRC rozvaděčů</t>
  </si>
  <si>
    <t xml:space="preserve">    D12 - Dodávky polní přístroje IRC regulace</t>
  </si>
  <si>
    <t>D13 - Montážní materiál a práce</t>
  </si>
  <si>
    <t xml:space="preserve">    D14 - KABELOVÝ ŽLAB MARS NKZ VČ. DÍLŮ A PŘÍSLUŠENSTVÍ (BEZ PŘEPÁŽEK), ZINKOVÁNÍ "S"</t>
  </si>
  <si>
    <t xml:space="preserve">    D15 - TRUBKA OHEBNÁ STŘEDNÍ MECHANICKÁ O   DOLNOST</t>
  </si>
  <si>
    <t xml:space="preserve">    D16 - TRUBKA TUHÁ VYSOKÁ MECHANICKÁ ODOLNOST ČERNÁ</t>
  </si>
  <si>
    <t xml:space="preserve">    D17 - SDĚLOVACÍ KABEL</t>
  </si>
  <si>
    <t xml:space="preserve">    D18 - BEZHALOGENOVÝ VF PÁROVÝ SDĚLOVACÍ KABEL</t>
  </si>
  <si>
    <t xml:space="preserve">    D19 - SILOVÉ KABELY S MALÝM MNOŽSTVÍM UVOLNĚNÉHO TEPLA PŘI POŽÁRU</t>
  </si>
  <si>
    <t xml:space="preserve">    D20 - KABEL SILOVÝ,IZOLACE PVC</t>
  </si>
  <si>
    <t xml:space="preserve">    D21 - ŠŇŮRA S IZOLACÍ PVC STÍNĚNÁ</t>
  </si>
  <si>
    <t xml:space="preserve">    D22 - VODIČ PRO POSPOJOVÁNÍ</t>
  </si>
  <si>
    <t xml:space="preserve">    D23 - HZS, PPV, přesuny</t>
  </si>
  <si>
    <t xml:space="preserve">    D24 - SPOLUPRACE S DODAVATELEM PRI</t>
  </si>
  <si>
    <t xml:space="preserve">    D26 - PROVEDENI REVIZNICH ZKOUSEK</t>
  </si>
  <si>
    <t>Dodávky řídícího systému</t>
  </si>
  <si>
    <t>D2</t>
  </si>
  <si>
    <t>Polní regulátor FEC-16IO, 4 UI, 6 BI, 2 BO, 2AO, 2CO</t>
  </si>
  <si>
    <t>Polní regulátor 10UI,6BI,4BO,4AO,4CO, Ethernet</t>
  </si>
  <si>
    <t>D3</t>
  </si>
  <si>
    <t>Rozšiřující modul pro NCE,FEC,FAC,24VAC</t>
  </si>
  <si>
    <t>8 UI a 2 AO, FC Bus a SA Bus</t>
  </si>
  <si>
    <t>16 DI, FC Bus a SA Bus</t>
  </si>
  <si>
    <t>Převodník USR-TCP232-410s</t>
  </si>
  <si>
    <t>D4</t>
  </si>
  <si>
    <t>Dodávky rozvaděče RM1</t>
  </si>
  <si>
    <t>Rozvaděč 2000x800x400</t>
  </si>
  <si>
    <t>Instalační hlavní vypínač 40 A, 3P</t>
  </si>
  <si>
    <t>Topné těleso 230V/100W</t>
  </si>
  <si>
    <t>Přepěťová ochrana s vf filtrem, instalace těsně před chráněné zařízení, 16 A</t>
  </si>
  <si>
    <t>Instalační jistič 10kA, B 16A, 1P</t>
  </si>
  <si>
    <t>Instalační jistič 10kA, B 10A, 1P</t>
  </si>
  <si>
    <t>Instalační zásuvka ČSN na DIN lištu, 16 A, 250V AC</t>
  </si>
  <si>
    <t>Instalační jistič  10kA, B 6A, 1P</t>
  </si>
  <si>
    <t>AM018306-- Instalační jistič AMPARO 10kA, B 6A, 3P</t>
  </si>
  <si>
    <t>Bezpečnostní ochranný transformátor 230 V/24 V, 160 VA</t>
  </si>
  <si>
    <t>Svorka pro pojistku</t>
  </si>
  <si>
    <t>Řadová svorka bílá do 2,5</t>
  </si>
  <si>
    <t>Relé 10 A, 2P (2 CO), 230 V AC, 5 mm</t>
  </si>
  <si>
    <t>Relé 10 A, 2P (2 CO), 24 V AC, 5 mm, s ochr. diodou</t>
  </si>
  <si>
    <t>Patice pro relé</t>
  </si>
  <si>
    <t>Pomocný montážní materiál</t>
  </si>
  <si>
    <t>Výroba rozvaděče, zkoušky, atesty</t>
  </si>
  <si>
    <t>D5</t>
  </si>
  <si>
    <t>Dodávky polních přístrojů RM1</t>
  </si>
  <si>
    <t>D6</t>
  </si>
  <si>
    <t>Snímač teploty Pt1000, typ:</t>
  </si>
  <si>
    <t>venkovní</t>
  </si>
  <si>
    <t>tyč, 446mm</t>
  </si>
  <si>
    <t>KS</t>
  </si>
  <si>
    <t>příložný</t>
  </si>
  <si>
    <t>do místnosti</t>
  </si>
  <si>
    <t>snímač diferenčního tlaku</t>
  </si>
  <si>
    <t>D7</t>
  </si>
  <si>
    <t>Termostat protimrazové ochrany</t>
  </si>
  <si>
    <t>pevná diference, -10 až +12 °C, 6m kapilára</t>
  </si>
  <si>
    <t>diferenční spínač tlaku</t>
  </si>
  <si>
    <t>D8</t>
  </si>
  <si>
    <t>SERVOPOHON (5 Nm),  pracovní úhel max 95°, krytí IP54, připojovací kabel,</t>
  </si>
  <si>
    <t>24V/50Hz (spojitý)</t>
  </si>
  <si>
    <t>D9</t>
  </si>
  <si>
    <t>SERVOPOHON (10 Nm) S PRUŽINOVÝM    ZPĚTNÝM CHODEM, pracovní úhel 95°, krytí IP54,</t>
  </si>
  <si>
    <t>24V/50Hz</t>
  </si>
  <si>
    <t>Čerpadlo - zapojení</t>
  </si>
  <si>
    <t>Motor ventilátoru - zapojení</t>
  </si>
  <si>
    <t>Frekvenční měnič - zapojení</t>
  </si>
  <si>
    <t>Regulační ventil - zapojení</t>
  </si>
  <si>
    <t>Požární klapka - zapojení</t>
  </si>
  <si>
    <t>D10</t>
  </si>
  <si>
    <t>Dodávky rozvaděč IRC regulace</t>
  </si>
  <si>
    <t>Rozvodnice 300x300x120</t>
  </si>
  <si>
    <t>Jistič B/6/1</t>
  </si>
  <si>
    <t>Regulátor IRC, 2DI, 4UI, 3CO, 5RDO, 2BO, napájení 230A</t>
  </si>
  <si>
    <t>Výroba, zkoušky, atesty</t>
  </si>
  <si>
    <t>D11</t>
  </si>
  <si>
    <t>Dodávky IRC rozvaděčů</t>
  </si>
  <si>
    <t>IRC regulátory</t>
  </si>
  <si>
    <t>D12</t>
  </si>
  <si>
    <t>Dodávky polní přístroje IRC regulace</t>
  </si>
  <si>
    <t>Magnet okna - zapojení (dodávka stavby)</t>
  </si>
  <si>
    <t>Displej prostorový, komunikace Modbus, snímač teploty</t>
  </si>
  <si>
    <t>Termoventil 230V bez napští NO</t>
  </si>
  <si>
    <t>D13</t>
  </si>
  <si>
    <t>Montážní materiál a práce</t>
  </si>
  <si>
    <t>D14</t>
  </si>
  <si>
    <t>KABELOVÝ ŽLAB MARS NKZ VČ. DÍLŮ A PŘÍSLUŠENSTVÍ (BEZ PŘEPÁŽEK), ZINKOVÁNÍ "S"</t>
  </si>
  <si>
    <t>125/50 s víkem</t>
  </si>
  <si>
    <t>62/50 s víkem</t>
  </si>
  <si>
    <t>D15</t>
  </si>
  <si>
    <t>TRUBKA OHEBNÁ STŘEDNÍ MECHANICKÁ O   DOLNOST</t>
  </si>
  <si>
    <t>1216E d 16  mm, pevně</t>
  </si>
  <si>
    <t>1220 d 20  mm, pevně</t>
  </si>
  <si>
    <t>D16</t>
  </si>
  <si>
    <t>TRUBKA TUHÁ VYSOKÁ MECHANICKÁ ODOLNOST ČERNÁ</t>
  </si>
  <si>
    <t>8020_FA d 20  mm, pevně</t>
  </si>
  <si>
    <t>8016E_FA d 16  mm, pevně</t>
  </si>
  <si>
    <t>Příchytka skupinová , šroub, hmoždinka</t>
  </si>
  <si>
    <t>D17</t>
  </si>
  <si>
    <t>SDĚLOVACÍ KABEL</t>
  </si>
  <si>
    <t>J-Y(St)Y 1x2x0,8 , pevně</t>
  </si>
  <si>
    <t>J-Y(St)Y 2x2x0,8 , pevně</t>
  </si>
  <si>
    <t>J-Y(St)Y 3x2x0,8 , pevně</t>
  </si>
  <si>
    <t>D18</t>
  </si>
  <si>
    <t>BEZHALOGENOVÝ VF PÁROVÝ SDĚLOVACÍ KABEL</t>
  </si>
  <si>
    <t>bezhalogenový VF párový sdělovací kabel 1x2x0,8</t>
  </si>
  <si>
    <t>bezhalogenový VF párový sdělovací kabel 2x2x0,8</t>
  </si>
  <si>
    <t>D19</t>
  </si>
  <si>
    <t>SILOVÉ KABELY S MALÝM MNOŽSTVÍM UVOLNĚNÉHO TEPLA PŘI POŽÁRU</t>
  </si>
  <si>
    <t>silový kabel s malým množstvím uvolněného teplapři požáru  X-O 2x1,5 RE , pevně</t>
  </si>
  <si>
    <t>D20</t>
  </si>
  <si>
    <t>KABEL SILOVÝ,IZOLACE PVC</t>
  </si>
  <si>
    <t>CYKY-J 3x1,5 , pevně</t>
  </si>
  <si>
    <t>CYKY-J 5x2,5 , pevně</t>
  </si>
  <si>
    <t>D21</t>
  </si>
  <si>
    <t>ŠŇŮRA S IZOLACÍ PVC STÍNĚNÁ</t>
  </si>
  <si>
    <t>CMFM-G 5x2,50 , pevně</t>
  </si>
  <si>
    <t>D22</t>
  </si>
  <si>
    <t>VODIČ PRO POSPOJOVÁNÍ</t>
  </si>
  <si>
    <t>CY6 Žlutozelený, pevně</t>
  </si>
  <si>
    <t>Podružný materiál</t>
  </si>
  <si>
    <t>D23</t>
  </si>
  <si>
    <t>HZS, PPV, přesuny</t>
  </si>
  <si>
    <t>Programování DDC regulace</t>
  </si>
  <si>
    <t>bod</t>
  </si>
  <si>
    <t>Vizualizace dat stávající centrále</t>
  </si>
  <si>
    <t>Programování IRC regulátoru</t>
  </si>
  <si>
    <t>Vizualizace IRC regulace 2NP</t>
  </si>
  <si>
    <t>Test 1:1, paramentrizace regulace VZT</t>
  </si>
  <si>
    <t>Test 1:1 IRC regulace</t>
  </si>
  <si>
    <t>Doprava materiálu, přesun</t>
  </si>
  <si>
    <t>PPV</t>
  </si>
  <si>
    <t>D24</t>
  </si>
  <si>
    <t>SPOLUPRACE S DODAVATELEM PRI</t>
  </si>
  <si>
    <t>zapojovani a zkouskach</t>
  </si>
  <si>
    <t>D26</t>
  </si>
  <si>
    <t>PROVEDENI REVIZNICH ZKOUSEK</t>
  </si>
  <si>
    <t>Spoluprace s reviz.technikem</t>
  </si>
  <si>
    <t>Revizni technik</t>
  </si>
  <si>
    <t>A.7 - ÚT - VZT technologie 2.np</t>
  </si>
  <si>
    <t>D1 - UT</t>
  </si>
  <si>
    <t xml:space="preserve">    D2 - Topná větev - vzduchotechnika </t>
  </si>
  <si>
    <t xml:space="preserve">    D3 - Strojovny / zařízení</t>
  </si>
  <si>
    <t xml:space="preserve">    D4 - Armatury</t>
  </si>
  <si>
    <t xml:space="preserve">    D5 - Potrubí a izolace</t>
  </si>
  <si>
    <t xml:space="preserve">    D6 - Potrubní systém z ušlechtilé oceli s lisovacími spojkami. Trubky svařované laserem, podle EN 10088‑2</t>
  </si>
  <si>
    <t xml:space="preserve">    D7 - Topná větev - otopná tělesa </t>
  </si>
  <si>
    <t xml:space="preserve">    D8 - Otopná tělesa</t>
  </si>
  <si>
    <t xml:space="preserve">    D9 - Ostatní</t>
  </si>
  <si>
    <t>UT</t>
  </si>
  <si>
    <t xml:space="preserve">Topná větev - vzduchotechnika </t>
  </si>
  <si>
    <t>Strojovny / zařízení</t>
  </si>
  <si>
    <t>Mokroběžné jednofázové oběhové čerpadlo  vybaveno 4-pólovým synchronním motorem s permanentním magnetem, otáčky čerpadla jsou řízeny integrovaným frekvenčním měničem / EC motorem, Vybaveno řídící jednotkou ve svorkovnici, ovládacím panelem s TFT displejem, zabudovaným snímačem diferenčního tlaku a teploty; návrhové parametry Q=5m3/h - 3,0m, EC motor,  těleso čerpadla z litiny, oběžné kolo z kompozitu, připojení DN25,  PN 10, P=84W, 230V, 0,75A Řízení dle konstantního tlaku, konstantní křivky (nastavitelné pomocí procent), proporcionálního tlaku, konstantního průtoku. Umožňuje řízení pomocí signálu 0-10 V / 4-20 mA, konektor pro síťové připojení / Ethernet/IP vč. Rozšiřující modul / kom. karta vzdálené komunikace M-Bus pomocí rozhraní Modbus RTU vč. systémového termoizolačního pouzdra  vč. připojovacího šroubení a ucpávky Určeno pro směš. uzel vzt jednotky 1.01, umístěno v temperované komoře vzt jednotky</t>
  </si>
  <si>
    <t>Připojovacího šroubení čerpadlové DN25 vč. ucpávky</t>
  </si>
  <si>
    <t>Montáž oběhového čerpadla</t>
  </si>
  <si>
    <t>Armatury</t>
  </si>
  <si>
    <t>Tlakově nezávislý regulační a vyvažovací ventil pro plynulou regulaci, dimenze DN40,  tl.třída PN16, Max. tlaková diference 600 kPa, Připojovací závit pohonu M30x1,5 / zdvih 15mm, Těleso ventilu: slitina mosazi, Těleso kuželky: slitina mosazi, Kuželka: slitina mosazi a PTFE, Dřík: nerezová ocel, Těsnění sedla: EPDM O-kroužek, Regulátor tlaku: PPS, Membrána: EPDM, Pružina: nerezová ocel, O-kroužek: EPDM Připojení - Vnější závit dle ISO 228 Funkce: Regulace EQM, Nastavení (max. průtok), Regulace tlakové diference na regulačním ventilu, Měření (ΔH, t, q) Tl.ztráta pro 4894 l/h - 23,8 kPa Určeno pro směš. uzel vzt jednotky 1.01, umístěno v temperované komoře vzt jednotky</t>
  </si>
  <si>
    <t>Digitálně konfigurovatelný proporcionální pohon – 500/300 N, IP54, ovládání 0(2)-10V, Napájecí napětí: 24 VAC/VDC ±15%., Frekvence 50/60 Hz ±3 Hz.  Funkce: Proporcionální regulace, Ruční ovládání, Detekce zdvihu, Indikace režimu, stavu a polohy, Nastavení omezení zdvihu, Nastavení minimálního zdvihu, Ochrana proti zablokování ventilu, Detekce ucpání ventilu, Posun do bezpečnostní polohy, Diagnostika/protokolování, Opožděné spuštění Připojovací kabel: délka 2m PŘED OBJEDNÁNÍM TYP POHONU ODSOUHLASIT S PROFESÍ MaR!</t>
  </si>
  <si>
    <t>Izolační pouzdro systémové / vytápění chlazení pro ventil DN40</t>
  </si>
  <si>
    <t>Převlečná matice s vnitřním závitem pro DN40/2</t>
  </si>
  <si>
    <t>Montáž regulačního ventilu</t>
  </si>
  <si>
    <t>Vyvažovací ventil DN50, PN25,  Samotěsnící měřicí vsuvky Materiál: Těleso ventilu a vršek: slitina mosazi, Těsnění (těleso/vršek): EPDM O-kroužek, Kuželka: slitina mosazi, Těsnění sedla: EPDM O-kroužek, Hřídel: slitina mosazi, Podložka: PTFE, Těsnění vřetene: EPDM O-kroužek, Pružina: Nerezová ocel, Hlavice: Polyamid a TPE Připojení: Vnitřní závit dle ISO 228 Určeno pro směš. uzel vzt jednotky 1.01, umístěno v temperované komoře vzt jednotky</t>
  </si>
  <si>
    <t>Izolační pouzdro systémové / vytápění chlazení pro vyvažovací ventil DN50</t>
  </si>
  <si>
    <t>Připojovací šroubení DN50 - 2´´, systémové lisovací</t>
  </si>
  <si>
    <t>Vyvažovací ventil DN10, PN25,  Samotěsnící měřicí vsuvky Materiál: Těleso ventilu a vršek: slitina mosazi, Těsnění (těleso/vršek): EPDM O-kroužek, Kuželka: slitina mosazi, Těsnění sedla: EPDM O-kroužek, Hřídel: slitina mosazi, Podložka: PTFE, Těsnění vřetene: EPDM O-kroužek, Pružina: Nerezová ocel, Hlavice: Polyamid a TPE Připojení: Vnitřní závit dle ISO 228 Určeno pro zkrat vzt jednotky 1.01</t>
  </si>
  <si>
    <t>Izolační pouzdro systémové / vytápění chlazení pro vyvažovací ventil DN10</t>
  </si>
  <si>
    <t>Připojovací šroubení DN15 - 2´´, systémové lisovací</t>
  </si>
  <si>
    <t>Montáž vyvažovacího ventilu</t>
  </si>
  <si>
    <t>Uzavírací šoupě DN50, nestoupavé vřeteno, PN16, Kvs=270 Materiál: Tělo: slitina mosazi, Víko: slitina mosazi, Uzavírací klín: slitina mosazi, Dřík a upevnění: slitina mosazi, Těsnění: PTFE/Grafitové a aramidové vlákno, O-kroužek: EPDM Připojení - Vnitřní závit dle ISO 228 Přípoj na hlavní páteř 1PP, vzt jednotka 1.01 střecha</t>
  </si>
  <si>
    <t>Připojení DN50 - 2´´, systémové lisovací</t>
  </si>
  <si>
    <t>Montáž uzavíracího ventilu</t>
  </si>
  <si>
    <t>Automatický odvzdušňovací ventil DN25, provedení Top, vnitřní závit, svislá montáž Materiál: Tělo, táhlo: mosaz, Těsnění: EPDM, Plovák: Plast</t>
  </si>
  <si>
    <t>Automatický odvzdušňovací ventil DN25, provedení Top, s extra uzavíráním pro ovzdušnění při napouštění systému, vnější závit, svislá montáž Materiál: Tělo, táhlo: mosaz, Těsnění: EPDM, Plovák: Plast</t>
  </si>
  <si>
    <t>Ovzdušňovací nádoba DN50, vč. uzavírací armatury</t>
  </si>
  <si>
    <t>Pol23</t>
  </si>
  <si>
    <t>Připojení odvzdušňovací armatury na potrubní síť, systémové lisovací</t>
  </si>
  <si>
    <t>Pol24</t>
  </si>
  <si>
    <t>Montáž odvzdušňovací armatury</t>
  </si>
  <si>
    <t>Pol25</t>
  </si>
  <si>
    <t>Kulový kohout napouštěcí / vypouštěcí DN20, PN16, mosaz, pojistná zátka závitová s těsněním</t>
  </si>
  <si>
    <t>Pol26</t>
  </si>
  <si>
    <t>Montáž vypouštěcí armatury</t>
  </si>
  <si>
    <t>Pol27</t>
  </si>
  <si>
    <t>Teploměr 1/2" pr. 63 mm bimetalový 0 ÷ 120°C. °C stupnice rozdělena po 1°C. Průměr budíku 63 mm, vč. jímky</t>
  </si>
  <si>
    <t>Pol28</t>
  </si>
  <si>
    <t>Montáž teploměru</t>
  </si>
  <si>
    <t>Pol29</t>
  </si>
  <si>
    <t>Tvarovky / fitinky mosaz DN40-50, PN16</t>
  </si>
  <si>
    <t>komplet</t>
  </si>
  <si>
    <t>Potrubí a izolace</t>
  </si>
  <si>
    <t>Pol30</t>
  </si>
  <si>
    <t>Demontáž tepelné oplechování a tep. Izolace potrubí DN125 - 2bm</t>
  </si>
  <si>
    <t>Pol31</t>
  </si>
  <si>
    <t>Příprava pro napojení na stávající rozvod d133x4,5-IZ  / VĚTEV VZT - koordinace, vymezení prostor k montáži a svařovacím pracem, vypuštění systému, vrtání stávajícího potrubí DN50, navaření potrubí - zakončeno uzavírací armaturou, tlaková zkouška stlačeným vzduchem, napuštění systému upravenou / příp. vypuštěnou vodou montáž provést při odstávce, zvýšená připravenost - minimalizovat čas vypuštěného ocelového potrubí z důvodu koroze stávajícího ocelového potrubí</t>
  </si>
  <si>
    <t>Pol32</t>
  </si>
  <si>
    <t>Plnoprůtočné nerezová vlnovcová hadice DN32 (2), délka 1,5m s převlečnými maticemi se systémovým těsněním, PN16, AISI 316L</t>
  </si>
  <si>
    <t>Pol33</t>
  </si>
  <si>
    <t>Montáž vlnovcové hadice</t>
  </si>
  <si>
    <t>Potrubní systém z ušlechtilé oceli s lisovacími spojkami. Trubky svařované laserem, podle EN 10088‑2</t>
  </si>
  <si>
    <t>Pol34</t>
  </si>
  <si>
    <t>DN50 (54x1,5) - potrubí vč. tvarovek, spojovacího a kotvícího materiálu, vč. montáže</t>
  </si>
  <si>
    <t>bm</t>
  </si>
  <si>
    <t>Pol35</t>
  </si>
  <si>
    <t>Kompenzátor systémový lisovací, DN50, 10bar, absorbce roztažnosti -16mm z červeného nebo křemíkového bronzu, vlnovec z  ušlechtilé oceli</t>
  </si>
  <si>
    <t>Pol36</t>
  </si>
  <si>
    <t>Podpůrná konstrukce pro kotvení podtrubí v exteriéru z montážních profilů / lišt, velkoplošné patky 480x480 pro plochou střechu nastavitelné, nastavitelná do 7°, ochrana proti korozi, vč. spojovacího materiálu, vč. montáže</t>
  </si>
  <si>
    <t>Pol37</t>
  </si>
  <si>
    <t>Vnitřní průměr 54mm (DN50), tloušťka iz. Vrstvy 40mm, vč. spovacího materiálu, vč. montáže</t>
  </si>
  <si>
    <t>Pol38</t>
  </si>
  <si>
    <t>Vnitřní průměr 54mm (DN50), tloušťka iz. Vrstvy 80mm, vč. spovacího materiálu, vč. montáže</t>
  </si>
  <si>
    <t>Pol39</t>
  </si>
  <si>
    <t>Oplechování potrubí Al plechem tl. 0,6mm,  potrubí vedené v exteriéru, montážní práce provést až po instalaci samoregulačního topného kabelu</t>
  </si>
  <si>
    <t>Pol40</t>
  </si>
  <si>
    <t>Prostup vč. zapravení požární ucpávkou do EI 90 do DN150 včetně odklizení sutin</t>
  </si>
  <si>
    <t>Pol41</t>
  </si>
  <si>
    <t>Prostup vč. zapravení do DN150 včetně odklizení sutin</t>
  </si>
  <si>
    <t>Pol42</t>
  </si>
  <si>
    <t>Prostup střechou do DN150, včetně odklizení sutin zapravení střechy je dodávkou stavby</t>
  </si>
  <si>
    <t xml:space="preserve">Topná větev - otopná tělesa </t>
  </si>
  <si>
    <t>Otopná tělesa</t>
  </si>
  <si>
    <t>Pol43</t>
  </si>
  <si>
    <t>Otopné těleso článkové 350/160 - 27 článků</t>
  </si>
  <si>
    <t>Pol44</t>
  </si>
  <si>
    <t>Otopné těleso článkové 500/160 - 18 článků</t>
  </si>
  <si>
    <t>Pol45</t>
  </si>
  <si>
    <t>Přesun hmot - otopná tělesa, do 60bm</t>
  </si>
  <si>
    <t>Pol46</t>
  </si>
  <si>
    <t>20VK5120 (výška 503mm, délka 1204mm, šířka 102mm), Qt=837W (75/55/20°C), včetně stěnových konzol</t>
  </si>
  <si>
    <t>Pol47</t>
  </si>
  <si>
    <t>20VK5110 (výška 503mm, délka 1104mm, šířka 102mm), Qt=768W (75/55/20°C), včetně stěnových konzol</t>
  </si>
  <si>
    <t>Pol48</t>
  </si>
  <si>
    <t>20VK5050 (výška 503mm, délka 504mm, šířka 102mm), Qt=351W (75/55/20°C), včetně stěnových konzol</t>
  </si>
  <si>
    <t>Pol49</t>
  </si>
  <si>
    <t>Připojovací šroubení přímé s vypouštěním pro otopná tělesa s integrovanou ventilovou vložkou, připojení R1/2 a G3/4 Materiál:Těleso ventilu: koroziodolný bronz., O-kroužky: EPDM, Ventilová vložka: mosaz, PPS (polyfenylsulfid) a SPS (syndiotaktický polystyren), Dřík: PPS s těsnícím O-kroužkem Funkce: Uzavírání, Vypouštění / Napouštění</t>
  </si>
  <si>
    <t>Pol50</t>
  </si>
  <si>
    <t>Svěrné šroubení pro měděné a přesné ocelové trubky podle DIN EN 1057/10305-1/2 a nerezové trubky, připojení na vnější závit G3/4 podleDIN EN 16313 (Eurokonus), poniklovaná mosaz.</t>
  </si>
  <si>
    <t>Pol51</t>
  </si>
  <si>
    <t>Termostatická hlavice pro veřejné budovy, stupnice nastavení s teplotami 6°C–28°C</t>
  </si>
  <si>
    <t>Pol52</t>
  </si>
  <si>
    <t>Termoelektrický pohon – pro ON/OFF nebo pulzní regulaci PWM, 230VAC, kabel bez halogenu, délka kabelu 5m, bez proudu uzavřen PŘED OBJEDNÁNÍM TYP POHONU ODSOUHLASIT S PROFESÍ MaR!</t>
  </si>
  <si>
    <t>Pol53</t>
  </si>
  <si>
    <t>Montáž otopného tělesa</t>
  </si>
  <si>
    <t>Pol54</t>
  </si>
  <si>
    <t>Uzavírací šoupě DN50, nestoupavé vřeteno, PN16, Kvs=270 Materiál: Tělo: slitina mosazi, Víko: slitina mosazi, Uzavírací klín: slitina mosazi, Dřík a upevnění: slitina mosazi, Těsnění: PTFE/Grafitové a aramidové vlákno, O-kroužek: EPDM Připojení - Vnitřní závit dle ISO 228 Přípoj na stávající potrubní rozvod 2NP, trasa 79</t>
  </si>
  <si>
    <t>Pol55</t>
  </si>
  <si>
    <t>Připojení DN50 - 2´´, závit - ocel navaření na stávající potrubní síť</t>
  </si>
  <si>
    <t>Pol56</t>
  </si>
  <si>
    <t>Uzavírací šoupě DN40, nestoupavé vřeteno, PN16, Kvs=122 Materiál: Tělo: slitina mosazi, Víko: slitina mosazi, Uzavírací klín: slitina mosazi, Dřík a upevnění: slitina mosazi, Těsnění: PTFE/Grafitové a aramidové vlákno, O-kroužek: EPDM Připojení - Vnitřní závit dle ISO 228 Přípoj na stávající potrubní rozvod 1NP, trasa 62</t>
  </si>
  <si>
    <t>Pol57</t>
  </si>
  <si>
    <t>Připojovací šroubení DN40 - 6/4´´, systémové lisovací</t>
  </si>
  <si>
    <t>Pol58</t>
  </si>
  <si>
    <t>Připojení DN40 - 6/4´´, závit - ocel navaření na stávající potrubní síť</t>
  </si>
  <si>
    <t>Pol59</t>
  </si>
  <si>
    <t>Uzavírací šoupě DN20, nestoupavé vřeteno, PN16, Kvs=25 Materiál: Tělo: slitina mosazi, Víko: slitina mosazi, Uzavírací klín: slitina mosazi, Dřík a upevnění: slitina mosazi, Těsnění: PTFE/Grafitové a aramidové vlákno, O-kroužek: EPDM Připojení - Vnitřní závit dle ISO 228 Přípoj na stávající potrubní rozvod 1NP, trasa 60 a 61</t>
  </si>
  <si>
    <t>Pol60</t>
  </si>
  <si>
    <t>Připojovací šroubení DN20 - 3/4´´, systémové lisovací</t>
  </si>
  <si>
    <t>Pol61</t>
  </si>
  <si>
    <t>Připojení DN20 - 3/4´´, závit - ocel navaření na stávající potrubní síť</t>
  </si>
  <si>
    <t>Pol62</t>
  </si>
  <si>
    <t>Kulový kohout s lisovacím přípojem a vnitřním závitem DN15 Materiál: Tělo, Koncovka/vsuvka, Vřeteno, Koule: slitina mosazi; Těsnící kroužek: EPDM, Rukojeť: Acetal plast Připojení - Vnitřní / vnější závit dle ISO 228 Přípoj na stávající potrubní rozvod 2NP, trasa 59</t>
  </si>
  <si>
    <t>Pol63</t>
  </si>
  <si>
    <t>Připojovací šroubení DN15 - 1/2´´, systémové lisovací</t>
  </si>
  <si>
    <t>Pol64</t>
  </si>
  <si>
    <t>Připojení DN15 - 1/2´´, závit - ocel navaření na stávající potrubní síť</t>
  </si>
  <si>
    <t>Pol65</t>
  </si>
  <si>
    <t>Tvarovky / fitinky mosaz DN15-50, PN16</t>
  </si>
  <si>
    <t>Pol66</t>
  </si>
  <si>
    <t>Demontáž stávajícího ocelového potrubí do DN15-50, včetně izolace, závěsů, včetně ekologické likvidace</t>
  </si>
  <si>
    <t>Pol67</t>
  </si>
  <si>
    <t>Přesun hmot - demont. oc.potrubí, do 60bm</t>
  </si>
  <si>
    <t>Pol68</t>
  </si>
  <si>
    <t>Příprava pro napojení na stávající rozvod d57x2,9-IZ  / trasa 79 - koordinace, vymezení prostor k montáži a svařovacím pracem, vypuštění systému, navaření potrubí - zakončeno uzavírací armaturou, tlaková zkouška stlačeným vzduchem, napuštění systému upravenou / příp. vypuštěnou vodou montáž provést při odstávce, zvýšená připravenost - minimalizovat čas vypuštěného ocelového potrubí z důvodu koroze stávajícího ocelového potrubí</t>
  </si>
  <si>
    <t>Pol69</t>
  </si>
  <si>
    <t>Příprava pro napojení na stávající rozvod d44,5x2,6-IZ  / trasa 62 - koordinace, vymezení prostor k montáži a svařovacím pracem, vypuštění systému, navaření potrubí - zakončeno uzavírací armaturou, tlaková zkouška stlačeným vzduchem, napuštění systému upravenou / příp. vypuštěnou vodou montáž provést při odstávce, zvýšená připravenost - minimalizovat čas vypuštěného ocelového potrubí z důvodu koroze stávajícího ocelového potrubí</t>
  </si>
  <si>
    <t>Pol70</t>
  </si>
  <si>
    <t>Příprava pro napojení na stávající rozvod do DN20 s využitím technologie lokálního zamrazení rozvodů - zakončeno uzavírací armaturou, případně zaslepením a ovzdušnením (zaslepení potrubí bez vypouštění)</t>
  </si>
  <si>
    <t>Pol71</t>
  </si>
  <si>
    <t>DN40 (42x1,5) - potrubí vč. tvarovek, spojovacího a kotvícího materiálu, vč. montáže</t>
  </si>
  <si>
    <t>Pol72</t>
  </si>
  <si>
    <t>DN32 (35x1,5) - potrubí vč. tvarovek, spojovacího a kotvícího materiálu, vč. montáže</t>
  </si>
  <si>
    <t>Pol73</t>
  </si>
  <si>
    <t>DN25 (28x1,2) - potrubí vč. tvarovek, spojovacího a kotvícího materiálu, vč. montáže</t>
  </si>
  <si>
    <t>Pol74</t>
  </si>
  <si>
    <t>DN20 (22x1,2) - potrubí vč. tvarovek, spojovacího a kotvícího materiálu, vč. montáže</t>
  </si>
  <si>
    <t>Pol75</t>
  </si>
  <si>
    <t>DN15 (18x1,0) - potrubí vč. tvarovek, spojovacího a kotvícího materiálu, vč. montáže</t>
  </si>
  <si>
    <t>Pol76</t>
  </si>
  <si>
    <t>DN12 (15x1,0) - potrubí vč. tvarovek, spojovacího a kotvícího materiálu, vč. montáže</t>
  </si>
  <si>
    <t>Pol77</t>
  </si>
  <si>
    <t>Kompenzátor systémový lisovací, DN12, 10bar, absorbce roztažnosti -16mm z červeného nebo křemíkového bronzu, vlnovec z  ušlechtilé oceli</t>
  </si>
  <si>
    <t>Pol78</t>
  </si>
  <si>
    <t>Vnitřní průměr 42mm (DN40), tloušťka iz. Vrstvy 40mm, vč. spovacího materiálu, vč. montáže</t>
  </si>
  <si>
    <t>Pol79</t>
  </si>
  <si>
    <t>Vnitřní průměr 35mm (DN32), tloušťka iz. Vrstvy 40mm, vč. spovacího materiálu, vč. montáže</t>
  </si>
  <si>
    <t>Pol80</t>
  </si>
  <si>
    <t>Vnitřní průměr 28mm (DN25), tloušťka iz. Vrstvy 40mm, vč. spovacího materiálu, vč. montáže</t>
  </si>
  <si>
    <t>Pol81</t>
  </si>
  <si>
    <t>Vnitřní průměr 18mm (DN15), tloušťka iz. Vrstvy 30mm, vč. spovacího materiálu, vč. montáže</t>
  </si>
  <si>
    <t>Pol82</t>
  </si>
  <si>
    <t>Vnitřní průměr 15mm (DN12), tloušťka iz. Vrstvy 30mm, vč. spovacího materiálu, vč. montáže</t>
  </si>
  <si>
    <t>Pol83</t>
  </si>
  <si>
    <t>Zapravení prostupů po stávajících rozvodech - dodávka stavby</t>
  </si>
  <si>
    <t>Pol84</t>
  </si>
  <si>
    <t>Prostup vč. zapravení požární ucpávkou do EI 90 do DN50 včetně odklizení sutin</t>
  </si>
  <si>
    <t>Pol85</t>
  </si>
  <si>
    <t>Drážka ve zdi 50x30 včetně odklizení sutin</t>
  </si>
  <si>
    <t>Pol86</t>
  </si>
  <si>
    <t>Obhlídka skutečných provedení po demontování podhledů</t>
  </si>
  <si>
    <t>Pol90</t>
  </si>
  <si>
    <t>Nadstandartní koordinace se zastupiteli FN</t>
  </si>
  <si>
    <t>Pol91</t>
  </si>
  <si>
    <t>Projednání odstávek ze zastupiteli FN vč. vypracování plánu odstávek</t>
  </si>
  <si>
    <t>Pol92</t>
  </si>
  <si>
    <t>Nadstandartní příprava a přesčasové práce pro minimalizaci času trvajícího vypuštění stávající soustavy  z důvodu minimalizování koroze</t>
  </si>
  <si>
    <t>Pol93</t>
  </si>
  <si>
    <t>Montáž za provozu objektu (dotčená část bude mimo provoz)</t>
  </si>
  <si>
    <t>Pol94</t>
  </si>
  <si>
    <t>Okamžitý nadstandartní úklid po montážích / demontážích</t>
  </si>
  <si>
    <t>Pol95</t>
  </si>
  <si>
    <t>Tlaková zkouška, topná zkouška včetně proplachu systému, včetně řádného odvzdušnění</t>
  </si>
  <si>
    <t>Pol96</t>
  </si>
  <si>
    <t>Uvedení systémů do provozu</t>
  </si>
  <si>
    <t>Pol97</t>
  </si>
  <si>
    <t>Hydraulické zaregulování na otopných tělesech, dle zjištěných skutečností za provozu systému</t>
  </si>
  <si>
    <t>Pol98</t>
  </si>
  <si>
    <t>Měření průtoku a nastavení požadovaných hodnot průtoků vzt jednotka 1.01, vyhotovení protokolu, dle zjištěných skutečností za provozu příp. doregulování ostatních vzt zařízení na dotčené větvi - zař. 1,1A,2,3,4 ve strojovně vzt 1PP</t>
  </si>
  <si>
    <t>Pol101</t>
  </si>
  <si>
    <t>Přesuny hmot</t>
  </si>
  <si>
    <t>Pol102</t>
  </si>
  <si>
    <t>Lešení, plošiny</t>
  </si>
  <si>
    <t>Pol104</t>
  </si>
  <si>
    <t>Orientační štítky, označení zařízení a potrubí</t>
  </si>
  <si>
    <t>A.8 - Chlazení - VZT technologie 2.np</t>
  </si>
  <si>
    <t>D2 - CHLAZENÍ</t>
  </si>
  <si>
    <t xml:space="preserve">    D1 - Fancoil jednotky</t>
  </si>
  <si>
    <t xml:space="preserve">    D3 - Armatury</t>
  </si>
  <si>
    <t xml:space="preserve">    D4 - Potrubí a izolace</t>
  </si>
  <si>
    <t xml:space="preserve">    D5 - Potrubní systém z ušlechtilé oceli s lisovacími spojkami. Trubky svařované laserem, podle EN 10088‑2</t>
  </si>
  <si>
    <t xml:space="preserve">    D6 - Ostatní</t>
  </si>
  <si>
    <t>CHLAZENÍ</t>
  </si>
  <si>
    <t>Fancoil jednotky</t>
  </si>
  <si>
    <t>01</t>
  </si>
  <si>
    <t>Kazetová fan-coil jednotka, EC-motor do rastru 600x600, 2-trubkové provedení bez regulačního ventilu, vč. čerpadla kondenzátu, Qch=3,24kW při podmínkách 6/14,4°C, ti =26°C, RH 55%, uvedený výkon platí pro otáčky ventilátoru při 6,56V -Ak.výkon 50dB(A), Dp=2,82kPa 1x230V; 0,41A; 67W Jídelna 201</t>
  </si>
  <si>
    <t>02</t>
  </si>
  <si>
    <t>Kazetová fan-coil jednotka, EC-motor do rastru 1200x600, 2-trubkové provedení bez regulačního ventilu, vč. čerpadla kondenzátu Qch=4,7kW při podmínkách 6/14°C, ti =26°C, RH 55%, uvedený výkon platí pro otáčky ventilátoru při 5,55V -Ak.výkon 50dB(A), Dp=2,36kPa 1x230V; 0,71A; 80W Jídelna 201</t>
  </si>
  <si>
    <t>03</t>
  </si>
  <si>
    <t>Kazetová fan-coil jednotka, EC-motor do rastru 600x600, 2-trubkové provedení bez regulačního ventilu, vč. čerpadla kondenzátu, Qch=1,87kW při podmínkách 6/13,7°C, ti =24,5°C, RH 50%, uvedený výkon platí pro otáčky ventilátoru při 6,37V -Ak.výkon 44dB(A), Dp=1,26kPa 1x230V; 0,41A; 67W Kancelář vedoucího 210</t>
  </si>
  <si>
    <t>Pol153</t>
  </si>
  <si>
    <t>Montáž fan-coil jednotky vel. 600x600</t>
  </si>
  <si>
    <t>Pol154</t>
  </si>
  <si>
    <t>Montáž fan-coil jednotky vel. 1200x600</t>
  </si>
  <si>
    <t>Pol155</t>
  </si>
  <si>
    <t>Uvedení zařízení do provozu - součinnost s profesí MaR</t>
  </si>
  <si>
    <t>Pol156</t>
  </si>
  <si>
    <t>Tlakově nezávislý regulační a vyvažovací ventil pro plynulou regulaci, dimenze DN50,  tl.třída PN16, Max. tlaková diference 600 kPa, Připojovací závit pohonu M30x1,5 / zdvih 15mm, Těleso ventilu: slitina mosazi, Těleso kuželky: slitina mosazi, Kuželka: slitina mosazi a PTFE, Dřík: nerezová ocel, Těsnění sedla: EPDM O-kroužek, Regulátor tlaku: PPS, Membrána: EPDM, Pružina: nerezová ocel, O-kroužek: EPDM Připojení - Vnější závit dle ISO 228 Funkce: Regulace EQM, Nastavení (max. průtok), Regulace tlakové diference na regulačním ventilu, Měření (ΔH, t, q) Tl.ztráta pro 7741 l/h - 22,7 kPa Určeno pro reg. uzel vzt jednotky 1.01, umístěno v temperované komoře vzt jednotky</t>
  </si>
  <si>
    <t>Pol157</t>
  </si>
  <si>
    <t>Pol158</t>
  </si>
  <si>
    <t>Izolační pouzdro systémové / vytápění chlazení pro ventil DN50</t>
  </si>
  <si>
    <t>Pol159</t>
  </si>
  <si>
    <t>Převlečná matice s vnitřním závitem pro DN50/2</t>
  </si>
  <si>
    <t>Pol160</t>
  </si>
  <si>
    <t>Tlakově nezávislý regulační a vyvažovací ventil pro plynulou regulaci, dimenze DN20,  tl.třída PN16, Max. tlaková diference 400 kPa, Připojovací závit pohonu M30x1,5 / zdvih 15mm, Těleso ventilu: slitina mosazi, Těleso kuželky: slitina mosazi, Kuželka: slitina mosazi a PTFE, Dřík: nerezová ocel, Těsnění sedla: EPDM O-kroužek, Regulátor tlaku: PPS, Membrána: EPDM, Pružina: nerezová ocel, O-kroužek: EPDM Připojení - Vnější závit dle ISO 228 Funkce: Regulace EQM, Nastavení (max. průtok), Regulace tlakové diference na regulačním ventilu, Měření (ΔH, t, q) Tl.ztráta pro 507 l/h - 13,9 kPa Určeno pro fan-coil jednotky</t>
  </si>
  <si>
    <t>Pol161</t>
  </si>
  <si>
    <t>Digitálně konfigurovatelný proporcionální pohon – 160/200 N, IP54, ovládání 0(2)-10V, Napájecí napětí: 24 VAC/VDC ±15%., Frekvence 50/60 Hz ±3 Hz.  Funkce: Proporcionální regulace, Ruční ovládání, Detekce zdvihu, Indikace režimu, stavu a polohy, Nastavení omezení zdvihu, Nastavení minimálního zdvihu, Ochrana proti zablokování ventilu, Detekce ucpání ventilu, Posun do bezpečnostní polohy, Diagnostika/protokolování, Opožděné spuštění Připojovací kabel: délka 2m, bez halogenů PŘED OBJEDNÁNÍM TYP POHONU ODSOUHLASIT S PROFESÍ MaR</t>
  </si>
  <si>
    <t>Pol162</t>
  </si>
  <si>
    <t>Izolační pouzdro systémové / vytápění chlazení pro ventil DN20</t>
  </si>
  <si>
    <t>Pol163</t>
  </si>
  <si>
    <t>Převlečná matice s vnějším závitem pro DN20</t>
  </si>
  <si>
    <t>Pol164</t>
  </si>
  <si>
    <t>Tlakově nezávislý regulační a vyvažovací ventil pro plynulou regulaci, dimenze DN15,  tl.třída PN16, Max. tlaková diference 400 kPa, Připojovací závit pohonu M30x1,5 / zdvih 15mm, Těleso ventilu: slitina mosazi, Těleso kuželky: slitina mosazi, Kuželka: slitina mosazi a PTFE, Dřík: nerezová ocel, Těsnění sedla: EPDM O-kroužek, Regulátor tlaku: PPS, Membrána: EPDM, Pružina: nerezová ocel, O-kroužek: EPDM Připojení - Vnější závit dle ISO 228 Funkce: Regulace EQM, Nastavení (max. průtok), Regulace tlakové diference na regulačním ventilu, Měření (ΔH, t, q) Tl.ztráta pro 305 l/h - 14,5 kPa Určeno pro reg. Uzel fan-coil jednotky</t>
  </si>
  <si>
    <t>Pol165</t>
  </si>
  <si>
    <t>Izolační pouzdro systémové / vytápění chlazení pro ventil DN15</t>
  </si>
  <si>
    <t>Pol109</t>
  </si>
  <si>
    <t>Převlečná matice s vnějším závitem pro DN15</t>
  </si>
  <si>
    <t>Pol166</t>
  </si>
  <si>
    <t>Vyvažovací ventil DN10, PN25,  Samotěsnící měřicí vsuvky Materiál: Těleso ventilu a vršek: slitina mosazi, Těsnění (těleso/vršek): EPDM O-kroužek, Kuželka: slitina mosazi, Těsnění sedla: EPDM O-kroužek, Hřídel: slitina mosazi, Podložka: PTFE, Těsnění vřetene: EPDM O-kroužek, Pružina: Nerezová ocel, Hlavice: Polyamid a TPE Připojení: Vnitřní závit dle ISO 228 Určeno pro zkrat vzt jednotky 1.01, 2.01</t>
  </si>
  <si>
    <t>Pol167</t>
  </si>
  <si>
    <t>Uzavírací mezipřírubová klapka s pákou DN80</t>
  </si>
  <si>
    <t>Pol168</t>
  </si>
  <si>
    <t>Montáž mezipřírubové klapky</t>
  </si>
  <si>
    <t>Pol169</t>
  </si>
  <si>
    <t>Uzavírací šoupě DN50, nestoupavé vřeteno, PN16, Kvs=270 Materiál: Tělo: slitina mosazi, Víko: slitina mosazi, Uzavírací klín: slitina mosazi, Dřík a upevnění: slitina mosazi, Těsnění: PTFE/Grafitové a aramidové vlákno, O-kroužek: EPDM Připojení - Vnitřní závit dle ISO 228 Vzt jednotka 1.01 střecha</t>
  </si>
  <si>
    <t>Pol170</t>
  </si>
  <si>
    <t>Připojení DN65 - 5/2´´, systémové lisovací</t>
  </si>
  <si>
    <t>Pol171</t>
  </si>
  <si>
    <t>Uzavírací šoupě DN25, nestoupavé vřeteno, PN16, Kvs=45 Materiál: Tělo: slitina mosazi, Víko: slitina mosazi, Uzavírací klín: slitina mosazi, Dřík a upevnění: slitina mosazi, Těsnění: PTFE/Grafitové a aramidové vlákno, O-kroužek: EPDM Připojení - Vnitřní závit dle ISO 228 fan-coil jednotky</t>
  </si>
  <si>
    <t>Pol172</t>
  </si>
  <si>
    <t>Připojení DN25 - 1´´, systémové lisovací</t>
  </si>
  <si>
    <t>Pol173</t>
  </si>
  <si>
    <t>Uzavírací šoupě DN20, nestoupavé vřeteno, PN16, Kvs=25 Materiál: Tělo: slitina mosazi, Víko: slitina mosazi, Uzavírací klín: slitina mosazi, Dřík a upevnění: slitina mosazi, Těsnění: PTFE/Grafitové a aramidové vlákno, O-kroužek: EPDM Připojení - Vnitřní závit dle ISO 228 fan-coil jednotky</t>
  </si>
  <si>
    <t>Pol174</t>
  </si>
  <si>
    <t>Připojení DN20 - 3/4´´, systémové lisovací</t>
  </si>
  <si>
    <t>Pol175</t>
  </si>
  <si>
    <t>Pol176</t>
  </si>
  <si>
    <t xml:space="preserve">Veškeré tvarovky / fitinky mosaz DN15-50, PN16 </t>
  </si>
  <si>
    <t>Pol177</t>
  </si>
  <si>
    <t>Demontáž tepelné oplechování a tep. Izolace potrubí DN200  dl.2m</t>
  </si>
  <si>
    <t>Pol178</t>
  </si>
  <si>
    <t>Příprava pro napojení na stávající rozvod d219x6-IZ  / VĚTEV VZT - koordinace, vymezení prostor k montáži a svařovacím pracem, vypuštění systému, vrtání stávajícího potrubí DN80, navaření potrubí - zakončeno uzavírací armaturou, tlaková zkouška stlačeným vzduchem, napuštění systému upravenou / příp. vypuštěnou vodou montáž provést při odstávce, zvýšená připravenost - minimalizovat čas vypuštěného ocelového potrubí z důvodu koroze stávajícího ocelového potrubí</t>
  </si>
  <si>
    <t>Pol179</t>
  </si>
  <si>
    <t>Plnoprůtočné nerezová vlnovcová hadice DN40, délka 1,5m s převlečnými maticemi se systémovým těsněním, PN16, AISI 316L</t>
  </si>
  <si>
    <t>Pol180</t>
  </si>
  <si>
    <t>Plnoprůtočné nerezová vlnovcová hadice DN20 (¾), délka 0,6m s převlečnými maticemi se systémovým těsněním, PN16, AISI 316L</t>
  </si>
  <si>
    <t>Pol181</t>
  </si>
  <si>
    <t>Plnoprůtočné nerezová vlnovcová hadice DN15 (½), délka 0,6m s převlečnými maticemi se systémovým těsněním, PN16, AISI 316L</t>
  </si>
  <si>
    <t>Pol182</t>
  </si>
  <si>
    <t>DN80 (88,9x1,5) - potrubí vč. tvarovek, spojovacího a kotvícího materiálu, vč. montáže</t>
  </si>
  <si>
    <t>Pol183</t>
  </si>
  <si>
    <t>DN65 (76,1x1,5) - potrubí vč. tvarovek, spojovacího a kotvícího materiálu, vč. montáže</t>
  </si>
  <si>
    <t>Pol184</t>
  </si>
  <si>
    <t>Pol185</t>
  </si>
  <si>
    <t>Pol186</t>
  </si>
  <si>
    <t>Pol187</t>
  </si>
  <si>
    <t>Pol188</t>
  </si>
  <si>
    <t>Kompenzátor systémový přírubový DN80, 16bar, komprese 12mm / rozšíření 6mm, vč. 2x příruba</t>
  </si>
  <si>
    <t>Pol189</t>
  </si>
  <si>
    <t>Vnitřní průměr 89mm (DN80), tloušťka iz. Vrstvy 25mm, vč. spovacího a kotvícího materiálu (5% pevné body, 95% posuvné uložení), vč. montáže</t>
  </si>
  <si>
    <t>Pol190</t>
  </si>
  <si>
    <t>Vnitřní průměr 76mm (DN65), tloušťka iz. Vrstvy 25mm, vč. spovacího a kotvícího materiálu (5% pevné body, 95% posuvné uložení), vč. montáže</t>
  </si>
  <si>
    <t>Pol191</t>
  </si>
  <si>
    <t>Vnitřní průměr 54mm (DN50), tloušťka iz. Vrstvy 25mm, vč. spovacího a kotvícího materiálu (5% pevné body, 95% posuvné uložení), vč. montáže</t>
  </si>
  <si>
    <t>Pol192</t>
  </si>
  <si>
    <t>Vnitřní průměr 42mm (DN40), tloušťka iz. Vrstvy 19mm, vč. spovacího a kotvícího materiálu (5% pevné body, 95% posuvné uložení), vč. montáže</t>
  </si>
  <si>
    <t>Pol193</t>
  </si>
  <si>
    <t>Vnitřní průměr 35mm (DN32), tloušťka iz. Vrstvy 19mm, vč. spovacího a kotvícího materiálu (5% pevné body, 95% posuvné uložení), vč. montáže</t>
  </si>
  <si>
    <t>Pol194</t>
  </si>
  <si>
    <t>Vnitřní průměr 28mm (DN25), tloušťka iz. Vrstvy 19mm, vč. spovacího a kotvícího materiálu (5% pevné body, 95% posuvné uložení), vč. montáže</t>
  </si>
  <si>
    <t>Pol195</t>
  </si>
  <si>
    <t>Vnitřní průměr 22mm (DN20), tloušťka iz. Vrstvy 19mm, vč. spovacího a kotvícího materiálu (5% pevné body, 95% posuvné uložení), vč. montáže</t>
  </si>
  <si>
    <t>Pol196</t>
  </si>
  <si>
    <t>Prostup vč. zapravení požární ucpávkou do EI 90 do DN180 včetně odklizení sutin</t>
  </si>
  <si>
    <t>Pol197</t>
  </si>
  <si>
    <t>Prostup vč. zapravení požární ucpávkou do EI 90 do DN100 včetně odklizení sutin</t>
  </si>
  <si>
    <t>Pol198</t>
  </si>
  <si>
    <t>Prostup vč. zapravení do DN110 včetně odklizení sutin</t>
  </si>
  <si>
    <t>Pol199</t>
  </si>
  <si>
    <t>Prostup pláštěm vzt jednotky do DN150, včetně zapravení</t>
  </si>
  <si>
    <t>Pol200</t>
  </si>
  <si>
    <t>Pol204</t>
  </si>
  <si>
    <t>Pol205</t>
  </si>
  <si>
    <t>Pol206</t>
  </si>
  <si>
    <t>Pol207</t>
  </si>
  <si>
    <t>Pol208</t>
  </si>
  <si>
    <t>Pol209</t>
  </si>
  <si>
    <t>Pol210</t>
  </si>
  <si>
    <t>Pol211</t>
  </si>
  <si>
    <t>Měření průtoku a nastavení požadovaných hodnot průtoků fan-coil jednotky vyhotovení protokolu, dle zjištěných skutečností za provozu příp. doregulování ostatních vzt zařízení na dotčené větvi - zař. 1,1A,2,3,4 ve strojovně vzt 1PP</t>
  </si>
  <si>
    <t>Pol212</t>
  </si>
  <si>
    <t>Pol215</t>
  </si>
  <si>
    <t>Pol216</t>
  </si>
  <si>
    <t>Pol217</t>
  </si>
  <si>
    <t>A.9 - VZT zařízení - 2.np</t>
  </si>
  <si>
    <t>D1 - Zařízení č. 1 - Klimatizace jídelny a gastra ve 2.NP</t>
  </si>
  <si>
    <t>D2 - Zařízení č. 3 - Přímé chlazení gastroprovozu</t>
  </si>
  <si>
    <t>D3 - Zařízení č. 4 - Demontáže a úpravy stávajících systémů VZT</t>
  </si>
  <si>
    <t>D4 - Zařízení č. 5 - Celoroční chlazení rozvodny NN</t>
  </si>
  <si>
    <t>Zařízení č. 1 - Klimatizace jídelny a gastra ve 2.NP</t>
  </si>
  <si>
    <t>1.01</t>
  </si>
  <si>
    <t>VZT jednotka pro přívod a odvod vzduchu - D+M, ve skladbě:</t>
  </si>
  <si>
    <t>Venkovní provedení včetně stříšky, rám bez nožiček, rámová modulová konstrukce pružně podložená,</t>
  </si>
  <si>
    <t>vzduchotěsnost skříně třídy L1, mechanická stabilita D1, koeficient prostupu tepla T2, faktor tepelných mostů TB3,</t>
  </si>
  <si>
    <t>nepulzující panely opláštění s velkou plošnou stabilitou, snášejí vysoké bodové zatížení (včetně chůze). Provozní hmotnost max. 5050 kg.</t>
  </si>
  <si>
    <t>Technické parametry opláštění a komponentů jednotky (v souladu s ČSN EN 1886) musí být potvrzeny certifikací EUROVENT.</t>
  </si>
  <si>
    <t>Jednotka je v souladu s Nařízením komise EU č. 1253/2014 a splňuje požadavky na Ekodesign, ErP 2018.</t>
  </si>
  <si>
    <t>Vývody na čele jednotky, opláštění zhotoveno ze sendvičových panelů, panely opláštění uvnitř zcela hladké bez řezných hran.</t>
  </si>
  <si>
    <t>Uzavírací těsné klapky s přípravou na servopohon na sání a výfuku jednotky. Servopohony s havarijní funkcí jsou dodávkou profese MaR.</t>
  </si>
  <si>
    <t>2x přívodní ventilátor jednootáčkový s volným oběžným kolem řízený frekvenčním měničem. Paralelně osazené ventilátory. Včetně 2ks frekvenčního měnič</t>
  </si>
  <si>
    <t>Externí dispoziční tlak ventilátorů 950 Pa při průtoku 21650 m3/h.</t>
  </si>
  <si>
    <t>2x odvodní ventilátor jednootáčkový s volným oběžným kolem řízený frekvenčním měničem. Paralelně osazené ventilátory. Včetně 2ks frekvenčního měniče</t>
  </si>
  <si>
    <t xml:space="preserve">Dva stupně filtrace na přívodu (kapsové filtry): 1.stupěň filtrace ISO ePM10 60% (M5), 2.stupeň filtrace ISO ePM2 65% (F7). </t>
  </si>
  <si>
    <t xml:space="preserve">Dva stupně filtrace na odvodu: 1.stupěň filtrace kovový tukový filtr ISO Coarse 40% (G3), 2.stupeň filtrace ISO ePM10 60% (M5) (kapsový filtr). </t>
  </si>
  <si>
    <t>Tukový filtr vybaven vaničkou pro záchyt nečistot.</t>
  </si>
  <si>
    <t>Deskový rekuperátor ZZT s bypassem, včetně obtokové klapky, včetně odkapové vany z nerezové oceli AISI304 se dvěma nápojnými místy pro odvod kondenz</t>
  </si>
  <si>
    <t>Včetně 2ks sifonů pro odvod kondenzátu, včetně 2ks odporových topných kabelů včetně havarijních a provozních termostatů pro vyhřívání odvodů kondenz</t>
  </si>
  <si>
    <t>Vodní ohřívač. Směšovací uzel je dodávkou profese ÚT.</t>
  </si>
  <si>
    <t>Volná komora pro umístění směšovacích uzlů vodního ohřívače a vodního chladiče. Včetně 2ks elektrických přímotopů.</t>
  </si>
  <si>
    <t xml:space="preserve">Vodní chladič včetně eliminátoru kapek. Směšovací uzel je dodávkou profese CHL. Včetně odkapové vany s jedním nápojným místem pro odvod kondenzátu, </t>
  </si>
  <si>
    <t xml:space="preserve">včetně 1ks sifonu. Všechna hrdla jednotky zakončeny pružnými manžetami. </t>
  </si>
  <si>
    <t>Součástí jednotky jsou ochranné termistory, hadičky pro snímání tlaku a servisní vypínače.</t>
  </si>
  <si>
    <t>Vybavení jednotky prvky MaR (kromě frekvenčních měničů) je dodávkou profese MaR. Převodníky snímání průtoku vzduchu jsou dodávkou profese MaR.</t>
  </si>
  <si>
    <t>Transport jednotky po jednotlivých transportních celcích jeřábem na střechu. Nosná konstrukce pod jednotku je dodávkou profese stavba.</t>
  </si>
  <si>
    <t>Včetně podložení rámu VZT jednotky rýhovanou gumou.</t>
  </si>
  <si>
    <t xml:space="preserve">Před objednáním jednotky ověřit strany a připojení médii. </t>
  </si>
  <si>
    <t>Všechny technické parametry-viz tabulka "Přehled výkonů po zařízeních"; Standard zařízení je popsán v Technické zprávě VZT.</t>
  </si>
  <si>
    <t>Zařízení podléhá vzorkování.</t>
  </si>
  <si>
    <t>Viz výkres číslo: D.1.2.4-a 04 Půdorys střechy</t>
  </si>
  <si>
    <t>1.02</t>
  </si>
  <si>
    <t>Indukční odsávací zákryt v celonerezovém provedení s broušeným povrchem, D+M</t>
  </si>
  <si>
    <t xml:space="preserve">včetně celonerezových lapačů tuku s výplní tahokov, s vestavěným systémem vstřikovaného (indukčního) vzduchu, </t>
  </si>
  <si>
    <t>směrově nastavitelné aretovatelné trysky vstřikovaného vzduchu, včetně osvětlení.</t>
  </si>
  <si>
    <t>Dvojvypínač pro možnost samostatného spínání systému vstřikovaného vzduchu a osvětlení je dodávkou profese silnoproud.</t>
  </si>
  <si>
    <t>Rozměry: DxŠxV = 2900 x 1500 x 500 mm, výška zákrytu v místě svítidla 600 mm, 2x hrdlo s přírubou 450x200 mm, osová rozteč hrdel 1400 mm,</t>
  </si>
  <si>
    <t>4x lapač tuku, 1 ks osvětlení LED (4x 18 W), 1x indukční systém (65 W/230 V). Včetně vyjímatelné misky pro vypuštění kondenzátu.</t>
  </si>
  <si>
    <t>Hmotnost zákrytu 140 kg, odsávané množství vzduchu 2800 m3/h. Tlaková ztráta zákrytu 45 Pa.</t>
  </si>
  <si>
    <t>Po zprovoznění a zeregulování systému VZT bude provedena harmonizace zákrytu - tj. nastavení směru a rychlosti vstřikovaných proudů</t>
  </si>
  <si>
    <t>v závislosti na odsávaném množství vzduchu. Harmonizace bude provedena výrobcem indukčního zákrytu.</t>
  </si>
  <si>
    <t>Doprava zákrytu je uvažována jeřábem a následně ručně transportní cestou popsanou v TZ.</t>
  </si>
  <si>
    <t xml:space="preserve">Včetně plechu, kterým bude v případě potřeby zaplněna mezera mezi stěnou zákrytu a zdí. </t>
  </si>
  <si>
    <t>Včetně vynesení zákrytu. Včetně obalového materiálu pro ochrannu zákrytu při skladování v obsluhovaném prostoru před instalací.</t>
  </si>
  <si>
    <t>Viz výkres číslo: D.1.2.4-a 02 Půdorys 2.NP</t>
  </si>
  <si>
    <t>1.03</t>
  </si>
  <si>
    <t>Rozměry: DxŠxV = 2400 x 1200 x 500 mm, výška zákrytu v místě svítidla 600 mm, 2x hrdlo s přírubou 355x200 mm, osová rozteč hrdel 1300 mm,</t>
  </si>
  <si>
    <t>3x lapač tuku, 1 ks osvětlení LED (4x 18 W), 1x indukční systém (65 W/230 V). Včetně vyjímatelné misky pro vypuštění kondenzátu.</t>
  </si>
  <si>
    <t>Hmotnost zákrytu 105 kg, odsávané množství vzduchu 2100 m3/h. Tlaková ztráta zákrytu 35 Pa.</t>
  </si>
  <si>
    <t>1.04</t>
  </si>
  <si>
    <t>Rozměry: DxŠxV = 2400 x 1200 x 500 mm, výška zákrytu v místě svítidla 600 mm, 2x hrdlo s přírubou 200x200 mm, osová rozteč hrdel 1300 mm,</t>
  </si>
  <si>
    <t>Hmotnost zákrytu 105 kg, odsávané množství vzduchu 850 m3/h. Tlaková ztráta zákrytu 15 Pa.</t>
  </si>
  <si>
    <t>1.05</t>
  </si>
  <si>
    <t xml:space="preserve">Rozměry: DxŠxV = 1300 x 1300 x 500 mm, výška zákrytu v místě svítidla 600 mm, 1x hrdlo s přírubou 280x200 mm, </t>
  </si>
  <si>
    <t>2x lapač tuku, 1 ks osvětlení LED (4x 9 W), 1x indukční systém (65 W/230 V). Včetně vyjímatelné misky pro vypuštění kondenzátu.</t>
  </si>
  <si>
    <t>Hmotnost zákrytu 60 kg, odsávané množství vzduchu 800 m3/h. Tlaková ztráta zákrytu 15 Pa.</t>
  </si>
  <si>
    <t>1.06</t>
  </si>
  <si>
    <t>Rozměry: DxŠxV = 1600 x 1400 x 500 mm, výška zákrytu v místě svítidla 600 mm, 1x hrdlo s přírubou 200x200 mm,</t>
  </si>
  <si>
    <t>2x lapač tuku, 1 ks osvětlení LED (4x 18 W), 1x indukční systém (65 W/230 V). Včetně vyjímatelné misky pro vypuštění kondenzátu.</t>
  </si>
  <si>
    <t>Hmotnost zákrytu 85 kg, odsávané množství vzduchu 600 m3/h. Tlaková ztráta zákrytu 15 Pa.</t>
  </si>
  <si>
    <t>1.07</t>
  </si>
  <si>
    <t>Odsávací zákryt v celonerezovém provedení s broušeným povrchem, D+M</t>
  </si>
  <si>
    <t>včetně celonerezových lapačů tuku s výplní tahokov, včetně osvětlení. Vypínač pro zapínání osvětlení je dodávkou profese silnoproud.</t>
  </si>
  <si>
    <t>Hrdla na středu zákrytu.</t>
  </si>
  <si>
    <t>Rozměry: DxŠxV = 3000 x 1400 x 500 mm, výška zákrytu v místě svítidla 600 mm, 2x hrdlo s přírubou 200x200 mm, osová rozteč hrdel 1480 mm,</t>
  </si>
  <si>
    <t>4x lapač tuku, 1 ks osvětlení LED (4x 18 W) nad vstupem do myčky. Včetně vyjímatelné misky pro vypuštění kondenzátu.</t>
  </si>
  <si>
    <t>Hmotnost zákrytu 140 kg, odsávané množství vzduchu 700 m3/h. Tlaková ztráta zákrytu 15 Pa.</t>
  </si>
  <si>
    <t>1.08</t>
  </si>
  <si>
    <t>4x lapač tuku, 1 ks osvětlení LED (4x 18 W) nad výstupem z myčky. Včetně vyjímatelné misky pro vypuštění kondenzátu.</t>
  </si>
  <si>
    <t>Hmotnost zákrytu 140 kg, odsávané množství vzduchu 1100 m3/h. Tlaková ztráta zákrytu 20 Pa.</t>
  </si>
  <si>
    <t>1.09</t>
  </si>
  <si>
    <t>Rozměry: DxŠxV = 2500 x 1400 x 500 mm, výška zákrytu v místě svítidla 600 mm, 2x hrdlo s přírubou 200x200 mm, osová rozteč hrdel 1300 mm,</t>
  </si>
  <si>
    <t>Hmotnost zákrytu 115 kg, odsávané množství vzduchu 600 m3/h. Tlaková ztráta zákrytu 20 Pa.</t>
  </si>
  <si>
    <t>Hmotnost zákrytu 115 kg, odsávané množství vzduchu 900 m3/h. Tlaková ztráta zákrytu 20 Pa.</t>
  </si>
  <si>
    <t>Nátrubek pro odvod kondenzátu z potrubí (odvodnění VZT potrubí), DN 32, D+M</t>
  </si>
  <si>
    <t>Tlumič hluku buňkový v hygienickém provedení 250 x 500 x 1500 včetně děrovaného plechu, náběhy na obou koncích tlumiče, D+M</t>
  </si>
  <si>
    <t>Standardy VZT zařízení jsou popsány v TZ.</t>
  </si>
  <si>
    <t>Tlumič hluku buňkový v hygienickém provedení 250 x 500 x 1000 včetně děrovaného plechu, náběhy na obou koncích tlumiče, D+M</t>
  </si>
  <si>
    <t>1.15</t>
  </si>
  <si>
    <t>Tlumič hluku buňkový 250 x 500 x 1500 včetně děrovaného plechu, náběhy na obou koncích tlumiče, D+M</t>
  </si>
  <si>
    <t>Tlumič hluku buňkový 250 x 500 x 1000 včetně děrovaného plechu, náběhy na obou koncích tlumiče, D+M</t>
  </si>
  <si>
    <t>Protidešťová žaluzie se širokými lamelami 2240 x 1400, pozink., složená ze 2ks žaluzií 1120 x 1400, D+M</t>
  </si>
  <si>
    <t xml:space="preserve"> vč. síta a rámu, RAL dle arch.-stav. řešení - nutné vyvzorkování</t>
  </si>
  <si>
    <t>Vířivá vyústka čtvercová čelní deska 600 x 40 s nastavitelnými lamelami, přívodní, horizontální připojení, regulační klapka v nástavci, D+M</t>
  </si>
  <si>
    <t>včetně připojovací krabice o rozměru 600 s připojovacím rozměrem d=250</t>
  </si>
  <si>
    <t>RAL dle arch.-stav. řešení - nutné vyvzorkování</t>
  </si>
  <si>
    <t>Vířivá vyústka čtvercová čelní deska 600 x 24 s nastavitelnými lamelami, přívodní, horizontální připojení, regulační klapka v nástavci, D+M</t>
  </si>
  <si>
    <t>včetně připojovací krabice o rozměru 600 s připojovacím rozměrem d=200</t>
  </si>
  <si>
    <t>Vířivá vyústka čtvercová čelní deska 300 x 8 s nastavitelnými lamelami, přívodní, horizontální připojení, regulační klapka v nástavci, D+M</t>
  </si>
  <si>
    <t>včetně připojovací krabice o rozměru 300 s připojovacím rozměrem d=160</t>
  </si>
  <si>
    <t>Vířivá vyústka čtvercová čelní deska 600 x 40 s pevnými lamelami, odvodní, horizontální připojení, regulační klapka v nástavci, D+M</t>
  </si>
  <si>
    <t>Vířivá vyústka čtvercová čelní deska 300 x 8 s pevnými lamelami, odvodní, horizontální připojení, regulační klapka v nástavci, D+M</t>
  </si>
  <si>
    <t>Talířový ventil kovový d=125 odvodní + rámeček, D+M</t>
  </si>
  <si>
    <t>Talířový ventil kovový d=105 odvodní + rámeček, D+M</t>
  </si>
  <si>
    <t>Regulační klapka těsná 1250 x 355, ovl. ruční, D+M</t>
  </si>
  <si>
    <t>Regulační klapka těsná 800 x 355, ovl. ruční, D+M</t>
  </si>
  <si>
    <t>Regulační klapka těsná 800 x 315, ovl. ruční, D+M</t>
  </si>
  <si>
    <t>Regulační klapka těsná 710 x 355, ovl. ruční, D+M</t>
  </si>
  <si>
    <t>Regulační klapka těsná 630 x 355, ovl. ruční, D+M</t>
  </si>
  <si>
    <t>Regulační klapka těsná 560 x 315, ovl. ruční, D+M</t>
  </si>
  <si>
    <t>Regulační klapka těsná 450 x 200, ovl. ruční, D+M</t>
  </si>
  <si>
    <t>Regulační klapka těsná 400 x 355, ovl. ruční, D+M</t>
  </si>
  <si>
    <t>Regulační klapka těsná 400 x 315, ovl. ruční, D+M</t>
  </si>
  <si>
    <t>Regulační klapka těsná 400 x 250, ovl. ruční, D+M</t>
  </si>
  <si>
    <t>Regulační klapka těsná 355 x 315, ovl. ruční, D+M</t>
  </si>
  <si>
    <t>Regulační klapka těsná 355 x 250, ovl. ruční, D+M</t>
  </si>
  <si>
    <t>Regulační klapka těsná 355 x 200, ovl. ruční, D+M</t>
  </si>
  <si>
    <t>Regulační klapka těsná 280 x 200, ovl. ruční, D+M</t>
  </si>
  <si>
    <t>1.39</t>
  </si>
  <si>
    <t>Regulační klapka těsná 200 x 200, ovl. ruční, D+M</t>
  </si>
  <si>
    <t>Regulační klapka těsná d = 250, ovl. ruční, D+M</t>
  </si>
  <si>
    <t>pro zachování přehlednosti výkresů nejsou zakresleny pozice některých kruhových regulačních klapek před koncovými elementy</t>
  </si>
  <si>
    <t>Regulační klapka těsná d = 200, ovl. ruční, D+M</t>
  </si>
  <si>
    <t>Regulační klapka těsná d = 160, ovl. ruční, D+M</t>
  </si>
  <si>
    <t>Regulační klapka těsná d = 125, ovl. ruční, D+M</t>
  </si>
  <si>
    <t>pro zachování přehlednosti výkresů nejsou zakresleny pozice kruhových regulačních klapek před koncovými elementy</t>
  </si>
  <si>
    <t>Regulační klapka těsná d = 100, ovl. ruční, D+M</t>
  </si>
  <si>
    <t>Ohebná hadice zvukově izolační zpevněná d = 254, D+M</t>
  </si>
  <si>
    <t>Ohebná hadice zvukově izolační zpevněná d = 203, D+M</t>
  </si>
  <si>
    <t>Ohebná hadice zvukově izolační zpevněná d = 160, D+M</t>
  </si>
  <si>
    <t>Ohebná hadice zvukově izolační zpevněná d = 127, D+M</t>
  </si>
  <si>
    <t>Ohebná hadice zvukově izolační zpevněná d = 102, D+M</t>
  </si>
  <si>
    <t>Čtyřhranné ocel. potrubí sk. I třídy těsnosti C, D+M</t>
  </si>
  <si>
    <t>Viz výkres číslo: D.1.2.4-a 02 Půdorys 2.NP, D.1.2.4-a 03 Půdorys 3.NP, D.1.2.4-a 04 Půdorys střechy</t>
  </si>
  <si>
    <t>2045</t>
  </si>
  <si>
    <t>1.51</t>
  </si>
  <si>
    <t>Kruhové ocel. potrubí sk. I třídy těsnosti C, D+M</t>
  </si>
  <si>
    <t>1.52</t>
  </si>
  <si>
    <t>Protipožární izolace typu "B" s oboustrannou odolností s atestem - odolnost 45 minut, D+M</t>
  </si>
  <si>
    <t>včetně montážního příslušenství dle montážního předpisu pro provedení izolace, včetně provedení požárních ucpávek</t>
  </si>
  <si>
    <t>včetně montážního příslušenství pro montáž požárně izolovaného potrubí</t>
  </si>
  <si>
    <t>1.53</t>
  </si>
  <si>
    <t>Protipožární izolace typu "B" s oboustrannou odolností s atestem - odolnost 30 minut, D+M</t>
  </si>
  <si>
    <t>Viz výkres číslo: D.1.2.4-a 02 Půdorys 2.NP, D.1.2.4-a 03 Půdorys 3.NP</t>
  </si>
  <si>
    <t>1.54</t>
  </si>
  <si>
    <t>Tvrzená, nenasákavá tepelná izolace tl. 10 cm - iz. deskami nebo pásy, s oplechováním pozink. plechem, D+M</t>
  </si>
  <si>
    <t>s Al. polepem přip. na trny, přelepení spojů Al. páskou</t>
  </si>
  <si>
    <t>1258</t>
  </si>
  <si>
    <t>1.55</t>
  </si>
  <si>
    <t>Tvrzená, nenasákavá tepelná izolace tl. 4 cm - iz. deskami nebo pásy, D+M</t>
  </si>
  <si>
    <t>768</t>
  </si>
  <si>
    <t>1.100</t>
  </si>
  <si>
    <t>Požární klapka čtyřhranná s atestem, odolnost 90 min, 355 x 800, D+M</t>
  </si>
  <si>
    <t xml:space="preserve">včetně servopohonu 230V se signalizací polohy a termoelektrickým spouštením </t>
  </si>
  <si>
    <t>včetně požárních ucpávek a příslušenství pro montáž dle montážního návodu výrobce</t>
  </si>
  <si>
    <t>včetně 1ks revizního otvoru do potrubí</t>
  </si>
  <si>
    <t>Viz výkres číslo: D.1.2.4-a 03 Půdorys 3.NP</t>
  </si>
  <si>
    <t>1.101</t>
  </si>
  <si>
    <t>Požární klapka čtyřhranná s atestem, odolnost 90 min, 355 x 630, D+M</t>
  </si>
  <si>
    <t>1.102</t>
  </si>
  <si>
    <t>1.103</t>
  </si>
  <si>
    <t>Požární klapka čtyřhranná s atestem, odolnost 90 min, 355 x 710, D+M</t>
  </si>
  <si>
    <t>1.104</t>
  </si>
  <si>
    <t>Požární klapka čtyřhranná s atestem, odolnost 90 min, 355 x 400, D+M</t>
  </si>
  <si>
    <t>1.105</t>
  </si>
  <si>
    <t>Požární klapka čtyřhranná s atestem, odolnost 90 min, 355 x 950,atyp., D+M</t>
  </si>
  <si>
    <t>1.106</t>
  </si>
  <si>
    <t>Požární klapka čtyřhranná s atestem, odolnost 90 min, 1250 x 355, D+M</t>
  </si>
  <si>
    <t>1.107</t>
  </si>
  <si>
    <t>1.108</t>
  </si>
  <si>
    <t>Požární klapka čtyřhranná s atestem, odolnost 90 min, 710 x 355, D+M</t>
  </si>
  <si>
    <t>1.109</t>
  </si>
  <si>
    <t>Požární klapka čtyřhranná s atestem, odolnost 90 min, 450 x 315, D+M</t>
  </si>
  <si>
    <t>1.110</t>
  </si>
  <si>
    <t>Požární klapka čtyřhranná s atestem, odolnost 90 min, 450 x 280, D+M</t>
  </si>
  <si>
    <t>1.111</t>
  </si>
  <si>
    <t>Požární klapka čtyřhranná s atestem, odolnost 90 min, 1100 x 315, D+M</t>
  </si>
  <si>
    <t>1.112</t>
  </si>
  <si>
    <t>Požární klapka čtyřhranná s atestem, odolnost 90 min, 200 x 280, D+M</t>
  </si>
  <si>
    <t>1.113</t>
  </si>
  <si>
    <t>1.114</t>
  </si>
  <si>
    <t>Požární klapka čtyřhranná s atestem, odolnost 90 min, 400 x 250, D+M</t>
  </si>
  <si>
    <t>1.115</t>
  </si>
  <si>
    <t>Požární klapka kruhová s atestem, odolnost 90 min, d=100, D+M</t>
  </si>
  <si>
    <t>1.116</t>
  </si>
  <si>
    <t>Požární klapka kruhová s atestem, odolnost 90 min, d=125, D+M</t>
  </si>
  <si>
    <t>1.117</t>
  </si>
  <si>
    <t>1.200</t>
  </si>
  <si>
    <t>Montážní materiál k z.č. 1</t>
  </si>
  <si>
    <t>1.201</t>
  </si>
  <si>
    <t>Zaregulování z.č. 1, koordinace s MaR</t>
  </si>
  <si>
    <t>1.202</t>
  </si>
  <si>
    <t>Dopravné (doprava na staveniště a vnitrostaveništní doprava, % z ceny materiálu)</t>
  </si>
  <si>
    <t>1.203</t>
  </si>
  <si>
    <t>Přesun hmot (% z ceny montáže)</t>
  </si>
  <si>
    <t>1.204</t>
  </si>
  <si>
    <t>Inženýrská koordinační činnost</t>
  </si>
  <si>
    <t>1.205</t>
  </si>
  <si>
    <t>Komplexní zkoušky, uvedení do provozu</t>
  </si>
  <si>
    <t>1.206</t>
  </si>
  <si>
    <t>Finální provozní zkoušky v délce minimálně 1 týdne bezporuchového provozu v automatickém režimu při výchozím nastavení zhotovitelem</t>
  </si>
  <si>
    <t>1.207</t>
  </si>
  <si>
    <t>Zaškolení obsluhy</t>
  </si>
  <si>
    <t>1.208</t>
  </si>
  <si>
    <t>Čištění a desinfekce VZT zařízení</t>
  </si>
  <si>
    <t>1.211</t>
  </si>
  <si>
    <t>Vypracování provozního řádu</t>
  </si>
  <si>
    <t>Zařízení č. 3 - Přímé chlazení gastroprovozu</t>
  </si>
  <si>
    <t>3.01</t>
  </si>
  <si>
    <t>Venkovní kondenzační jednotka SPLIT, Qch=7,1 kW, Qt=7,6 kW, m=70,0 kg, chladivo R32, D+M</t>
  </si>
  <si>
    <t>Lp(1m)=49,0 dB(A) v režimu topení, Lp(1m)=47,0 dB(A) v režimu chlazení, SEER=5,6, SCOP=3,90, max. délka chladivového potrubí 55 m,</t>
  </si>
  <si>
    <t xml:space="preserve">Provozní rozsah chlazení -15 až +46 °C, provozní rozsah topení -20 až +21 °C. </t>
  </si>
  <si>
    <t>včetně předplnění chladivem R32 pro délku Cu potrubí 30 m - tj. 2,8 kg</t>
  </si>
  <si>
    <t>včetně konektoru pro hlášení chodu/poruchy z venkovní jednotky, profese MaR osadí do venkovní jednotky relé,</t>
  </si>
  <si>
    <t>Včetně podložení nožiček jednotky rýhovanou gumou. Včetně dopravy jeřábem na střechu.</t>
  </si>
  <si>
    <t>Nosná konstrukce pod jednotku je dodávkou profese stavba.</t>
  </si>
  <si>
    <t>3.01a</t>
  </si>
  <si>
    <t>Vnitřní podstropní (konzolová) jednotka SPLIT v celonerezovém provedení, Qch=7,1 kW, Qt=7,6 kW, m=42,0 kg, chladivo R32, D+M</t>
  </si>
  <si>
    <t>Lp(1m)=39,0 dB(A) při vysokých otáčkách ventilátoru, včetně nástěnného kabelového ovladače a kabelu.</t>
  </si>
  <si>
    <t>včetně filtrů pro odlučování oleje, včetně čerpadla kondenzátu, při instalaci bude aktivován autorestart.</t>
  </si>
  <si>
    <t>Včetně bílé plastové lišty pro vední Cu potrubí mezi jednotkou a podhledem. Včetně materiálu pro ukotvení jednotky do stropu (záv. tyče).</t>
  </si>
  <si>
    <t>Včetně záslepky dekoračního panelu.</t>
  </si>
  <si>
    <t>3.02</t>
  </si>
  <si>
    <t>3.02a</t>
  </si>
  <si>
    <t>3.03</t>
  </si>
  <si>
    <t>3.03a</t>
  </si>
  <si>
    <t>3.04</t>
  </si>
  <si>
    <t>Předizolované chladivové potrubí, D+M</t>
  </si>
  <si>
    <t>3.05</t>
  </si>
  <si>
    <t>Spojení kondenzačních jednotek a vnitřních jednotek stíněnou komunikační a napájecí kabeláží, D+M</t>
  </si>
  <si>
    <t>3.06</t>
  </si>
  <si>
    <t>Doplnění chladiva do systému R32, D+M</t>
  </si>
  <si>
    <t>3.07</t>
  </si>
  <si>
    <t>Kamenná vlna min 120g/m3, protipožární stěrka CSP, protipožární silikon, D+M</t>
  </si>
  <si>
    <t>3.08</t>
  </si>
  <si>
    <t>Krycí ocelový žlab pro vedení Cu potrubí a komunikační kabeláže ve venkovním prostředí včetně tvarovek a víka, rozměr ŠxV= 150x100 mm, D+M</t>
  </si>
  <si>
    <t>Přesný rozměr žlabu objednat dle skutečného stavu na stavbě.</t>
  </si>
  <si>
    <t>3.200</t>
  </si>
  <si>
    <t>Montážní materiál k z.č. 3</t>
  </si>
  <si>
    <t>3.201</t>
  </si>
  <si>
    <t>3.202</t>
  </si>
  <si>
    <t>3.203</t>
  </si>
  <si>
    <t>3.204</t>
  </si>
  <si>
    <t>Kontrola těsnosti a pevnosti spojů Cu potrubí přetlakem tlakovou zkouškou pomocí dusíku</t>
  </si>
  <si>
    <t>3.205</t>
  </si>
  <si>
    <t>Vakuování systému</t>
  </si>
  <si>
    <t>3.206</t>
  </si>
  <si>
    <t>Požární hlídky</t>
  </si>
  <si>
    <t>3.207</t>
  </si>
  <si>
    <t>3.208</t>
  </si>
  <si>
    <t>3.209</t>
  </si>
  <si>
    <t>3.210</t>
  </si>
  <si>
    <t>3.213</t>
  </si>
  <si>
    <t>Zařízení č. 4 - Demontáže a úpravy stávajících systémů VZT</t>
  </si>
  <si>
    <t>4.01</t>
  </si>
  <si>
    <t>Demontáž stávající VZT jednotky včetně odvozu a ekologické likvidace.</t>
  </si>
  <si>
    <t>4.02</t>
  </si>
  <si>
    <t>Demontáž stávajícího VZT potrubí, včetně izolací, závěsů, potrubních a koncových elementů, pružných hadic atd.,</t>
  </si>
  <si>
    <t>včetně odvozu a ekologické likvidace.</t>
  </si>
  <si>
    <t>Je nutné počítat s možným vyšším rozsahem demontáží z důvodů popsaných v kapitole 2 v TZ.</t>
  </si>
  <si>
    <t>Viz výkres číslo: D.1.2.4-a 06 Půdorysy demontáže</t>
  </si>
  <si>
    <t>806</t>
  </si>
  <si>
    <t>4.03</t>
  </si>
  <si>
    <t>Čtyřhranné ocel. potrubí sk. I třídy těsnosti B, D+M</t>
  </si>
  <si>
    <t>včetně plechů pro zaslepení demontovaných větví stávajících systémů VZT</t>
  </si>
  <si>
    <t>Viz výkres číslo: D.1.2.4-a 03 Půdorys 3.NP, D.1.2.4-a 06 Půdorysy demontáže</t>
  </si>
  <si>
    <t>4.04</t>
  </si>
  <si>
    <t>4.200</t>
  </si>
  <si>
    <t>Montážní materiál k z.č. 4</t>
  </si>
  <si>
    <t>4.201</t>
  </si>
  <si>
    <t>Měření průtoku vzduchu na stávajících z.č. 10 před započetím demontáží</t>
  </si>
  <si>
    <t>4.202</t>
  </si>
  <si>
    <t>Zaregulování stávajících z.č. 10 po ukončení prací, včetně opětovného změření průtoků, koordinace s MaR</t>
  </si>
  <si>
    <t>4.203</t>
  </si>
  <si>
    <t>4.204</t>
  </si>
  <si>
    <t>4.205</t>
  </si>
  <si>
    <t>4.206</t>
  </si>
  <si>
    <t>Zhodnocení skutečného rozsahu demontáží po sundání podhledů na stavbě, včetně řešení případných koordinačních problémů, které nemohly být</t>
  </si>
  <si>
    <t>Zařízení č. 5 - Celoroční chlazení rozvodny NN</t>
  </si>
  <si>
    <t>5.01</t>
  </si>
  <si>
    <t>Venkovní kondenzační jednotka SPLIT, Qch nom.=2,6 kW, Qt nom.=3,4 kW, m=43,0 kg, chladivo R32, D+M</t>
  </si>
  <si>
    <t>Lw=59,0 dB(A), SEER=7,2, SCOP=4,3, max. délka chladivového potrubí 30 m,</t>
  </si>
  <si>
    <t xml:space="preserve">Provozní rozsah chlazení -20 až +52 °C, provozní rozsah topení -25 až +24 °C. </t>
  </si>
  <si>
    <t>včetně předplnění chladivem R32 pro délku Cu potrubí 20 m - tj. 1,2 kg</t>
  </si>
  <si>
    <t>včetně Modbus adaptéru, včetně podložení nožiček jednotky rýhovanou gumou. Včetně dopravy jeřábem na střechu.</t>
  </si>
  <si>
    <t>5.01a</t>
  </si>
  <si>
    <t>Vnitřní nástěnná jednotka SPLIT s funkcí bezprůvanového chlazení, Qch=2,6 kW, Qt=3,3 kW, m=10,6 kg, chladivo R32, D+M</t>
  </si>
  <si>
    <t xml:space="preserve">Lp(1m)=37,0 dB(A) při vysokých otáčkách ventilátoru, Lp(1m)=21,0 dB(A) při zapnuté funkci bezprůvanového chlazení, </t>
  </si>
  <si>
    <t>včetně nástěnného kabelového ovladače a kabelu, včetně čerpadla kondenzátu, při instalaci bude aktivován autorestart.</t>
  </si>
  <si>
    <t xml:space="preserve">Včetně bílé plastové lišty pro vední Cu potrubí mezi jednotkou a podhledem. </t>
  </si>
  <si>
    <t>5.02</t>
  </si>
  <si>
    <t>5.02a</t>
  </si>
  <si>
    <t>5.03</t>
  </si>
  <si>
    <t>Cu potrubí 6/10</t>
  </si>
  <si>
    <t>Cu potrubí v exteriéru bude opatřeno ochrannou páskou a bude vedeno v ocelovém žlabu</t>
  </si>
  <si>
    <t xml:space="preserve">Svařování Cu potrubí bude prováděno pod ochrannou atmosférou inertního plynu (např. dusík). </t>
  </si>
  <si>
    <t>5.04</t>
  </si>
  <si>
    <t>5.05</t>
  </si>
  <si>
    <t>5.06</t>
  </si>
  <si>
    <t>5.07</t>
  </si>
  <si>
    <t>Krycí ocelový žlab pro vedení Cu potrubí a komunikační kabeláže ve venkovním prostředí včetně tvarovek a víka, rozměr ŠxV= 125x100 mm, D+M</t>
  </si>
  <si>
    <t>5.200</t>
  </si>
  <si>
    <t>Montážní materiál k z.č. 5</t>
  </si>
  <si>
    <t>5.201</t>
  </si>
  <si>
    <t>5.202</t>
  </si>
  <si>
    <t>5.204</t>
  </si>
  <si>
    <t>5.205</t>
  </si>
  <si>
    <t>5.206</t>
  </si>
  <si>
    <t>280</t>
  </si>
  <si>
    <t>5.207</t>
  </si>
  <si>
    <t>282</t>
  </si>
  <si>
    <t>5.208</t>
  </si>
  <si>
    <t>284</t>
  </si>
  <si>
    <t>5.209</t>
  </si>
  <si>
    <t>286</t>
  </si>
  <si>
    <t>5.210</t>
  </si>
  <si>
    <t>288</t>
  </si>
  <si>
    <t>5.213</t>
  </si>
  <si>
    <t>294</t>
  </si>
  <si>
    <t>A.11 - Interier</t>
  </si>
  <si>
    <t>A.11.2 - Zabudovaný interier 2.np</t>
  </si>
  <si>
    <t>M502 - Zabudovaný interier</t>
  </si>
  <si>
    <t>M502</t>
  </si>
  <si>
    <t>Zabudovaný interier</t>
  </si>
  <si>
    <t>ZI01-11</t>
  </si>
  <si>
    <t>Vestavná skříň. Rozměry: 2235/400/2020 mm (š/h/v). Materiál korpusu: MDF deska s melaminovým potahem, tl.18 mm ABS hranami, tl. 2 mm, bílá barva. Zadní čelo: dřevotřísková deska s melaminovým potahem, tl. 18 mm. Dvířka: MDF deska s melaminovým potahem, tl. 18 mm, hrana  ABS tl. 2 mm, bílá barva, v horní části dvířek vyfrézovány úchytky.  Dvířka otevíravá. Sokl: výšky 50 mm, krytí MDF deskou s melaminovým potahem  tl. 18 mm, barva bílá bude vzorováno. Příslušenství: police 9 ks MDF deska s melaminovým potahem,  tl. 18 mm, s možností výškového nastavení, bílá barva</t>
  </si>
  <si>
    <t>ZI01-14</t>
  </si>
  <si>
    <t>Jídelní sestava zabudovaná. Rozměry stolu: 1800/800/750 mm (š/h/v). Jídelní sestava stolu a 6 židlí. Deska stolu: MDF laminovaná deska v ABS hranou tl. 2 mm, tl. desky 25 mm. Materiál korpusu židlí: skořepina z pevného plastu, snadno čistitelná, odolná proti opotřebení, únosnost sedáku alespoň 100 kg.  Kotvení podnože bude provedeno skrytě ve stojinách, dle technologických postupů dodavatele - v rámci skladby podlahy, případně do stropní konstrukce, za předpokladu předchozí konzultace a schválení projektantem v rámci AD (viz projekt SKŘ). Kotvení probíhá přes dlažbu do podlahy. Barva podnože: černá , bude vzorováno. Barva stolní desky: krémově béžová, bude vzorováno. Barva korpusu židlí: černá/antracit, matná, bude vzorováno.</t>
  </si>
  <si>
    <t>ZI01-15</t>
  </si>
  <si>
    <t>Jídelní sestava zabudovaná. Rozměry stolu: 1200/800/750 mm (š/h/v). Jídelní sestava stolu a 6 židlí. Deska stolu: MDF laminovaná deska v ABS hranou tl. 2 mm, tl. desky 25 mm. Materiál korpusu židlí: skořepina z pevného plastu, snadno čistitelná, odolná proti opotřebení, únosnost sedáku alespoň 100 kg.  Kotvení podnože bude provedeno skrytě ve stojinách, dle technologických postupů dodavatele - v rámci skladby podlahy, případně do stropní konstrukce, za předpokladu předchozí konzultace a schválení projektantem v rámci AD (viz projekt SKŘ). Kotvení probíhá přes dlažbu do podlahy. Barva podnože: černá , bude vzorováno. Barva stolní desky: krémově béžová, bude vzorováno. Barva korpusu židlí: černá/antracit, matná, bude vzorováno.</t>
  </si>
  <si>
    <t>B - 3.np</t>
  </si>
  <si>
    <t>B.1 - 3.np - Stavební část</t>
  </si>
  <si>
    <t xml:space="preserve">    762 - Konstrukce tesařské</t>
  </si>
  <si>
    <t>-1094562288</t>
  </si>
  <si>
    <t>mč.310</t>
  </si>
  <si>
    <t>5,2*4,4-0,8*2</t>
  </si>
  <si>
    <t>1624062664</t>
  </si>
  <si>
    <t>mč.325</t>
  </si>
  <si>
    <t>1,85*4,4</t>
  </si>
  <si>
    <t>mč.324+312</t>
  </si>
  <si>
    <t>1,55*4,4</t>
  </si>
  <si>
    <t>282891933</t>
  </si>
  <si>
    <t>1,35*4,4</t>
  </si>
  <si>
    <t>-1126371222</t>
  </si>
  <si>
    <t>schodiště</t>
  </si>
  <si>
    <t>0,45*4,4</t>
  </si>
  <si>
    <t>1582149510</t>
  </si>
  <si>
    <t>mč.300</t>
  </si>
  <si>
    <t>-2006844282</t>
  </si>
  <si>
    <t>mč.313</t>
  </si>
  <si>
    <t>mč.314</t>
  </si>
  <si>
    <t>mč.312</t>
  </si>
  <si>
    <t>317142430</t>
  </si>
  <si>
    <t>Překlady nenosné z pórobetonu osazené do tenkého maltového lože, výšky do 250 mm, šířky překladu 125 mm, délky překladu do 1000 mm</t>
  </si>
  <si>
    <t>-1654568852</t>
  </si>
  <si>
    <t>7*0</t>
  </si>
  <si>
    <t>mč.315</t>
  </si>
  <si>
    <t>-736907280</t>
  </si>
  <si>
    <t>mč.305</t>
  </si>
  <si>
    <t>mč.309</t>
  </si>
  <si>
    <t>317143451</t>
  </si>
  <si>
    <t>Překlady nosné z pórobetonu osazené do tenkého maltového lože, pro zdi tl. 300 mm, délky překladu do 1300 mm</t>
  </si>
  <si>
    <t>-1304864473</t>
  </si>
  <si>
    <t>nad hydrantem</t>
  </si>
  <si>
    <t>1473275377</t>
  </si>
  <si>
    <t>mč.312-314</t>
  </si>
  <si>
    <t>(2,15+1+3,1+1,25)*4,4-0,8*2,05*3</t>
  </si>
  <si>
    <t>1,2*4,4-0,8*2,05</t>
  </si>
  <si>
    <t>promítání</t>
  </si>
  <si>
    <t>1,5*4,4-0,8*2,05</t>
  </si>
  <si>
    <t>mč.320</t>
  </si>
  <si>
    <t>3,6*4,4</t>
  </si>
  <si>
    <t>obezdění VZT šachet ve střeše</t>
  </si>
  <si>
    <t>Š6</t>
  </si>
  <si>
    <t>(0,6+0,1+0,455+0,1)*2*0,5</t>
  </si>
  <si>
    <t>Š7</t>
  </si>
  <si>
    <t>(0,81+0,1+0,455+0,1)*2*0,5</t>
  </si>
  <si>
    <t>Š8</t>
  </si>
  <si>
    <t>(1,35+0,1+0,455+0,1)*2*0,5</t>
  </si>
  <si>
    <t>Š9</t>
  </si>
  <si>
    <t>-1134178680</t>
  </si>
  <si>
    <t>mč.310,305,300</t>
  </si>
  <si>
    <t>(3,595+3,675+6+0,15+3,33+0,15)*4,4-0,9*2</t>
  </si>
  <si>
    <t>mč.311+309</t>
  </si>
  <si>
    <t>4,65*4,4-0,9*2</t>
  </si>
  <si>
    <t>(2,18+1,1)*4,4-0,7*2</t>
  </si>
  <si>
    <t>(0,7+1,35+2)*4,4-0,9*2</t>
  </si>
  <si>
    <t>1,5*2,05-0,9*2</t>
  </si>
  <si>
    <t>strojovna VZT - sací kanál</t>
  </si>
  <si>
    <t>1,7*1</t>
  </si>
  <si>
    <t>342291131</t>
  </si>
  <si>
    <t>Ukotvení příček plochými kotvami, do konstrukce betonové</t>
  </si>
  <si>
    <t>581313438</t>
  </si>
  <si>
    <t>4,4*9</t>
  </si>
  <si>
    <t>1103733171</t>
  </si>
  <si>
    <t>0,95*1,5</t>
  </si>
  <si>
    <t>1*1,5</t>
  </si>
  <si>
    <t>1,25*1,5</t>
  </si>
  <si>
    <t>1511536903</t>
  </si>
  <si>
    <t>mč.316</t>
  </si>
  <si>
    <t>1771117406</t>
  </si>
  <si>
    <t>střecha skladba SA01 - nadbetonování trapéz.plechů</t>
  </si>
  <si>
    <t>135743445</t>
  </si>
  <si>
    <t>střecha skladba SA01 - nadbetonování trapéz.plechů  VIZ okn2</t>
  </si>
  <si>
    <t>-1806979114</t>
  </si>
  <si>
    <t>po osazení OKn1 - kapsy viz bourání</t>
  </si>
  <si>
    <t>356831787</t>
  </si>
  <si>
    <t>atika v řezu A</t>
  </si>
  <si>
    <t>26*0,15*0,24</t>
  </si>
  <si>
    <t>atika v řezu B</t>
  </si>
  <si>
    <t>20*0,15*0,15</t>
  </si>
  <si>
    <t>-164442969</t>
  </si>
  <si>
    <t>26*0,24*2</t>
  </si>
  <si>
    <t>20*0,15*2</t>
  </si>
  <si>
    <t>-157527269</t>
  </si>
  <si>
    <t>1035356800</t>
  </si>
  <si>
    <t>26*0,15*0,24*0,09</t>
  </si>
  <si>
    <t>20*0,15*0,15*0,09</t>
  </si>
  <si>
    <t>-615155409</t>
  </si>
  <si>
    <t>schodiště+zádveří</t>
  </si>
  <si>
    <t>(0,45+0,37+4,95+0,5)*4,2</t>
  </si>
  <si>
    <t>(4,625+3,33)*4,2</t>
  </si>
  <si>
    <t>mč.301</t>
  </si>
  <si>
    <t>0,42*4,2</t>
  </si>
  <si>
    <t>mč.305+309</t>
  </si>
  <si>
    <t>(6+2,825)*4,2-0,8*2</t>
  </si>
  <si>
    <t>(3,615+2,5+6+3,395)*4,2-0,8*2</t>
  </si>
  <si>
    <t>chodba</t>
  </si>
  <si>
    <t>(6,1+3,675+3,81+6,85+1,85)*4,2-0,9*2</t>
  </si>
  <si>
    <t>mč.311</t>
  </si>
  <si>
    <t>(3,175+1,55)*4,2-0,9*2</t>
  </si>
  <si>
    <t>(4,175+2,18)*2*4,2-0,7*2*4</t>
  </si>
  <si>
    <t>(1,4+1,2)*2*4,2-0,7*2+1,2*0,15</t>
  </si>
  <si>
    <t>(1,4+1,2)*2*4,2-0,7*2+1*0,15</t>
  </si>
  <si>
    <t>(0,95+2,18)*2*4,2-0,7*2+0,95*0,15</t>
  </si>
  <si>
    <t>(1,1+0,3+0,45)*4,2</t>
  </si>
  <si>
    <t>mč.321</t>
  </si>
  <si>
    <t>1,35*2,05</t>
  </si>
  <si>
    <t>mč.324</t>
  </si>
  <si>
    <t>(0,8+0,25+0,9+2,2)*4,2-0,7*2</t>
  </si>
  <si>
    <t>(1,825+1,7)*2*4,2-0,9*2</t>
  </si>
  <si>
    <t>(1,5*2,05-0,9*2)*2</t>
  </si>
  <si>
    <t>(1,5*4,2-0,7*2)*2</t>
  </si>
  <si>
    <t>(2,45*4,2-0,7*2)*2</t>
  </si>
  <si>
    <t>3,6*4,4*2</t>
  </si>
  <si>
    <t>-1261093908</t>
  </si>
  <si>
    <t>(4,175+2,18)*2*(4,2-3)</t>
  </si>
  <si>
    <t>(1,4+1,2)*2*(4,2-3)</t>
  </si>
  <si>
    <t>(0,95+2,18)*2*(4,2-3)</t>
  </si>
  <si>
    <t>(1,825+1,7)*2*(4,2-3)</t>
  </si>
  <si>
    <t>1742761336</t>
  </si>
  <si>
    <t>skladba SB05</t>
  </si>
  <si>
    <t>28,62+40,77+32,77+14,625</t>
  </si>
  <si>
    <t>skladba SB07</t>
  </si>
  <si>
    <t>13,07</t>
  </si>
  <si>
    <t>-1979818891</t>
  </si>
  <si>
    <t>196053896</t>
  </si>
  <si>
    <t>-1392589068</t>
  </si>
  <si>
    <t>1270292257</t>
  </si>
  <si>
    <t>-1336273156</t>
  </si>
  <si>
    <t>0,6*2*2+0,8*2*8+0,9*2*3</t>
  </si>
  <si>
    <t>1755686219</t>
  </si>
  <si>
    <t xml:space="preserve">3.np </t>
  </si>
  <si>
    <t>schodiště u terasy</t>
  </si>
  <si>
    <t>(2,7+3)*4,25</t>
  </si>
  <si>
    <t>1120766054</t>
  </si>
  <si>
    <t>1,2*0,65*0,35</t>
  </si>
  <si>
    <t>1,45*0,65*0,35</t>
  </si>
  <si>
    <t>1673634564</t>
  </si>
  <si>
    <t>0,6*0,455*0,13</t>
  </si>
  <si>
    <t>319569498</t>
  </si>
  <si>
    <t>pro osazení OK-OKN1 schodiště</t>
  </si>
  <si>
    <t>-284521043</t>
  </si>
  <si>
    <t>pro šachty Š6 až Š7</t>
  </si>
  <si>
    <t>2*4*2</t>
  </si>
  <si>
    <t>pro šachty Š8 až Š9</t>
  </si>
  <si>
    <t>3*4*2</t>
  </si>
  <si>
    <t>2103037916</t>
  </si>
  <si>
    <t>0,13*6</t>
  </si>
  <si>
    <t>-1108269699</t>
  </si>
  <si>
    <t>(0,6+0,455)*2</t>
  </si>
  <si>
    <t>-1136928834</t>
  </si>
  <si>
    <t>804894884</t>
  </si>
  <si>
    <t>2100426887</t>
  </si>
  <si>
    <t>-429354838</t>
  </si>
  <si>
    <t>40,429*4 'Přepočtené koeficientem množství</t>
  </si>
  <si>
    <t>121086145</t>
  </si>
  <si>
    <t>-177236921</t>
  </si>
  <si>
    <t>40,429*14 'Přepočtené koeficientem množství</t>
  </si>
  <si>
    <t>561129385</t>
  </si>
  <si>
    <t>16,05*0,00985+56,3*0,00132+13*0,024</t>
  </si>
  <si>
    <t>597970059</t>
  </si>
  <si>
    <t>144,425*0,08155+102,7*0,08155</t>
  </si>
  <si>
    <t>1728565738</t>
  </si>
  <si>
    <t>3,216*0,0075</t>
  </si>
  <si>
    <t>1964920643</t>
  </si>
  <si>
    <t>0,603*2,1+0,243*2,1</t>
  </si>
  <si>
    <t>1484733244</t>
  </si>
  <si>
    <t>40,08*0,308+2*0,031</t>
  </si>
  <si>
    <t>-1713473873</t>
  </si>
  <si>
    <t>3,216*0,011+730,4*0,002</t>
  </si>
  <si>
    <t>1996965335</t>
  </si>
  <si>
    <t>5,58</t>
  </si>
  <si>
    <t>1,75</t>
  </si>
  <si>
    <t>1,51</t>
  </si>
  <si>
    <t>2,07</t>
  </si>
  <si>
    <t>2,04</t>
  </si>
  <si>
    <t>2057337546</t>
  </si>
  <si>
    <t>(4,175+2,18)*2*0,15</t>
  </si>
  <si>
    <t>(1,4+1,2)*2*0,15</t>
  </si>
  <si>
    <t>(0,95+2,18)*2*0,15</t>
  </si>
  <si>
    <t>(1,825+1,7)*2*0,15</t>
  </si>
  <si>
    <t>728739172</t>
  </si>
  <si>
    <t>712311101</t>
  </si>
  <si>
    <t>Provedení povlakové krytiny střech plochých do 10° natěradly a tmely za studena nátěrem lakem penetračním nebo asfaltovým</t>
  </si>
  <si>
    <t>-1713353202</t>
  </si>
  <si>
    <t>skladba SA02 - stávající střecha</t>
  </si>
  <si>
    <t>40*18,26</t>
  </si>
  <si>
    <t xml:space="preserve">skladba SA01 - nová střecha </t>
  </si>
  <si>
    <t>8*18,26</t>
  </si>
  <si>
    <t>na obezdění VZT šachet ve střeše</t>
  </si>
  <si>
    <t>(0,8+0,655)*2*0,2</t>
  </si>
  <si>
    <t>(1,01+0,655)*2*0,2</t>
  </si>
  <si>
    <t>(1,55+0,655)*2*0,2</t>
  </si>
  <si>
    <t>11163150</t>
  </si>
  <si>
    <t>lak penetrační asfaltový</t>
  </si>
  <si>
    <t>-790298936</t>
  </si>
  <si>
    <t>879,492*0,00032</t>
  </si>
  <si>
    <t>712331111</t>
  </si>
  <si>
    <t>Provedení povlakové krytiny střech plochých do 10° pásy na sucho podkladní samolepící asfaltový pás</t>
  </si>
  <si>
    <t>416877311</t>
  </si>
  <si>
    <t>na polystyren</t>
  </si>
  <si>
    <t>(8*18,26+(8+18,26+8)*0,15)</t>
  </si>
  <si>
    <t>62852011</t>
  </si>
  <si>
    <t>pás asfaltový samolepicí modifikovaný SBS s vložkou ze skleněné rohože se spalitelnou fólií nebo jemnozrnným minerálním posypem nebo textilií na horním povrchu tl 3,0mm</t>
  </si>
  <si>
    <t>-2145775603</t>
  </si>
  <si>
    <t>154,231*1,1655</t>
  </si>
  <si>
    <t>-1678828502</t>
  </si>
  <si>
    <t>pro VZT šachty ve střeše</t>
  </si>
  <si>
    <t>0,8*0,655</t>
  </si>
  <si>
    <t>1,01*0,655</t>
  </si>
  <si>
    <t>1,55*0,655</t>
  </si>
  <si>
    <t>712341559</t>
  </si>
  <si>
    <t>Provedení povlakové krytiny střech plochých do 10° pásy přitavením NAIP v plné ploše</t>
  </si>
  <si>
    <t>1969006004</t>
  </si>
  <si>
    <t>protěsná vrstva</t>
  </si>
  <si>
    <t>finální izolace</t>
  </si>
  <si>
    <t>62855045</t>
  </si>
  <si>
    <t>pás asfaltový natavitelný modifikovaný SBS s vložkou z polyesterové rohože a spalitelnou PE fólií a hrubozrnným břidličným posypem na horním povrchu tl 4,4mm</t>
  </si>
  <si>
    <t>934685908</t>
  </si>
  <si>
    <t>(8*18,26+(8+18,26+8)*0,15)*1,1655</t>
  </si>
  <si>
    <t>(0,8+0,655)*2*0,2*1,1655</t>
  </si>
  <si>
    <t>(1,01+0,655)*2*0,2*1,1655</t>
  </si>
  <si>
    <t>(1,55+0,655)*2*0,2*1,1655</t>
  </si>
  <si>
    <t>62855001</t>
  </si>
  <si>
    <t>pás asfaltový natavitelný modifikovaný SBS s vložkou z polyesterové rohože a spalitelnou PE fólií nebo jemnozrnným minerálním posypem na horním povrchu tl 4,0mm</t>
  </si>
  <si>
    <t>-1706767787</t>
  </si>
  <si>
    <t>parotěsná vrstva</t>
  </si>
  <si>
    <t>8*18,26*1,1655</t>
  </si>
  <si>
    <t>71290-001</t>
  </si>
  <si>
    <t>Provizorní zajištění prostupů střechou proti zatečení</t>
  </si>
  <si>
    <t>-1678260348</t>
  </si>
  <si>
    <t>1281674222</t>
  </si>
  <si>
    <t>712300841</t>
  </si>
  <si>
    <t>Ostatní práce při odstranění povlakové krytiny střech plochých do 10° mechu odškrabáním a očistěním s urovnáním povrchu</t>
  </si>
  <si>
    <t>352218915</t>
  </si>
  <si>
    <t>stávající střecha</t>
  </si>
  <si>
    <t>998712103</t>
  </si>
  <si>
    <t>Přesun hmot pro povlakové krytiny stanovený z hmotnosti přesunovaného materiálu vodorovná dopravní vzdálenost do 50 m základní v objektech výšky přes 12 do 24 m</t>
  </si>
  <si>
    <t>-1742247240</t>
  </si>
  <si>
    <t>133584216</t>
  </si>
  <si>
    <t>skladba SC05</t>
  </si>
  <si>
    <t>28,62</t>
  </si>
  <si>
    <t>mč.302</t>
  </si>
  <si>
    <t>40,77</t>
  </si>
  <si>
    <t>mč.303</t>
  </si>
  <si>
    <t>32,77</t>
  </si>
  <si>
    <t>mč.304</t>
  </si>
  <si>
    <t>16,89</t>
  </si>
  <si>
    <t>mč.306</t>
  </si>
  <si>
    <t>17,43</t>
  </si>
  <si>
    <t>mč.307</t>
  </si>
  <si>
    <t>17,01</t>
  </si>
  <si>
    <t>mč.308</t>
  </si>
  <si>
    <t>28,94</t>
  </si>
  <si>
    <t>1288007528</t>
  </si>
  <si>
    <t>199,44*1,05</t>
  </si>
  <si>
    <t>830080941</t>
  </si>
  <si>
    <t>709252288</t>
  </si>
  <si>
    <t>(28,62+40,77+32,77+14,625)*1,05</t>
  </si>
  <si>
    <t>13,07*1,05</t>
  </si>
  <si>
    <t>28372305</t>
  </si>
  <si>
    <t>deska EPS 100 pro konstrukce s běžným zatížením λ=0,037 tl 50mm</t>
  </si>
  <si>
    <t>1716258182</t>
  </si>
  <si>
    <t>713140865</t>
  </si>
  <si>
    <t>Odstranění tepelné izolace střech plochých z rohoží, pásů, dílců, desek, bloků nadstřešních izolací připevněných lepením z polystyrenu suchého, tloušťka izolace přes 200 mm</t>
  </si>
  <si>
    <t>-2026604060</t>
  </si>
  <si>
    <t>713141132</t>
  </si>
  <si>
    <t>Montáž tepelné izolace střech plochých rohožemi, pásy, deskami, dílci, bloky (izolační materiál ve specifikaci) přilepenými za studena dvouvrstvá zplna</t>
  </si>
  <si>
    <t>51255609</t>
  </si>
  <si>
    <t>28375993.1</t>
  </si>
  <si>
    <t>deska ze stabilizovaného pěnového polystyrenu tl 200mm</t>
  </si>
  <si>
    <t>279326863</t>
  </si>
  <si>
    <t>8*18,26*1,05</t>
  </si>
  <si>
    <t>28376142</t>
  </si>
  <si>
    <t>klín izolační spád do 5% EPS 150</t>
  </si>
  <si>
    <t>635442924</t>
  </si>
  <si>
    <t>8*18,26*(0,02+0,08)/2*1,05</t>
  </si>
  <si>
    <t>-872528098</t>
  </si>
  <si>
    <t>-743441514</t>
  </si>
  <si>
    <t>129,855*1,15</t>
  </si>
  <si>
    <t>1004690409</t>
  </si>
  <si>
    <t>762</t>
  </si>
  <si>
    <t>Konstrukce tesařské</t>
  </si>
  <si>
    <t>762511843</t>
  </si>
  <si>
    <t>Demontáž podlahové konstrukce podkladové z dřevoštěpkových desek jednovrstvých šroubovaných na sraz, tloušťka desky do 15 mm</t>
  </si>
  <si>
    <t>155518360</t>
  </si>
  <si>
    <t>podium</t>
  </si>
  <si>
    <t>1,7*5,8+4,6*1</t>
  </si>
  <si>
    <t>bočnice</t>
  </si>
  <si>
    <t>(4,6+0,7)*0,3</t>
  </si>
  <si>
    <t>762512811</t>
  </si>
  <si>
    <t>Demontáž podlahové konstrukce podkladové roštu podkladového</t>
  </si>
  <si>
    <t>-1894120020</t>
  </si>
  <si>
    <t>20*1,8+16</t>
  </si>
  <si>
    <t>4,3/0,3*0,3</t>
  </si>
  <si>
    <t>763111437.1</t>
  </si>
  <si>
    <t xml:space="preserve">SD01  SDK příčka tl 150 mm profil R- CW 50-100-N s minerální izolací tl. 50-100mm, 2xdeska odolná proti vlhosti tl. 12,5 </t>
  </si>
  <si>
    <t>320356503</t>
  </si>
  <si>
    <t>skladba SD01</t>
  </si>
  <si>
    <t>1,55*4,4-0,9*2</t>
  </si>
  <si>
    <t>763111444.1</t>
  </si>
  <si>
    <t xml:space="preserve">SD01  SDK příčka tl 125 mm profil R- CW 50-100-N s minerální izolací tl. 50-100mm, 2xdeska odolná proti vlhosti tl. 12,5 </t>
  </si>
  <si>
    <t>268595007</t>
  </si>
  <si>
    <t>(0,7+3,48)*4,4</t>
  </si>
  <si>
    <t>763111462.1</t>
  </si>
  <si>
    <t xml:space="preserve">SD02  SDK příčka tl 150 mm profil R- CW 100 s minerální izolací tl. 100mm, desky 2xakustická 12,5 </t>
  </si>
  <si>
    <t>-1690191384</t>
  </si>
  <si>
    <t>skladba SD02</t>
  </si>
  <si>
    <t>(3,33+0,15+4,625+10+7,35+6,75+4,625+3,7+6+5,6+6+7,7+9,4)*4,4-0,9*2*9</t>
  </si>
  <si>
    <t>763111450x1</t>
  </si>
  <si>
    <t xml:space="preserve">SDK příčka tl 150 mm profil 2x R- CW 100 s minerální izolací tl. 2x100mm, ddeska odolná proti vlhosti tl. 12,5 </t>
  </si>
  <si>
    <t>1951852205</t>
  </si>
  <si>
    <t>mezi mč.311 a 324</t>
  </si>
  <si>
    <t>1,8*4,4-0,9*2</t>
  </si>
  <si>
    <t>-1103781550</t>
  </si>
  <si>
    <t>(3,1+6+2,5+5,6+3,8+0,6+5,4+6,3+6+1,85+1,4+4,5+1,2+1,7+1,4+0,3)*3</t>
  </si>
  <si>
    <t>1,5*2,05-0,6*2*2-0,8*2*7</t>
  </si>
  <si>
    <t>SDK stěna předsazená tl 100 mm profil CW+UW 75 2xdeska požárně odolná tl.12,5 bez izolace EI 60</t>
  </si>
  <si>
    <t>-738162907</t>
  </si>
  <si>
    <t>opláštění OK</t>
  </si>
  <si>
    <t>(0,35+0,4+0,35+0,45*2+0,6*2)*4,4</t>
  </si>
  <si>
    <t>(1,2*2+0,6*2+0,4*2+0,55)*4,4</t>
  </si>
  <si>
    <t>osa A/37-33</t>
  </si>
  <si>
    <t>(0,45+1,35+0,6+0,45+1,15+0,45+0,75+0,45+0,75+0,45)*2*4,4+0,45*4,4</t>
  </si>
  <si>
    <t>763131461</t>
  </si>
  <si>
    <t>SDK podhled 2xdeska odolná proti vlhkosti tl. 12,5 bez izolace dvouvrstvá spodní kce profil CD+UD</t>
  </si>
  <si>
    <t>553845544</t>
  </si>
  <si>
    <t>SC01</t>
  </si>
  <si>
    <t>76313155x5</t>
  </si>
  <si>
    <t>SC05 SDK podhled akustický, 1x deska perforovaná akustická 30mm s izolací tl.50mm, závěsy T profil výšky 24-30mm</t>
  </si>
  <si>
    <t>-1949579477</t>
  </si>
  <si>
    <t>-563898022</t>
  </si>
  <si>
    <t>14,22</t>
  </si>
  <si>
    <t>15,19</t>
  </si>
  <si>
    <t>12,12</t>
  </si>
  <si>
    <t>11,9</t>
  </si>
  <si>
    <t>4,91</t>
  </si>
  <si>
    <t>16,49</t>
  </si>
  <si>
    <t>8,66</t>
  </si>
  <si>
    <t>-1897890216</t>
  </si>
  <si>
    <t>83,49*1,1</t>
  </si>
  <si>
    <t>-1897140436</t>
  </si>
  <si>
    <t>1758184855</t>
  </si>
  <si>
    <t>763173113</t>
  </si>
  <si>
    <t>Montáž nosičů zařizovacích předmětů pro konstrukce ze sádrokartonových desek úchytu pro WC</t>
  </si>
  <si>
    <t>-370188670</t>
  </si>
  <si>
    <t>59030731</t>
  </si>
  <si>
    <t>konstrukce pro uchycení WC osová rozteč CW profilů 450-625mm</t>
  </si>
  <si>
    <t>-1570930507</t>
  </si>
  <si>
    <t>-433269846</t>
  </si>
  <si>
    <t>3.np zádveří u venk.schodiště</t>
  </si>
  <si>
    <t>1,6*1,8+0,6*1,75</t>
  </si>
  <si>
    <t>čelo podhledu</t>
  </si>
  <si>
    <t>1,75*0,5</t>
  </si>
  <si>
    <t>3.np-opláštění OK nad podhledem</t>
  </si>
  <si>
    <t>-2091689096</t>
  </si>
  <si>
    <t>po EI 180 DP1</t>
  </si>
  <si>
    <t>(1,6*1,8+0,6*1,75)*2</t>
  </si>
  <si>
    <t>1,75*0,5*2</t>
  </si>
  <si>
    <t>1292085525</t>
  </si>
  <si>
    <t>9,61*1,1</t>
  </si>
  <si>
    <t>1694343510</t>
  </si>
  <si>
    <t>SF02  Dočasná SDK příčka tl 220 mm profil 2x R-CW 100 desky 3xdeska požárně odolná tl.15 EI180</t>
  </si>
  <si>
    <t>303429217</t>
  </si>
  <si>
    <t>(4,07+7,855+6,55+5,21)*4,4-1,7*2,05*2</t>
  </si>
  <si>
    <t>1,74*4,4-1,1*2</t>
  </si>
  <si>
    <t>1681081568</t>
  </si>
  <si>
    <t>97,244+5,456</t>
  </si>
  <si>
    <t>-386389087</t>
  </si>
  <si>
    <t>2*2+1</t>
  </si>
  <si>
    <t>963310642</t>
  </si>
  <si>
    <t>3,np</t>
  </si>
  <si>
    <t>1,1*2+1,7*2,05*2</t>
  </si>
  <si>
    <t>-1452612572</t>
  </si>
  <si>
    <t>764224405</t>
  </si>
  <si>
    <t>Oplechování horních ploch zdí a nadezdívek (atik) z hliníkového plechu mechanicky kotvené rš 400 mm</t>
  </si>
  <si>
    <t>-1295323794</t>
  </si>
  <si>
    <t>rš 345 mm</t>
  </si>
  <si>
    <t>OS-K1</t>
  </si>
  <si>
    <t>998764103</t>
  </si>
  <si>
    <t>Přesun hmot pro konstrukce klempířské stanovený z hmotnosti přesunovaného materiálu vodorovná dopravní vzdálenost do 50 m základní v objektech výšky přes 12 do 24 m</t>
  </si>
  <si>
    <t>-715972291</t>
  </si>
  <si>
    <t>-1098586026</t>
  </si>
  <si>
    <t>2+8+3</t>
  </si>
  <si>
    <t>1332663846</t>
  </si>
  <si>
    <t>T2-1</t>
  </si>
  <si>
    <t>T2-2</t>
  </si>
  <si>
    <t>2,2</t>
  </si>
  <si>
    <t>T2-3</t>
  </si>
  <si>
    <t>2,25</t>
  </si>
  <si>
    <t>T2-4</t>
  </si>
  <si>
    <t>T2-5</t>
  </si>
  <si>
    <t>2,35</t>
  </si>
  <si>
    <t>T2-6</t>
  </si>
  <si>
    <t>2,36</t>
  </si>
  <si>
    <t>T2-7</t>
  </si>
  <si>
    <t>1,12</t>
  </si>
  <si>
    <t>T2-8</t>
  </si>
  <si>
    <t>3,24</t>
  </si>
  <si>
    <t>T2-9</t>
  </si>
  <si>
    <t>T2-10</t>
  </si>
  <si>
    <t>T2-11</t>
  </si>
  <si>
    <t>1287730164</t>
  </si>
  <si>
    <t>31,17*0,1</t>
  </si>
  <si>
    <t>-502133782</t>
  </si>
  <si>
    <t>634104685</t>
  </si>
  <si>
    <t>194,5</t>
  </si>
  <si>
    <t>510365359</t>
  </si>
  <si>
    <t>M+D pororošt SP 540-34/38-5 (50/4)  vč. kotvení a povrchové úpravy</t>
  </si>
  <si>
    <t>628588261</t>
  </si>
  <si>
    <t>-862704351</t>
  </si>
  <si>
    <t>3.np 50% z celkové hmotnosti</t>
  </si>
  <si>
    <t>133112189</t>
  </si>
  <si>
    <t>hala+kanceláře</t>
  </si>
  <si>
    <t>6,4*20,1+16,3*4+(8,4+3,8)/2*4,7+3,8*5,24</t>
  </si>
  <si>
    <t>28,5*0,5</t>
  </si>
  <si>
    <t>22,84</t>
  </si>
  <si>
    <t>1,5*2,8</t>
  </si>
  <si>
    <t>místnost vedle promítání</t>
  </si>
  <si>
    <t>1,2*2</t>
  </si>
  <si>
    <t>chodba ke schodišti u terasy</t>
  </si>
  <si>
    <t>4,8*2,2/2+4,8*1,8/2</t>
  </si>
  <si>
    <t>-14,25</t>
  </si>
  <si>
    <t xml:space="preserve">Demontáž podhledů lamel pro opětovné použití_x000D_
</t>
  </si>
  <si>
    <t>-1744190405</t>
  </si>
  <si>
    <t>1094171681</t>
  </si>
  <si>
    <t>767991912.1</t>
  </si>
  <si>
    <t xml:space="preserve">Opravy zámečnických konstrukcí ostatní - samostatné řezání </t>
  </si>
  <si>
    <t>1163748226</t>
  </si>
  <si>
    <t>odřezání Al podhledu</t>
  </si>
  <si>
    <t>4+7,8+6,6+5,24</t>
  </si>
  <si>
    <t>1881490389</t>
  </si>
  <si>
    <t>Z-P8</t>
  </si>
  <si>
    <t>1,2*1,36*2</t>
  </si>
  <si>
    <t>Z-P9</t>
  </si>
  <si>
    <t>56709705</t>
  </si>
  <si>
    <t>6,528*0,1</t>
  </si>
  <si>
    <t>424504722</t>
  </si>
  <si>
    <t>76710-025</t>
  </si>
  <si>
    <t>Vo-i/lllp-1   M+D dveře 900x1970mmm, hliníkové, EI 30 DP3, vč. zárubně, kotvení, kování, zámku, veškerých doplňků a povrchové úpravy, kompletní provedení dle PD</t>
  </si>
  <si>
    <t>-1743504202</t>
  </si>
  <si>
    <t>76710-026</t>
  </si>
  <si>
    <t>Vo-i/lllp-2   M+D dveře 900x1970mmm, hliníkové, EI 30 DP3, vč. zárubně, kotvení, kování, zámku, veškerých doplňků a povrchové úpravy, kompletní provedení dle PD</t>
  </si>
  <si>
    <t>321396221</t>
  </si>
  <si>
    <t>76710-028</t>
  </si>
  <si>
    <t>Vo-i/lllp-6   M+D dveře 1100x1970mmm, hliníkové, EW 90 DP1, vč. zárubně, kotvení, kování, zámku, veškerých doplňků a povrchové úpravy, kompletní provedení dle PD</t>
  </si>
  <si>
    <t>615554211</t>
  </si>
  <si>
    <t>76710-029</t>
  </si>
  <si>
    <t>Vo-i/lllp-7   M+D dveře 1600x1970mmm, hliníkové, EW 90 DP1, vč. zárubně, kotvení, kování, zámku, veškerých doplňků a povrchové úpravy, kompletní provedení dle PD</t>
  </si>
  <si>
    <t>-1360708162</t>
  </si>
  <si>
    <t>76710-034</t>
  </si>
  <si>
    <t>Vo-i/lll-1   M+D dveře 900x1970mmm, ocelové, vč. zárubně, kotvení, kování, zámku, veškerých doplňků a povrchové úpravy, kompletní provedení dle PD</t>
  </si>
  <si>
    <t>529701518</t>
  </si>
  <si>
    <t>76710-034.1</t>
  </si>
  <si>
    <t>Vo-i/lll-7   M+D dveře 900x1970mmm, ocelové, vč. zárubně, kotvení, kování, zámku, veškerých doplňků a povrchové úpravy, kompletní provedení dle PD</t>
  </si>
  <si>
    <t>-196645820</t>
  </si>
  <si>
    <t>76710-035</t>
  </si>
  <si>
    <t>Vo-i/lll-2,3,4,5,6,8,11   M+D dveře 900x1970mmm, ocelové, vč. zárubně, kotvení, kování, zámku, veškerých doplňků a povrchové úpravy, kompletní provedení dle PD</t>
  </si>
  <si>
    <t>-534428748</t>
  </si>
  <si>
    <t>76710-036</t>
  </si>
  <si>
    <t>Vo-i/lll-9   M+D dveře 800x1970mmm, hliníkové, vč. zárubně, kotvení, kování, zámku, veškerých doplňků a povrchové úpravy, kompletní provedení dle PD</t>
  </si>
  <si>
    <t>1210690303</t>
  </si>
  <si>
    <t>76710-037</t>
  </si>
  <si>
    <t>Vo-i/lll-10   M+D dveře 900x1970mmm, ocelové, vč. zárubně, kotvení, kování, zámku, veškerých doplňků a povrchové úpravy, kompletní provedení dle PD</t>
  </si>
  <si>
    <t>1692505248</t>
  </si>
  <si>
    <t>76710-038</t>
  </si>
  <si>
    <t>Vo-i/lll-12   M+D dveře 700x1970mmm, hliníkové, vč. zárubně, kotvení, kování, zámku, veškerých doplňků a povrchové úpravy, kompletní provedení dle PD</t>
  </si>
  <si>
    <t>616615946</t>
  </si>
  <si>
    <t>76710-039</t>
  </si>
  <si>
    <t>Vo-i/lll-13   M+D dveře 700x1970mmm, hliníkové, vč. zárubně, kotvení, kování, zámku, veškerých doplňků a povrchové úpravy, kompletní provedení dle PD</t>
  </si>
  <si>
    <t>453478665</t>
  </si>
  <si>
    <t>76710-040</t>
  </si>
  <si>
    <t>Vo-i/lll-15   M+D dveře 700x1970mmm, hliníkové, vč. zárubně, kotvení, kování, zámku, veškerých doplňků a povrchové úpravy, kompletní provedení dle PD</t>
  </si>
  <si>
    <t>-459994912</t>
  </si>
  <si>
    <t>76710-041</t>
  </si>
  <si>
    <t>Vo-i/lll-14   M+D dveře 700x1970mmm, hliníkové, vč. zárubně, kotvení, kování, zámku, veškerých doplňků a povrchové úpravy, kompletní provedení dle PD</t>
  </si>
  <si>
    <t>18021605</t>
  </si>
  <si>
    <t>76710-042</t>
  </si>
  <si>
    <t>Vo-i/lll-16   M+D dveře 700x1970mmm, hliníkové, vč. zárubně, kotvení, kování, zámku, veškerých doplňků a povrchové úpravy, kompletní provedení dle PD</t>
  </si>
  <si>
    <t>-745549415</t>
  </si>
  <si>
    <t>76710-043</t>
  </si>
  <si>
    <t>Vo-i/lll-17   M+D dveře 700x1970mmm, hliníkové, vč. zárubně, kotvení, kování, zámku, veškerých doplňků a povrchové úpravy, kompletní provedení dle PD</t>
  </si>
  <si>
    <t>13256571</t>
  </si>
  <si>
    <t>76710-044</t>
  </si>
  <si>
    <t>Vo-i/lll-18   M+D dveře 900x1970mmm, hliníkové, vč. zárubně, kotvení, kování, zámku, veškerých doplňků a povrchové úpravy, kompletní provedení dle PD</t>
  </si>
  <si>
    <t>1679939164</t>
  </si>
  <si>
    <t>76710-045</t>
  </si>
  <si>
    <t>Vo-i/lll-19   M+D dveře 900x1970mmm, ocelové, vč. zárubně, kotvení, kování, zámku, veškerých doplňků a povrchové úpravy, kompletní provedení dle PD</t>
  </si>
  <si>
    <t>-966464403</t>
  </si>
  <si>
    <t>76710-046</t>
  </si>
  <si>
    <t>Vo-i/lll-20   M+D dveře 900x1970mmm, hliníkové, vč. zárubně, kotvení, kování, zámku, veškerých doplňků a povrchové úpravy, kompletní provedení dle PD</t>
  </si>
  <si>
    <t>874592146</t>
  </si>
  <si>
    <t>-1513621734</t>
  </si>
  <si>
    <t>76730-006</t>
  </si>
  <si>
    <t>Vo-e/lll-1   M+D dveře 1600x1970mmm, hliníkové, EI 30 DP3, vč. rámu, kotvení, kování, zámku, veškerých doplňků a povrchové úpravy, kompletní provedení dle PD</t>
  </si>
  <si>
    <t>-39988633</t>
  </si>
  <si>
    <t>1118401503</t>
  </si>
  <si>
    <t>246894529</t>
  </si>
  <si>
    <t>skladba SB09</t>
  </si>
  <si>
    <t>5,58+1,75+1,51+2,07+2,04</t>
  </si>
  <si>
    <t>1685516978</t>
  </si>
  <si>
    <t>1167797519</t>
  </si>
  <si>
    <t>1823141922</t>
  </si>
  <si>
    <t>597611361</t>
  </si>
  <si>
    <t>dlažba keramická protiskluzná R9</t>
  </si>
  <si>
    <t>697811312</t>
  </si>
  <si>
    <t>12,95*1,15</t>
  </si>
  <si>
    <t>969845739</t>
  </si>
  <si>
    <t>(4,175+2,18)*2</t>
  </si>
  <si>
    <t>(1,4+1,2)*2</t>
  </si>
  <si>
    <t>(0,95+2,18)*2</t>
  </si>
  <si>
    <t>(1,825+1,7)*2</t>
  </si>
  <si>
    <t>1594582450</t>
  </si>
  <si>
    <t>2097471644</t>
  </si>
  <si>
    <t>skladba SB06</t>
  </si>
  <si>
    <t>2,66+17,43+17,01+17,01+28,94</t>
  </si>
  <si>
    <t>-846695699</t>
  </si>
  <si>
    <t>1598321714</t>
  </si>
  <si>
    <t>776121511.1</t>
  </si>
  <si>
    <t>Dvousložková penetrace podkladu - adhezní můstek</t>
  </si>
  <si>
    <t>1920168559</t>
  </si>
  <si>
    <t>776141124</t>
  </si>
  <si>
    <t>Příprava podkladu povlakových podlah a stěn vyrovnání samonivelační stěrkou podlah min.pevnosti 30 MPa, tloušťky přes 8 do 10 mm</t>
  </si>
  <si>
    <t>1930710045</t>
  </si>
  <si>
    <t>776211111</t>
  </si>
  <si>
    <t>Montáž textilních podlahovin lepením pásů standardních</t>
  </si>
  <si>
    <t>-1307045790</t>
  </si>
  <si>
    <t>697510641</t>
  </si>
  <si>
    <t>koberec zátěžový tl.6mm</t>
  </si>
  <si>
    <t>160392616</t>
  </si>
  <si>
    <t>199,835*1,1</t>
  </si>
  <si>
    <t>-675671214</t>
  </si>
  <si>
    <t>1620466184</t>
  </si>
  <si>
    <t>13,07*1,1</t>
  </si>
  <si>
    <t>-539182295</t>
  </si>
  <si>
    <t>13,07/3*2</t>
  </si>
  <si>
    <t>1532985549</t>
  </si>
  <si>
    <t>15,01</t>
  </si>
  <si>
    <t>17,05</t>
  </si>
  <si>
    <t>12,8</t>
  </si>
  <si>
    <t>14,81</t>
  </si>
  <si>
    <t>6,75</t>
  </si>
  <si>
    <t>14,5</t>
  </si>
  <si>
    <t>9,61</t>
  </si>
  <si>
    <t>-1985708997</t>
  </si>
  <si>
    <t>90,53*1,1</t>
  </si>
  <si>
    <t>99,583*1,02 'Přepočtené koeficientem množství</t>
  </si>
  <si>
    <t>776411112</t>
  </si>
  <si>
    <t>Montáž soklíků lepením obvodových, výšky přes 80 do 100 mm</t>
  </si>
  <si>
    <t>-2031899342</t>
  </si>
  <si>
    <t>kobercový sokl</t>
  </si>
  <si>
    <t>25,57</t>
  </si>
  <si>
    <t>26,74</t>
  </si>
  <si>
    <t>16,45</t>
  </si>
  <si>
    <t>17,45</t>
  </si>
  <si>
    <t>17,3</t>
  </si>
  <si>
    <t>24,3</t>
  </si>
  <si>
    <t>2834107x1</t>
  </si>
  <si>
    <t>kobercová soklová lišta</t>
  </si>
  <si>
    <t>2133029442</t>
  </si>
  <si>
    <t>172,18*1,1</t>
  </si>
  <si>
    <t>189,398*0,115 'Přepočtené koeficientem množství</t>
  </si>
  <si>
    <t>825019401</t>
  </si>
  <si>
    <t>-1229884211</t>
  </si>
  <si>
    <t>(4,175+2,18)*2*3-0,7*2*4</t>
  </si>
  <si>
    <t>(1,4+1,2)*2*3-0,7*2+1,2*0,15</t>
  </si>
  <si>
    <t>(1,4+1,2)*2*3-0,7*2+1*0,15</t>
  </si>
  <si>
    <t>(0,95+2,18)*2*3-0,7*2+0,95*0,15</t>
  </si>
  <si>
    <t>(1,825+1,7)*2*3-0,9*2</t>
  </si>
  <si>
    <t>924010880</t>
  </si>
  <si>
    <t>1747089243</t>
  </si>
  <si>
    <t>98,133*1,15</t>
  </si>
  <si>
    <t>-861356382</t>
  </si>
  <si>
    <t>1,2</t>
  </si>
  <si>
    <t>0,95</t>
  </si>
  <si>
    <t>-1376922293</t>
  </si>
  <si>
    <t>6,15*1,1</t>
  </si>
  <si>
    <t>6,765*1,05 'Přepočtené koeficientem množství</t>
  </si>
  <si>
    <t>1836424338</t>
  </si>
  <si>
    <t>13,5</t>
  </si>
  <si>
    <t>16,3</t>
  </si>
  <si>
    <t>13,25</t>
  </si>
  <si>
    <t>-112884022</t>
  </si>
  <si>
    <t>-700771304</t>
  </si>
  <si>
    <t>370,760</t>
  </si>
  <si>
    <t>12,95+199,44+168,993</t>
  </si>
  <si>
    <t>(5,02+34,232+314,812+6,12)*2+98,12</t>
  </si>
  <si>
    <t xml:space="preserve">dočasné příčky </t>
  </si>
  <si>
    <t>(97,244+5,456)*2</t>
  </si>
  <si>
    <t>1614811825</t>
  </si>
  <si>
    <t>B.2 - ZTI - 3.np</t>
  </si>
  <si>
    <t>D1 - 3NP</t>
  </si>
  <si>
    <t xml:space="preserve">    726 - Instalační prefabrikáty</t>
  </si>
  <si>
    <t>3NP</t>
  </si>
  <si>
    <t>722182004R00</t>
  </si>
  <si>
    <t>Trubice izolační  20 x 20 mm</t>
  </si>
  <si>
    <t>0,0895+0,6743</t>
  </si>
  <si>
    <t>721176105R00</t>
  </si>
  <si>
    <t>Potrubí HT připojovací, D 110 x 2,7 mm</t>
  </si>
  <si>
    <t>721213011R00</t>
  </si>
  <si>
    <t>Montáž sprchového odtokového žlabu, bez zálivky betonem</t>
  </si>
  <si>
    <t>552318803</t>
  </si>
  <si>
    <t>Rošt perforovaný pro podlahový žlab, dl. 850 mm</t>
  </si>
  <si>
    <t>55231803</t>
  </si>
  <si>
    <t>Žlab sprchový nerezový dl. 850 mm</t>
  </si>
  <si>
    <t>721234143RT4</t>
  </si>
  <si>
    <t>Vtok střešní  pro plochou střechu</t>
  </si>
  <si>
    <t>721273150RT1</t>
  </si>
  <si>
    <t>Hlavice ventilační přivětrávací HL900</t>
  </si>
  <si>
    <t>721194109R00</t>
  </si>
  <si>
    <t>Vyvedení odpadních výpustek, D 110 x 2,3 mm</t>
  </si>
  <si>
    <t>998721101R00</t>
  </si>
  <si>
    <t>Přesun hmot pro vnitřní kanalizaci, výšky do 6 m</t>
  </si>
  <si>
    <t>725014131R00</t>
  </si>
  <si>
    <t>Klozet závěsný + sedátko, bílý</t>
  </si>
  <si>
    <t>551070102</t>
  </si>
  <si>
    <t>Tlačítko ovládací WC  pochromovaný plast</t>
  </si>
  <si>
    <t>725100014RA0</t>
  </si>
  <si>
    <t>Klozet pro ZTP s nádržkou, pro suchou výstavbu</t>
  </si>
  <si>
    <t>725119107R01</t>
  </si>
  <si>
    <t>Montáž splachování pneumatické oddálené</t>
  </si>
  <si>
    <t>551070190</t>
  </si>
  <si>
    <t>Oddálené pneumatické splachování ruční bílé</t>
  </si>
  <si>
    <t>725219521R01</t>
  </si>
  <si>
    <t>Montáž umyvadel na desku</t>
  </si>
  <si>
    <t>ussoubor</t>
  </si>
  <si>
    <t>64217445</t>
  </si>
  <si>
    <t>Umyvadlo keramické nábytkové s otvorem pro baterii 460 x 260 mm</t>
  </si>
  <si>
    <t>725100012RA0</t>
  </si>
  <si>
    <t>Umyvadlo pro ZTP, baterie,sif.,pro suchou výstavbu</t>
  </si>
  <si>
    <t>726</t>
  </si>
  <si>
    <t>Instalační prefabrikáty</t>
  </si>
  <si>
    <t>726211123R00</t>
  </si>
  <si>
    <t>Modul-WC, předstěnová instalace, h 108 cm</t>
  </si>
  <si>
    <t>726211331R00</t>
  </si>
  <si>
    <t>Modul pro WC  ZTP, h. 1120 mm</t>
  </si>
  <si>
    <t>998726123R00</t>
  </si>
  <si>
    <t>Přesun hmot pro předstěnové systémy, výšky do 24 m</t>
  </si>
  <si>
    <t>1*0,3</t>
  </si>
  <si>
    <t>1*0,3*0,0075+1*0,3*0,0146+2*0,3*0,0225</t>
  </si>
  <si>
    <t>3*0,1*0,1+1*0,15*0,15</t>
  </si>
  <si>
    <t>5*0,1*0,2</t>
  </si>
  <si>
    <t>8,4479</t>
  </si>
  <si>
    <t>B.3 - Elektroinstalace - 3.np</t>
  </si>
  <si>
    <t>B.3.1 - Elektroinstalace - 3.np</t>
  </si>
  <si>
    <t xml:space="preserve">    201 -  A - Přístroje : </t>
  </si>
  <si>
    <t xml:space="preserve">    M206 - F - Hromosvod :</t>
  </si>
  <si>
    <t xml:space="preserve">    M207 - G - Dodavatelská činnost :</t>
  </si>
  <si>
    <t>Tlačítko 1/0 10A/250V, pod omítku, IP20</t>
  </si>
  <si>
    <t>Pohybové čidlo stropní 360st na omítku</t>
  </si>
  <si>
    <t>Floorbox</t>
  </si>
  <si>
    <t>Zásuvka jednoduchá do Floorboxu, 16A/230V</t>
  </si>
  <si>
    <t>Zásuvka s přepěťovou ochranou do Floorboxu, 16A/230V</t>
  </si>
  <si>
    <t>LiveLink senzor IR Micro 10146006</t>
  </si>
  <si>
    <t>Podtlačítkové jednotky LiveLink DALI PB4 10129236 včetně příslušenství</t>
  </si>
  <si>
    <t>řídící jednotka Trilux LiveLink LAN/Premium</t>
  </si>
  <si>
    <t>Svorkovnice 5x0,4-6mm2</t>
  </si>
  <si>
    <t>Kabelový žlab perforovaný 100x60mm včetně přislušenství, spojek a krytu</t>
  </si>
  <si>
    <t>Kabel CYKY J-4x10 mm2</t>
  </si>
  <si>
    <t>Kabel JYSTY 12x2x0,8</t>
  </si>
  <si>
    <t>Rozváděč RP3 - specifikace viz výkres</t>
  </si>
  <si>
    <t>Rozváděč R-OL3 - specifikace viz výkres</t>
  </si>
  <si>
    <t>Svítidlo A1, 18,20-31W, 2600-4400lm, 4000K, DALI</t>
  </si>
  <si>
    <t>Svítidlo A2, 22W, 2700lm, 3000K</t>
  </si>
  <si>
    <t>F - Hromosvod :</t>
  </si>
  <si>
    <t>Kontrola jímací soustavy</t>
  </si>
  <si>
    <t>Jímací vedení AlMgSi 8</t>
  </si>
  <si>
    <t>Podpěra vedení PV21</t>
  </si>
  <si>
    <t>Jímací tyč JR 5,0m vč. uchycení</t>
  </si>
  <si>
    <t>Jímací tyč JR 3,0m vč. uchycení</t>
  </si>
  <si>
    <t>Jímací tyč JR 2,0m vč. uchycení</t>
  </si>
  <si>
    <t>042</t>
  </si>
  <si>
    <t>Podstavec betonový PB19</t>
  </si>
  <si>
    <t>Podložka PB19</t>
  </si>
  <si>
    <t>044</t>
  </si>
  <si>
    <t>Dilatační propojka</t>
  </si>
  <si>
    <t>Svorka zkušební Sza</t>
  </si>
  <si>
    <t>046</t>
  </si>
  <si>
    <t>Svorky</t>
  </si>
  <si>
    <t>Demontáž jímacího vedení</t>
  </si>
  <si>
    <t>048</t>
  </si>
  <si>
    <t>Revizní zpráva hromosvodu</t>
  </si>
  <si>
    <t>M207</t>
  </si>
  <si>
    <t>054</t>
  </si>
  <si>
    <t>056</t>
  </si>
  <si>
    <t>058</t>
  </si>
  <si>
    <t>059</t>
  </si>
  <si>
    <t>060</t>
  </si>
  <si>
    <t>061</t>
  </si>
  <si>
    <t>Demontáž stávajících svítidel</t>
  </si>
  <si>
    <t>062</t>
  </si>
  <si>
    <t>B.4 - Slaboproud 3.np</t>
  </si>
  <si>
    <t>B.4.1 - ERO - 3.np</t>
  </si>
  <si>
    <t>M302 - Ostatní</t>
  </si>
  <si>
    <t>Reproduktor podhledový, 1,5W</t>
  </si>
  <si>
    <t>M302</t>
  </si>
  <si>
    <t>B.4.2 - Datové rozvody - 3.np</t>
  </si>
  <si>
    <t>Kopletní vybavení RACKU OL03,  vyvazovací panely, napájecí panely atd. dle schématu vč vybavení.</t>
  </si>
  <si>
    <t>Patch panel, 1U, modulární, Cat.6A, 48x RJ45</t>
  </si>
  <si>
    <t>Zásuvka dvouportová pro PC a tel. 2x RJ45, modulární, Cat.6A</t>
  </si>
  <si>
    <t>Popis a přehledné označení kabelů a vodičů (popisovací štítky)</t>
  </si>
  <si>
    <t>Zásuvka dvouportová pro PC a tel. 1x RJ45 (1modul) v podlahových krabicích</t>
  </si>
  <si>
    <t>Dveřní videotelefon s SW 2N IP Eye, 1+5 tl. s IP kamerou, povrchová instal.</t>
  </si>
  <si>
    <t>Dveřní čtečka AneT guard</t>
  </si>
  <si>
    <t>Převodka optika-metalika</t>
  </si>
  <si>
    <t>Ochranná mikrotrubice 7/3,5mm LSOH</t>
  </si>
  <si>
    <t>Příslušenství mikrotrubic (příchytky, koncovky..)</t>
  </si>
  <si>
    <t>Optický patchcord LC 2m</t>
  </si>
  <si>
    <t>1.5.1</t>
  </si>
  <si>
    <t>1.6</t>
  </si>
  <si>
    <t>1.7</t>
  </si>
  <si>
    <t>1.8</t>
  </si>
  <si>
    <t>1.9.1</t>
  </si>
  <si>
    <t>B.4.3 - Aktivní prvky - 3.np</t>
  </si>
  <si>
    <t>Catalyst 9300 48-port PoE+, Network Essentials</t>
  </si>
  <si>
    <t>5y SNTC-8X5XNBD Catalyst 9300 48-port PoE+, Network Esse</t>
  </si>
  <si>
    <t>715W AC 80+ platinum Config 1 Power Supply</t>
  </si>
  <si>
    <t>Catalyst 9300 48-port data only, Network Essentials</t>
  </si>
  <si>
    <t>5y SNTC-8X5XNBD Catalyst 9300 48-port data only, Network</t>
  </si>
  <si>
    <t>350W AC 80+ platinum Config 1 Power Supply</t>
  </si>
  <si>
    <t>350W AC 80+ platinum Config 1 Secondary Power Supply</t>
  </si>
  <si>
    <t>B.4.4 - UPS - 3.np</t>
  </si>
  <si>
    <t>APC Smart-UPS X, Line Interactive, 3kVA, Tower/Rack 2U, 208V-230V, 8x C13+1x C19 IEC, Síťová karta, Prodloužení zálohy SMX3000RMHV2UNC</t>
  </si>
  <si>
    <t>B.5 - EPS - 3.np</t>
  </si>
  <si>
    <t>tlačítkový hlásič vč. krytu</t>
  </si>
  <si>
    <t>Demontáže stávajících zařízení a kabeláže</t>
  </si>
  <si>
    <t>Ekologická likvidace demontovaných zařízení a kabeláže</t>
  </si>
  <si>
    <t>B.6 - MaR - 3.np</t>
  </si>
  <si>
    <t xml:space="preserve">    D5 - SVORKA PRO POJISTKU</t>
  </si>
  <si>
    <t>D6 - Dodávky polních přístrojů RM1</t>
  </si>
  <si>
    <t xml:space="preserve">    D7 - Snímač teploty Pt1000, typ:</t>
  </si>
  <si>
    <t xml:space="preserve">    D8 - Termostat protimrazové ochrany</t>
  </si>
  <si>
    <t xml:space="preserve">    D9 - SERVOPOHON (5 Nm),  pracovní úhel max 95°, krytí IP54, připojovací kabel,</t>
  </si>
  <si>
    <t xml:space="preserve">    D10 - SERVOPOHON (10 Nm) S PRUŽINOVÝM    ZPĚTNÝM CHODEM, pracovní úhel 95°, krytí IP54,</t>
  </si>
  <si>
    <t xml:space="preserve">    D11 - Dodávky rozvaděč IRC regulace</t>
  </si>
  <si>
    <t xml:space="preserve">    D12 - Dodávky IRC rozvaděčů</t>
  </si>
  <si>
    <t>D13 - Dodávky polní přístroje IRC regulace</t>
  </si>
  <si>
    <t>D14 - Montážní materiál a práce</t>
  </si>
  <si>
    <t xml:space="preserve">    D15 - KABELOVÝ ŽLAB MARS NKZ VČ. DÍLŮ A PŘÍSLUŠENSTVÍ (BEZ PŘEPÁŽEK), ZINKOVÁNÍ "S"</t>
  </si>
  <si>
    <t xml:space="preserve">    D16 - TRUBKA OHEBNÁ STŘEDNÍ MECHANICKÁ O   DOLNOST</t>
  </si>
  <si>
    <t xml:space="preserve">    D17 - TRUBKA TUHÁ VYSOKÁ MECHANICKÁ ODOLNOST ČERNÁ</t>
  </si>
  <si>
    <t xml:space="preserve">    D18 - SDĚLOVACÍ KABEL</t>
  </si>
  <si>
    <t xml:space="preserve">    D19 - BEZHALOGENOVÝ VF PÁROVÝ SDĚLOVACÍ KABEL</t>
  </si>
  <si>
    <t xml:space="preserve">    D20 - SILOVÉ KABELY S MALÝM MNOŽSTVÍM UVOLNĚNÉHO TEPLA PŘI POŽÁRU</t>
  </si>
  <si>
    <t xml:space="preserve">    D21 - KABEL SILOVÝ,IZOLACE PVC</t>
  </si>
  <si>
    <t xml:space="preserve">    D22 - ŠŇŮRA S IZOLACÍ PVC STÍNĚNÁ</t>
  </si>
  <si>
    <t xml:space="preserve">    D23 - Ostatní</t>
  </si>
  <si>
    <t xml:space="preserve">    D24 - HZS, PPV, přesuny</t>
  </si>
  <si>
    <t xml:space="preserve">    D25 - SPOLUPRACE S DODAVATELEM PRI</t>
  </si>
  <si>
    <t xml:space="preserve">    D27 - PROVEDENI REVIZNICH ZKOUSEK</t>
  </si>
  <si>
    <t>AM018306-- Instalační jistič  10kA, B 6A, 3P</t>
  </si>
  <si>
    <t>SVORKA PRO POJISTKU</t>
  </si>
  <si>
    <t>Displej prostorový, komunikace , snímač teploty</t>
  </si>
  <si>
    <t>bezhalogenový párový sdělovací kabel 1x2x0,8</t>
  </si>
  <si>
    <t>bezhalogenový párový sdělovací kabel 2x2x0,8</t>
  </si>
  <si>
    <t>silový kabel X-O 2x1,5 RE , pevně</t>
  </si>
  <si>
    <t>CYKY-J 5x1,5 , pevně</t>
  </si>
  <si>
    <t>CMFM-G 5x1,50 , pevně</t>
  </si>
  <si>
    <t>D25</t>
  </si>
  <si>
    <t>D27</t>
  </si>
  <si>
    <t>B.7 - ÚT - VZT technologie 3.np</t>
  </si>
  <si>
    <t xml:space="preserve">    D7 - Potrubní systém z ušlechtilé oceli s lisovacími spojkami. Trubky svařované laserem, podle EN 10088‑2</t>
  </si>
  <si>
    <t xml:space="preserve">    D8 - Topná větev - otopná tělesa </t>
  </si>
  <si>
    <t xml:space="preserve">    D9 - Otopná tělesa</t>
  </si>
  <si>
    <t xml:space="preserve">    D10 - Ostatní</t>
  </si>
  <si>
    <t>Pol105</t>
  </si>
  <si>
    <t>Mokroběžné jednofázové oběhové čerpadlo  vybaveno 4-pólovým synchronním motorem s permanentním magnetem, otáčky čerpadla jsou řízeny integrovaným frekvenčním měničem / EC motorem, Vybaveno řídící jednotkou ve svorkovnici, ovládacím panelem s TFT displejem, zabudovaným snímačem diferenčního tlaku a teploty; návrhové parametry Q=0,3m3/h - 3,0m, EC motor,  těleso čerpadla z litiny, oběžné kolo z kompozitu, připojení DN25,  PN 10, P=50W, 230V, 0,46A Řízení dle konstantního tlaku, konstantní křivky (nastavitelné pomocí procent), proporcionálního tlaku, konstantního průtoku. Umožňuje řízení pomocí signálu 0-10 V / 4-20 mA, konektor pro síťové připojení / Ethernet/IP vč. Rozšiřující modul / kom. karta vzdálené komunikace M-Bus pomocí rozhraní Modbus RTU vč. systémového termoizolačního pouzdra  Určeno pro směš. uzel vzt jednotky 2.01, umístěno v temperované komoře vzt jednotky</t>
  </si>
  <si>
    <t>Pol106</t>
  </si>
  <si>
    <t>Tlakově nezávislý regulační a vyvažovací ventil pro plynulou regulaci, dimenze DN15,  tl.třída PN16, Max. tlaková diference 400 kPa, Připojovací závit pohonu M30x1,5 / zdvih 15mm, Těleso ventilu: slitina mosazi, Těleso kuželky: slitina mosazi, Kuželka: slitina mosazi a PTFE, Dřík: nerezová ocel, Těsnění sedla: EPDM O-kroužek, Regulátor tlaku: PPS, Membrána: EPDM, Pružina: nerezová ocel, O-kroužek: EPDM Připojení - Vnější závit dle ISO 228 Funkce: Regulace EQM, Nastavení (max. průtok), Regulace tlakové diference na regulačním ventilu, Měření (ΔH, t, q) Tl.ztráta pro 305 l/h - 14,5 kPa Určeno pro směš. uzel vzt jednotky 2.01, umístěno v temperované komoře vzt jednotky</t>
  </si>
  <si>
    <t>Pol107</t>
  </si>
  <si>
    <t>Digitálně konfigurovatelný proporcionální pohon – 160/200 N, IP54, ovládání 0(2)-10V, Napájecí napětí: 24 VAC/VDC ±15%., Frekvence 50/60 Hz ±3 Hz.  Funkce: Proporcionální regulace, Ruční ovládání, Detekce zdvihu, Indikace režimu, stavu a polohy, Nastavení omezení zdvihu, Nastavení minimálního zdvihu, Ochrana proti zablokování ventilu, Detekce ucpání ventilu, Posun do bezpečnostní polohy, Diagnostika/protokolování, Opožděné spuštění Připojovací kabel: délka 2m PŘED OBJEDNÁNÍM TYP POHONU ODSOUHLASIT S PROFESÍ MaR</t>
  </si>
  <si>
    <t>Pol108</t>
  </si>
  <si>
    <t>Izolační pouzdro systémové / vytápění chlazení pro ventil DN10</t>
  </si>
  <si>
    <t>Pol110</t>
  </si>
  <si>
    <t>Vyvažovací ventil DN15, PN25,  Samotěsnící měřicí vsuvky Materiál: Těleso ventilu a vršek: slitina mosazi, Těsnění (těleso/vršek): EPDM O-kroužek, Kuželka: slitina mosazi, Těsnění sedla: EPDM O-kroužek, Hřídel: slitina mosazi, Podložka: PTFE, Těsnění vřetene: EPDM O-kroužek, Pružina: Nerezová ocel, Hlavice: Polyamid a TPE Připojení: Vnitřní závit dle ISO 228 Určeno pro směš. uzel vzt jednotky 2.01, umístěno v temperované komoře vzt jednotky</t>
  </si>
  <si>
    <t>Pol111</t>
  </si>
  <si>
    <t>Izolační pouzdro systémové / vytápění chlazení pro vyvažovací ventil DN15</t>
  </si>
  <si>
    <t>Pol112</t>
  </si>
  <si>
    <t>Pol113</t>
  </si>
  <si>
    <t>Uzavírací šoupě DN15, nestoupavé vřeteno, PN16, Kvs=9 Materiál: Tělo: slitina mosazi, Víko: slitina mosazi, Uzavírací klín: slitina mosazi, Dřík a upevnění: slitina mosazi, Těsnění: PTFE/Grafitové a aramidové vlákno, O-kroužek: EPDM Připojení - Vnitřní závit dle ISO 228 vzt jednotka 2.01 střecha</t>
  </si>
  <si>
    <t>Pol114</t>
  </si>
  <si>
    <t>Připojení DN15 - 1/2´´, systémové lisovací</t>
  </si>
  <si>
    <t>Pol115</t>
  </si>
  <si>
    <t>Tvarovky / fitinky mosaz DN15, PN16</t>
  </si>
  <si>
    <t>Pol116</t>
  </si>
  <si>
    <t>Pol117</t>
  </si>
  <si>
    <t>Plnoprůtočné nerezová vlnovcová hadice DN25 (2), délka 1,5m s převlečnými maticemi se systémovým těsněním, PN16, AISI 316L</t>
  </si>
  <si>
    <t>Pol118</t>
  </si>
  <si>
    <t>Vnitřní průměr 15mm (DN12), tloušťka iz. Vrstvy 50mm, vč. spovacího materiálu, vč. montáže</t>
  </si>
  <si>
    <t>Pol119</t>
  </si>
  <si>
    <t>Otopné těleso článkové 350/160 - 28 článků</t>
  </si>
  <si>
    <t>Pol120</t>
  </si>
  <si>
    <t>Otopné těleso článkové 500/160 - 32 článků</t>
  </si>
  <si>
    <t>Pol121</t>
  </si>
  <si>
    <t>Otopné těleso článkové 500/160 - 21 článků</t>
  </si>
  <si>
    <t>Pol122</t>
  </si>
  <si>
    <t>Otopné těleso článkové 500/160 - 15 článků</t>
  </si>
  <si>
    <t>Pol123</t>
  </si>
  <si>
    <t>Přesun hmot - otopná tělesa, do 70bm</t>
  </si>
  <si>
    <t>Pol124</t>
  </si>
  <si>
    <t>20VK5060 (výška 503mm, délka 604mm, šířka 102mm), Qt=420W (75/55/20°C), včetně stěnových konzol</t>
  </si>
  <si>
    <t>Pol125</t>
  </si>
  <si>
    <t>Pol126</t>
  </si>
  <si>
    <t>Pol127</t>
  </si>
  <si>
    <t>Uzavírací šoupě DN15, nestoupavé vřeteno, PN16, Kvs=9 Materiál: Tělo: slitina mosazi, Víko: slitina mosazi, Uzavírací klín: slitina mosazi, Dřík a upevnění: slitina mosazi, Těsnění: PTFE/Grafitové a aramidové vlákno, O-kroužek: EPDM Připojení - Vnitřní závit dle ISO 228 Přípoj na stávající potrubní rozvod 2NP, trasa 60 a 61</t>
  </si>
  <si>
    <t>Pol128</t>
  </si>
  <si>
    <t>Pol129</t>
  </si>
  <si>
    <t>Kulový kohout s lisovacím přípojem a vnitřním závitem DN15 Materiál: Tělo, Koncovka/vsuvka, Vřeteno, Koule: slitina mosazi; Těsnící kroužek: EPDM, Rukojeť: Acetal plast Připojení - Vnitřní / vnější závit dle ISO 228 Přípoj na potrubní rozvod 3NP, trasa 62</t>
  </si>
  <si>
    <t>Pol130</t>
  </si>
  <si>
    <t>Pol131</t>
  </si>
  <si>
    <t>Přesun hmot - demont. oc.potrubí, do 70bm</t>
  </si>
  <si>
    <t>Pol132</t>
  </si>
  <si>
    <t>Příprava pro napojení na stávající rozvod do DN15 s využitím technologie lokálního zamrazení rozvodů - zakončeno uzavírací armaturou, případně zaslepením a ovzdušnením (zaslepení potrubí bez vypouštění)</t>
  </si>
  <si>
    <t>Pol133</t>
  </si>
  <si>
    <t>Vnitřní průměr 22mm (DN20), tloušťka iz. Vrstvy 30mm, vč. spovacího materiálu, vč. montáže</t>
  </si>
  <si>
    <t>Pol134</t>
  </si>
  <si>
    <t>Prostup vč. zapravení do DN50 včetně odklizení sutin</t>
  </si>
  <si>
    <t>Pol135</t>
  </si>
  <si>
    <t>Pol139</t>
  </si>
  <si>
    <t>Pol140</t>
  </si>
  <si>
    <t>Pol141</t>
  </si>
  <si>
    <t>Pol142</t>
  </si>
  <si>
    <t>Pol143</t>
  </si>
  <si>
    <t>Pol144</t>
  </si>
  <si>
    <t>Pol145</t>
  </si>
  <si>
    <t>Pol146</t>
  </si>
  <si>
    <t>Měření průtoku a nastavení požadovaných hodnot průtoků vzt jednotka 1.02, vyhotovení protokolu, dle zjištěných skutečností za provozu příp. doregulování ostatních vzt zařízení na dotčené větvi - zař. 1,1A,2,3,4 ve strojovně vzt 1PP</t>
  </si>
  <si>
    <t>Pol149</t>
  </si>
  <si>
    <t>Pol150</t>
  </si>
  <si>
    <t>Pol151</t>
  </si>
  <si>
    <t>Atesty, předávací protokoly, certifikáty o shodě</t>
  </si>
  <si>
    <t>Pol152</t>
  </si>
  <si>
    <t>B.8 - Chlazení - VZT technologie 3.np</t>
  </si>
  <si>
    <t>04</t>
  </si>
  <si>
    <t>Kazetová fan-coil jednotka, EC-motor do rastru 600x600, 2-trubkové provedení bez regulačního ventilu, vč. čerpadla kondenzátu, Qch=2,44kW při podmínkách 6/12°C, ti =24,5°C, RH 50%, uvedený výkon platí pro otáčky ventilátoru při 5,37V -Ak.výkon 44dB(A), Dp=3,21kPa 1x230V; 0,41A; 67W Kancelář 304, 306, 307, Sekretariát 308</t>
  </si>
  <si>
    <t>05</t>
  </si>
  <si>
    <t>Kazetová fan-coil jednotka, EC-motor do rastru 1200x600, 2-trubkové provedení bez regulačního ventilu, vč. čerpadla kondenzátu Qch=3,67kW při podmínkách 6/12,9°C, ti =24,5°C, RH 50%, uvedený výkon platí pro otáčky ventilátoru při 5,55V -Ak.výkon 50dB(A), Dp=2,04kPa 1x230V; 0,71A; 80W Kancelář 316</t>
  </si>
  <si>
    <t>06</t>
  </si>
  <si>
    <t>Kazetová fan-coil jednotka, EC-motor do rastru 1200x600, 2-trubkové provedení bez regulačního ventilu, vč. čerpadla kondenzátu Qch=3,39kW při podmínkách 6/12,5°C, ti =24,5°C, RH 50%, uvedený výkon platí pro otáčky ventilátoru při 4,88V -Ak.výkon 46dB(A), Dp=1,96kPa 1x230V; 0,71A; 80W Kancelář 301, 302</t>
  </si>
  <si>
    <t>07</t>
  </si>
  <si>
    <t>Kazetová fan-coil jednotka, EC-motor do rastru 1200x600, 2-trubkové provedení bez regulačního ventilu, vč. čerpadla kondenzátu Qch=3,97kW při podmínkách 6/12°C, ti =24,5°C, RH 50%, uvedený výkon platí pro otáčky ventilátoru při 5,55V -Ak.výkon 50dB(A), Dp=4,36kPa 1x230V; 0,71A; 80W Kancelář 301, 302</t>
  </si>
  <si>
    <t>Pol218</t>
  </si>
  <si>
    <t>Pol219</t>
  </si>
  <si>
    <t>Pol220</t>
  </si>
  <si>
    <t>Tlakově nezávislý regulační a vyvažovací ventil pro plynulou regulaci, dimenze DN15,  tl.třída PN16, Max. tlaková diference 400 kPa, Připojovací závit pohonu M30x1,5 / zdvih 15mm, Těleso ventilu: slitina mosazi, Těleso kuželky: slitina mosazi, Kuželka: slitina mosazi a PTFE, Dřík: nerezová ocel, Těsnění sedla: EPDM O-kroužek, Regulátor tlaku: PPS, Membrána: EPDM, Pružina: nerezová ocel, O-kroužek: EPDM Připojení - Vnější závit dle ISO 228 Funkce: Regulace EQM, Nastavení (max. průtok), Regulace tlakové diference na regulačním ventilu, Měření (ΔH, t, q) Tl.ztráta pro 305 l/h - 14,5 kPa Určeno pro reg. uzel vzt jednotky 2.01, umístěno v temperované komoře vzt jednotky a fan-coil jednotky</t>
  </si>
  <si>
    <t>Pol221</t>
  </si>
  <si>
    <t>Pol222</t>
  </si>
  <si>
    <t>Pol223</t>
  </si>
  <si>
    <t>Pol224</t>
  </si>
  <si>
    <t>Pol225</t>
  </si>
  <si>
    <t>Veškeré tvarovky / fitinky mosaz DN15-50, PN16</t>
  </si>
  <si>
    <t>Pol226</t>
  </si>
  <si>
    <t>Plnoprůtočné nerezová vlnovcová hadice DN25 (1), délka 1,5m s převlečnými maticemi se systémovým těsněním, PN16, AISI 316L</t>
  </si>
  <si>
    <t>Pol227</t>
  </si>
  <si>
    <t>Pol228</t>
  </si>
  <si>
    <t>Vnitřní průměr 18mm (DN15), tloušťka iz. Vrstvy 19mm, vč. spovacího a kotvícího materiálu (5% pevné body, 95% posuvné uložení), vč. montáže</t>
  </si>
  <si>
    <t>Pol229</t>
  </si>
  <si>
    <t>Prostup pláštěm vzt jednotky do DN80 včetně zapravení</t>
  </si>
  <si>
    <t>Pol230</t>
  </si>
  <si>
    <t>Pol234</t>
  </si>
  <si>
    <t>Pol235</t>
  </si>
  <si>
    <t>Pol236</t>
  </si>
  <si>
    <t>Pol237</t>
  </si>
  <si>
    <t>Pol238</t>
  </si>
  <si>
    <t>Pol239</t>
  </si>
  <si>
    <t>Pol240</t>
  </si>
  <si>
    <t>Pol241</t>
  </si>
  <si>
    <t>Pol244</t>
  </si>
  <si>
    <t>Pol245</t>
  </si>
  <si>
    <t>Pol246</t>
  </si>
  <si>
    <t>B.9 - VZT zařízení - 3.np</t>
  </si>
  <si>
    <t>D1 - Zařízení č. 2 - Klimatizace kanceláří a zázemí ve 3.NP</t>
  </si>
  <si>
    <t>D2 - Zařízení č. 4 - Demontáže a úpravy stávajících systémů VZT</t>
  </si>
  <si>
    <t>Zařízení č. 2 - Klimatizace kanceláří a zázemí ve 3.NP</t>
  </si>
  <si>
    <t>2.01</t>
  </si>
  <si>
    <t>nepulzující panely opláštění s velkou plošnou stabilitou, snášejí vysoké bodové zatížení (včetně chůze). Provozní hmotnost max. 1000 kg.</t>
  </si>
  <si>
    <t>Vývody na čele a jednotky, opláštění zhotoveno ze sendvičových panelů, panely opláštění uvnitř zcela hladké bez řezných hran.</t>
  </si>
  <si>
    <t>Přívodní ventilátor jednootáčkový s volným oběžným kolem řízený frekvenčním měničem. Včetně 1 ks frekvenčního měniče.</t>
  </si>
  <si>
    <t>Externí dispoziční tlak ventilátoru 630 Pa při průtoku 1350 m3/h.</t>
  </si>
  <si>
    <t>Odvodní ventilátor jednootáčkový s volným oběžným kolem řízený frekvenčním měničem. Včetně 1 ks frekvenčního měniče.</t>
  </si>
  <si>
    <t xml:space="preserve">Jeden stupeň filtrace na odvodu (kapsový filtr): 1.stupeň filtrace ISO ePM10 60% (M5). </t>
  </si>
  <si>
    <t>Vodní chladič, včetně eliminátoru kapek. Směšovací uzel je dodávkou profese CHL. Včetně odkapové vany s jedním nápojným místem pro odvod kondenzátu,</t>
  </si>
  <si>
    <t>2.02</t>
  </si>
  <si>
    <t>Tlumič hluku buňkový 200 x 500 x 1500 včetně děrovaného plechu, náběhy na obou koncích tlumiče, D+M</t>
  </si>
  <si>
    <t>2.03</t>
  </si>
  <si>
    <t>Tlumič hluku buňkový 200 x 500 x 1000 včetně děrovaného plechu, náběhy na obou koncích tlumiče, D+M</t>
  </si>
  <si>
    <t>2.04</t>
  </si>
  <si>
    <t>Protidešťová žaluzie se širokými lamelami 500 x 400, pozink., D+M</t>
  </si>
  <si>
    <t>2.05</t>
  </si>
  <si>
    <t>2.06</t>
  </si>
  <si>
    <t>2.07</t>
  </si>
  <si>
    <t>Talířový ventil kovový d=125 přívodní + rámeček, D+M</t>
  </si>
  <si>
    <t>2.08</t>
  </si>
  <si>
    <t>2.09</t>
  </si>
  <si>
    <t>Regulační klapka těsná 400 x 200, ovl. ruční, D+M</t>
  </si>
  <si>
    <t>2.10</t>
  </si>
  <si>
    <t>2.11</t>
  </si>
  <si>
    <t>2.12</t>
  </si>
  <si>
    <t>2.13</t>
  </si>
  <si>
    <t>2.14</t>
  </si>
  <si>
    <t>Viz výkres číslo: D.1.2.4-a 03 Půdorys 3.NP, D.1.2.4-a 04 Půdorys střechy</t>
  </si>
  <si>
    <t>2.15</t>
  </si>
  <si>
    <t>Kruhové ocel. potrubí sk. I třídy těsnosti B, D+M</t>
  </si>
  <si>
    <t>2.16</t>
  </si>
  <si>
    <t>2.17</t>
  </si>
  <si>
    <t>2.200</t>
  </si>
  <si>
    <t>Montážní materiál k z.č. 2</t>
  </si>
  <si>
    <t>2.201</t>
  </si>
  <si>
    <t>Zaregulování z.č. 2, koordinace s MaR</t>
  </si>
  <si>
    <t>2.202</t>
  </si>
  <si>
    <t>2.203</t>
  </si>
  <si>
    <t>2.205</t>
  </si>
  <si>
    <t>2.206</t>
  </si>
  <si>
    <t>2.207</t>
  </si>
  <si>
    <t>2.208</t>
  </si>
  <si>
    <t>2.211</t>
  </si>
  <si>
    <t>403</t>
  </si>
  <si>
    <t>Měření průtoku vzduchu na stávajících z.č. 24, 24A, 25 a 25A před započetím demontáží</t>
  </si>
  <si>
    <t>Zaregulování stávajících z.č. 24, 24A, 25 a 25A po ukončení prací, včetně opětovného změření průtoků, koordinace s MaR</t>
  </si>
  <si>
    <t>B.10 - Interier</t>
  </si>
  <si>
    <t>B.10.2 - Zabudovaný interier 3.np</t>
  </si>
  <si>
    <t>ZI01-01</t>
  </si>
  <si>
    <t>Kuchyňka.Rozměry: 1300/600/2070 mm (š/h/v). Materiál korpusu: MDF deska s melaminovým potahem, tl.18 mm ABS hranami, tl. 2 mm, bílá barva. Zadní čelo: dřevotřísková deska s melaminovým potahem, tl. 18 mm. Dvířka: MDF deska s melaminovým potahem, tl. 18 mm, hrana ABS tl. 2 mm, bílá barva, v horní části dvířek vyfrézovány úchytky(spodní skříňky) systém otvírání tip-on pro dvířka horní skříňku. Pracovní deska: HPL laminovaný s ABS hranami, tl. 2 mm, dekor světlého dřeva. Sokl: výšky 100 mm, krytí MDF deskou s melaminovým potahem tl. 18 mm, bílá krémová  bude vzorováno. Příslušenství: police 1 ks MDF deska s melaminovým potahem, tl. 18 mm, bílá barva,součástí je vsetavná mikrovlnná trouba, vestavná chladnička malá, vestavný odpadkový koš ve skříňce pod dřezem, osvětlení pracovní plochy led páskem. Integrovaný nerezový dřez: včetně směšovací stojánkové baterie, sifon. Barevné řešení: bude vzorováno.</t>
  </si>
  <si>
    <t>ZI01-02</t>
  </si>
  <si>
    <t>Kuchyňka. Rozměry: 2430/600/2070 mm (š/h/v). Materiál korpusu: MDF deska s melaminovým potahem, tl.18 mm ABS hranami, tl. 2 mm, bílá barva. Zadní čelo: dřevotřísková deska s melaminovým potahem, tl. 18 mm. Dvířka: MDF deska s melaminovým potahem, tl. 18 mm, hrana ABS tl. 2 mm, bílá barva, v horní části dvířek vyfrézovány úchytky(spodní skříňky). systém otvírání tip-on pro dvířka horní skříňku. Pracovní deska: HPL laminovaný s ABS hranami, tl. 2 mm, dekor světlého dřeva. Sokl: výšky 100 mm, krytí MDF deskou melaminovým tl. 18 mm, barva bílá  bude vzorováno. Příslušenství: police 4 ks MDF deska s melaminovým potahem, tl. 18 mm, bílá barva,součástí je vsetavná mikrovlnná trouba, vestavná chladnička velká vestavný odpadkový koš ve skříňce pod dřezem,osvětlení pracovní plochy led páskem. Integrovaný nerezový dřez: včetně směšovací stojánkové baterie, sifon. Barevné řešení: bude vzorováno.</t>
  </si>
  <si>
    <t>ZI01-03</t>
  </si>
  <si>
    <t>Umyvadlový pult. Rozměry: 1075/500/50 mm (š/h/v) Materiál desky: HPL deska s melaminovým potahem, tl.50 mm ABS hranami, tl. 2 mm, v dekoru dřeva barva Konstrukce: vynesená na 2 ocelových konzolách, kotvených do stěny, v desce budou připraveny otvory pro prostup instalací. Barevné řešení: dekor světlého dřeva.</t>
  </si>
  <si>
    <t>ZI01-04</t>
  </si>
  <si>
    <t>Vestavná skříň. Rozměry: 3900/400/2020 mm (š/h/v).Materiál korpusu: MDF deska s melaminovým potahem, tl.18 mm ABS hranami, tl. 2 mm, bílá barva. Zadní čelo: dřevotřísková deska s melaminovým potahem, tl. 18 mm. Dvířka: MDF deska s melaminovým potahem, tl. 18 mm, hrana ABS tl. 2 mm, bílá barva, v horní části dvířek vyfrézovány úchytky. Dvířka posuvná po kolejnicích. Sokl: výšky 50 mm, krytí MDF deskou s melaminovým potahem tl. 18 mm, barva bílá bude vzorováno. Příslušenství: police 12 ks MDF deska s melaminovým potahem, tl. 18 mm, s možností výškového nastavení, bílá barva.</t>
  </si>
  <si>
    <t>ZI01-05</t>
  </si>
  <si>
    <t>Vestavná skříň. Rozměry: 5550/400/2020 mm (š/h/v). Materiál korpusu: MDF deska s melaminovým potahem, tl.18 mm ABS hranami, tl. 2 mm, bílá barva. Zadní čelo: dřevotřísková deska s melaminovým potahem, tl. 18 mm. Dvířka: MDF deska s melaminovým potahem, tl. 18 mm, hrana ABS tl. 2 mm, bílá barva, v horní části dvířek vyfrézovány úchytky. Dvířka posuvná po kolejnicích. Sokl: výšky 50 mm, krytí MDF deskou s melaminovým potahem tl. 18 mm, barva bílá bude vzorováno. Příslušenství: police 18 ks MDF deska s melaminovým potahem, tl. 18 mm, s možností výškového nastavení, bílá barva.</t>
  </si>
  <si>
    <t>ZI01-06</t>
  </si>
  <si>
    <t>Vestavná otevřená šatní skříň. Rozměry: 1400/350/2020 mm (š/h/v). Zadní čelo: MDF deska s melaminovým potahem, tl. 20 mm s  ABS hranami 2 mm, bílá barva spodní police: MDF deska s melaminovým potahem, tl. 40 mm, hrana  ABS tl. 2 mm, bílá barva, kotvená do stěny. Horní police: z MDF desek s melaminovým potahem, tl. 20 mm, s ABS hranami, tl. 2 mm, bílá barva, kotvena do stěny. Příslušenství: šatní tyč 1 ks, ø 25 mm, ocelová, kotvení do zadního čela a police  zrcadlo lepené na zadní čelo, rozměr 500/1150 (š/v). Bílá barva.</t>
  </si>
  <si>
    <t>ZI01-07</t>
  </si>
  <si>
    <t>Vestavná skříň. Rozměry: 4880/400/2020 mm (š/h/v). Materiál korpusu: MDF deska s melaminovým potahem, tl.18 mm ABS hranami, tl. 2 mm, bílá barva. Zadní čelo: dřevotřísková deska s melaminovým potahem, tl. 18 mm. Dvířka: MDF deska s melaminovým potahem, tl. 18 mm, hrana  ABS tl. 2 mm, bílá barva, v horní části dvířek vyfrézovány úchytky. Dvířka otevíravá. Sokl: výšky 50 mm, krytí MDF deskou s melaminovým potahem  tl. 18 mm, barva bílá bude vzorováno. Příslušenství: police 18 ks MDF deska s melaminovým potahem,  tl. 18 mm, s možností výškového nastavení, bílá barva.</t>
  </si>
  <si>
    <t>ZI01-08</t>
  </si>
  <si>
    <t>Vestavná skříň. Rozměry: 1325/350/2020 mm (š/h/v). Zadní čelo: MDF deska s melaminovým potahem, tl. 20 mm s  ABS hranami 2 mm, bílá barva. Spodní police: MDF deska s melaminovým potahem, tl. 40 mm, hrana  ABS tl. 2 mm, bílá barva, kotvená do stěny. Horní police: z MDF desek s melaminovým potahem, tl. 20 mm, s ABS hranami, tl. 2 mm, bílá barva, kotvena do stěny. Příslušenství: šatní tyč 1 ks, ø 25 mm, ocelová, kotvení do zadního čela a police, zrcadlo lepené na zadní čelo, rozměr 500/1150 (š/v). Bílá barva.</t>
  </si>
  <si>
    <t>ZI01-09</t>
  </si>
  <si>
    <t>Vestavná skříň. Rozměry: 3500/400/2020 mm (š/h/v) Materiál korpusu: MDF deska s melaminovým potahem, tl.18 mm ABS hranami, tl. 2 mm, bílá barva. Zadní čelo: dřevotřísková deska s melaminovým potahem, tl. 18 mm. Dvířka: MDF deska s melaminovým potahem, tl. 18 mm, hrana  ABS tl. 2 mm, bílá barva, v horní části dvířek vyfrézovány úchytky. Dvířka posuvná po kolejnicích. Sokl: výšky 50 mm, krytí MDF deskou s melaminovým potahem tl. 18 mm, barva bílá bude vzorováno. Příslušenství: police 9 ks MDF deska s melaminovým potahem, tl. 18 mm, s možností výškového nastavení, bílá barva.</t>
  </si>
  <si>
    <t>ZI01-10</t>
  </si>
  <si>
    <t>Vestavná skříň. Rozměry: 3175/400/2020 mm (š/h/v) Materiál korpusu: MDF deska s melaminovým potahem, tl.18 mm ABS hranami, tl. 2 mm, bílá barva. Zadní čelo: dřevotřísková deska s melaminovým potahem, tl. 18 mm. Dvířka: MDF deska s melaminovým potahem, tl. 18 mm, hrana  ABS tl. 2 mm, bílá barva, v horní části dvířek vyfrézovány úchytky. Dvířka posuvná po kolejnicích. Sokl: výšky 50 mm, krytí MDF deskou s melaminovým potahem tl. 18 mm, barva bílá bude vzorováno. Příslušenství: police 9 ks MDF deska s melaminovým potahem, tl. 18 mm, s možností výškového nastavení, bílá barva</t>
  </si>
  <si>
    <t>ZI01-16</t>
  </si>
  <si>
    <t>Zrcadlo. Rozměry: 1075/10/900 (šxhxv). Hrana leštěná pod úhlem 45°, 1 mm široké zkosení. Závěsy na zrcadlo součástí dodávky. Nalepeno na stěnu</t>
  </si>
  <si>
    <t>ZI01-17</t>
  </si>
  <si>
    <t>Zrcadlo. Rozměry:  600/10/900 (šxhxv). Hrana leštěná pod úhlem 45°, 1 mm široké zkosení. Závěsy na zrcadlo součástí dodávky. Nalepeno na stěnu</t>
  </si>
  <si>
    <t>ZI01-18</t>
  </si>
  <si>
    <t>Madlo sklopné. Rozměry 900/145/30 (š/v/Ø). Nosnost alespoň 120 kg. Materiál:nerezová ocel -ČSN 17346 (316). Sklopné madlo s kloubovým upevněním. Kotvení do stěny pomocí šroubů a hmoždinek. Barva: nerez, bude vzorováno</t>
  </si>
  <si>
    <t>ZI01-19</t>
  </si>
  <si>
    <t>Madlo pevné. Rozměry 900/100/30 (š/v/Ø). Nosnost alespoň 120 kg. Materiál:nerezová ocel -ČSN 17346 (316). Sklopné madlo s kloubovým upevněním. Kotvení do stěny pomocí šroubů. Barva: nerez, bude vzorováno</t>
  </si>
  <si>
    <t>B.11 - Fasáda - stavební část</t>
  </si>
  <si>
    <t>941311111</t>
  </si>
  <si>
    <t>Lešení řadové modulové lehké pracovní s podlahami s provozním zatížením tř. 3 do 200 kg/m2 šířky tř. SW06 od 0,6 do 0,9 m výšky do 10 m montáž</t>
  </si>
  <si>
    <t>986887881</t>
  </si>
  <si>
    <t>(1+28,135+1,2)*14,9</t>
  </si>
  <si>
    <t>(18,22+1,2)*14,25</t>
  </si>
  <si>
    <t>941311211</t>
  </si>
  <si>
    <t>Lešení řadové modulové lehké pracovní s podlahami s provozním zatížením tř. 3 do 200 kg/m2 šířky tř. SW06 od 0,6 do 0,9 m výšky do 10 m příplatek k ceně za každý den použití</t>
  </si>
  <si>
    <t>569245403</t>
  </si>
  <si>
    <t>728,727*60</t>
  </si>
  <si>
    <t>941311811</t>
  </si>
  <si>
    <t>Lešení řadové modulové lehké pracovní s podlahami s provozním zatížením tř. 3 do 200 kg/m2 šířky tř. SW06 od 0,6 do 0,9 m výšky do 10 m demontáž</t>
  </si>
  <si>
    <t>582075936</t>
  </si>
  <si>
    <t>944511111</t>
  </si>
  <si>
    <t>Síť ochranná zavěšená na konstrukci lešení z textilie z umělých vláken montáž</t>
  </si>
  <si>
    <t>796813203</t>
  </si>
  <si>
    <t>944511211</t>
  </si>
  <si>
    <t>Síť ochranná zavěšená na konstrukci lešení z textilie z umělých vláken příplatek k ceně za každý den použití</t>
  </si>
  <si>
    <t>-1102184469</t>
  </si>
  <si>
    <t>944511811</t>
  </si>
  <si>
    <t>Síť ochranná zavěšená na konstrukci lešení z textilie z umělých vláken demontáž</t>
  </si>
  <si>
    <t>1111393831</t>
  </si>
  <si>
    <t>-439271593</t>
  </si>
  <si>
    <t>fasáda osa A</t>
  </si>
  <si>
    <t>20,05*9,8</t>
  </si>
  <si>
    <t>1831369781</t>
  </si>
  <si>
    <t>723366422</t>
  </si>
  <si>
    <t>4,912*4 'Přepočtené koeficientem množství</t>
  </si>
  <si>
    <t>892356871</t>
  </si>
  <si>
    <t>-1565633</t>
  </si>
  <si>
    <t>4,912*14 'Přepočtené koeficientem množství</t>
  </si>
  <si>
    <t>222185591</t>
  </si>
  <si>
    <t>90% hmotnosti</t>
  </si>
  <si>
    <t>4,912*0,9</t>
  </si>
  <si>
    <t>997013xx2</t>
  </si>
  <si>
    <t>Výzisk z prodeje kovu</t>
  </si>
  <si>
    <t>-302815914</t>
  </si>
  <si>
    <t>10% hmotnosti</t>
  </si>
  <si>
    <t>-4912*0,1</t>
  </si>
  <si>
    <t>Okn1  M+D ocelová konstrukce  vč. kotvení a povrchové úpravy</t>
  </si>
  <si>
    <t>-934324178</t>
  </si>
  <si>
    <t>OS-S   M+D slunolam, materiál hliník, š.50mm délke 8m</t>
  </si>
  <si>
    <t>190337854</t>
  </si>
  <si>
    <t>Vo-e/F   M+D sloupkopříčková fasáda, s vloženými okny, hliníkové, prosklené (trojsklo), vč. rámu, kotvení, těsnění, veškerých doplňků a povrchové úpravy, kompletní provedení dle P</t>
  </si>
  <si>
    <t>-320949090</t>
  </si>
  <si>
    <t>(17,78+28,05)*(1,32+2,05+2,4+2,13+1,8)</t>
  </si>
  <si>
    <t>-2093615047</t>
  </si>
  <si>
    <t>990 - Vedlejší rozpočtové náklady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</si>
  <si>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</si>
  <si>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</si>
  <si>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</si>
  <si>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VRN9 - Ostatní náklady</t>
  </si>
  <si>
    <t>VRN</t>
  </si>
  <si>
    <t>VRN1</t>
  </si>
  <si>
    <t>Průzkumné, geodetické a projektové práce</t>
  </si>
  <si>
    <t>11100-1001</t>
  </si>
  <si>
    <t>Projektové práce - statické zhodnocení reálného stavu kcí po bouracích pracech</t>
  </si>
  <si>
    <t>soub</t>
  </si>
  <si>
    <t>11100-1002</t>
  </si>
  <si>
    <t>Náklady na vyhotovení dokumentace skutečného provedení stavby a její předání objednateli v požadované formě a požadovaném počtu.</t>
  </si>
  <si>
    <t>11100-1003</t>
  </si>
  <si>
    <t>Geodetické zaměření skutečného provedení</t>
  </si>
  <si>
    <t>Náklady na provedení skutečného zaměření stavby v rozsahu nezbytném pro zápis změny do katastru nemovitostí.</t>
  </si>
  <si>
    <t>11100-1004</t>
  </si>
  <si>
    <t>Vypracování dílenské/výrobní dokumentace</t>
  </si>
  <si>
    <t>11100-1005</t>
  </si>
  <si>
    <t>Měření krytí betonu ultrazvukem</t>
  </si>
  <si>
    <t>11100-1006</t>
  </si>
  <si>
    <t>Projektové práce - aktualizace PBŘ po obnažení stávajících kcí po bouracích pracech vč. projednání a aktualizace stanoviska HZS</t>
  </si>
  <si>
    <t>VRN3</t>
  </si>
  <si>
    <t>Zařízení staveniště</t>
  </si>
  <si>
    <t>11200-001</t>
  </si>
  <si>
    <t>11200-003</t>
  </si>
  <si>
    <t>Oplocení</t>
  </si>
  <si>
    <t>VRN9</t>
  </si>
  <si>
    <t>Ostatní náklady</t>
  </si>
  <si>
    <t>0051240103</t>
  </si>
  <si>
    <t>Pasportizace okolí a budovy</t>
  </si>
  <si>
    <t>0051240104</t>
  </si>
  <si>
    <t>Fotodokumentace průběhu stavby</t>
  </si>
  <si>
    <t>0051240105</t>
  </si>
  <si>
    <t>Předvedení funkčnosti jednotlivých technologických zařízení všech jednotlivých profesí</t>
  </si>
  <si>
    <t>9001-01</t>
  </si>
  <si>
    <t>Pojištění dodavatele a pojištění díla</t>
  </si>
  <si>
    <t>9001-02</t>
  </si>
  <si>
    <t>Bankovní záruky</t>
  </si>
  <si>
    <t>9001-03</t>
  </si>
  <si>
    <t>Publicita -billboard  (vč. nosné kons. a zajištění proti větru)</t>
  </si>
  <si>
    <t>9001-04</t>
  </si>
  <si>
    <t>Součinnost/koordinace jednotlivých částí projektové dokumentace</t>
  </si>
  <si>
    <t>9001-06</t>
  </si>
  <si>
    <t>Dokladová část - Nakládání s odpady během stavby-při realizace nakládání s odpady dle zákona o odpadech, vč. předání dokladů prokazující soulad s veškerou platnou legislativou, tj. min soulad se zákonem o odpadech a odpadového hospodářství</t>
  </si>
  <si>
    <t>9001-07</t>
  </si>
  <si>
    <t>Kamerová zkouška kanalizace k prokázání funkčnosti střešních svodů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</si>
</sst>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4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4" fillId="0" borderId="12" xfId="0" applyNumberFormat="1" applyFont="1" applyBorder="1"/>
    <xf numFmtId="166" fontId="34" fillId="0" borderId="13" xfId="0" applyNumberFormat="1" applyFont="1" applyBorder="1"/>
    <xf numFmtId="4" fontId="35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7" fillId="0" borderId="22" xfId="0" applyFont="1" applyBorder="1" applyAlignment="1">
      <alignment horizontal="center" vertical="center"/>
    </xf>
    <xf numFmtId="49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 wrapText="1"/>
    </xf>
    <xf numFmtId="0" fontId="37" fillId="0" borderId="22" xfId="0" applyFont="1" applyBorder="1" applyAlignment="1">
      <alignment horizontal="center" vertical="center" wrapText="1"/>
    </xf>
    <xf numFmtId="167" fontId="37" fillId="0" borderId="22" xfId="0" applyNumberFormat="1" applyFont="1" applyBorder="1" applyAlignment="1">
      <alignment vertical="center"/>
    </xf>
    <xf numFmtId="4" fontId="37" fillId="2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0" fontId="37" fillId="2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0" fontId="23" fillId="4" borderId="8" xfId="0" applyFont="1" applyFill="1" applyBorder="1" applyAlignment="1">
      <alignment horizontal="left" vertical="center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0" fillId="0" borderId="0" xfId="0" applyAlignment="1"/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34"/>
  <sheetViews>
    <sheetView showGridLines="0" tabSelected="1" workbookViewId="0"/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6.950000000000003" customHeight="1">
      <c r="AR2" s="239"/>
      <c r="AS2" s="239"/>
      <c r="AT2" s="239"/>
      <c r="AU2" s="239"/>
      <c r="AV2" s="239"/>
      <c r="AW2" s="239"/>
      <c r="AX2" s="239"/>
      <c r="AY2" s="239"/>
      <c r="AZ2" s="239"/>
      <c r="BA2" s="239"/>
      <c r="BB2" s="239"/>
      <c r="BC2" s="239"/>
      <c r="BD2" s="239"/>
      <c r="BE2" s="239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196" t="s">
        <v>14</v>
      </c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R5" s="20"/>
      <c r="BE5" s="193" t="s">
        <v>15</v>
      </c>
      <c r="BS5" s="17" t="s">
        <v>6</v>
      </c>
    </row>
    <row r="6" spans="1:74" ht="36.950000000000003" customHeight="1">
      <c r="B6" s="20"/>
      <c r="D6" s="26" t="s">
        <v>16</v>
      </c>
      <c r="K6" s="197" t="s">
        <v>17</v>
      </c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  <c r="AG6" s="239"/>
      <c r="AH6" s="239"/>
      <c r="AI6" s="239"/>
      <c r="AJ6" s="239"/>
      <c r="AK6" s="239"/>
      <c r="AL6" s="239"/>
      <c r="AM6" s="239"/>
      <c r="AN6" s="239"/>
      <c r="AO6" s="239"/>
      <c r="AR6" s="20"/>
      <c r="BE6" s="194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194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194"/>
      <c r="BS8" s="17" t="s">
        <v>6</v>
      </c>
    </row>
    <row r="9" spans="1:74" ht="14.45" customHeight="1">
      <c r="B9" s="20"/>
      <c r="AR9" s="20"/>
      <c r="BE9" s="194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194"/>
      <c r="BS10" s="17" t="s">
        <v>6</v>
      </c>
    </row>
    <row r="11" spans="1:74" ht="18.399999999999999" customHeight="1">
      <c r="B11" s="20"/>
      <c r="E11" s="25" t="s">
        <v>21</v>
      </c>
      <c r="AK11" s="27" t="s">
        <v>26</v>
      </c>
      <c r="AN11" s="25" t="s">
        <v>1</v>
      </c>
      <c r="AR11" s="20"/>
      <c r="BE11" s="194"/>
      <c r="BS11" s="17" t="s">
        <v>6</v>
      </c>
    </row>
    <row r="12" spans="1:74" ht="6.95" customHeight="1">
      <c r="B12" s="20"/>
      <c r="AR12" s="20"/>
      <c r="BE12" s="194"/>
      <c r="BS12" s="17" t="s">
        <v>6</v>
      </c>
    </row>
    <row r="13" spans="1:74" ht="12" customHeight="1">
      <c r="B13" s="20"/>
      <c r="D13" s="27" t="s">
        <v>27</v>
      </c>
      <c r="AK13" s="27" t="s">
        <v>25</v>
      </c>
      <c r="AN13" s="29" t="s">
        <v>28</v>
      </c>
      <c r="AR13" s="20"/>
      <c r="BE13" s="194"/>
      <c r="BS13" s="17" t="s">
        <v>6</v>
      </c>
    </row>
    <row r="14" spans="1:74">
      <c r="B14" s="20"/>
      <c r="E14" s="198" t="s">
        <v>28</v>
      </c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199"/>
      <c r="AC14" s="199"/>
      <c r="AD14" s="199"/>
      <c r="AE14" s="199"/>
      <c r="AF14" s="199"/>
      <c r="AG14" s="199"/>
      <c r="AH14" s="199"/>
      <c r="AI14" s="199"/>
      <c r="AJ14" s="199"/>
      <c r="AK14" s="27" t="s">
        <v>26</v>
      </c>
      <c r="AN14" s="29" t="s">
        <v>28</v>
      </c>
      <c r="AR14" s="20"/>
      <c r="BE14" s="194"/>
      <c r="BS14" s="17" t="s">
        <v>6</v>
      </c>
    </row>
    <row r="15" spans="1:74" ht="6.95" customHeight="1">
      <c r="B15" s="20"/>
      <c r="AR15" s="20"/>
      <c r="BE15" s="194"/>
      <c r="BS15" s="17" t="s">
        <v>4</v>
      </c>
    </row>
    <row r="16" spans="1:74" ht="12" customHeight="1">
      <c r="B16" s="20"/>
      <c r="D16" s="27" t="s">
        <v>29</v>
      </c>
      <c r="AK16" s="27" t="s">
        <v>25</v>
      </c>
      <c r="AN16" s="25" t="s">
        <v>1</v>
      </c>
      <c r="AR16" s="20"/>
      <c r="BE16" s="194"/>
      <c r="BS16" s="17" t="s">
        <v>4</v>
      </c>
    </row>
    <row r="17" spans="2:71" ht="18.399999999999999" customHeight="1">
      <c r="B17" s="20"/>
      <c r="E17" s="25" t="s">
        <v>21</v>
      </c>
      <c r="AK17" s="27" t="s">
        <v>26</v>
      </c>
      <c r="AN17" s="25" t="s">
        <v>1</v>
      </c>
      <c r="AR17" s="20"/>
      <c r="BE17" s="194"/>
      <c r="BS17" s="17" t="s">
        <v>30</v>
      </c>
    </row>
    <row r="18" spans="2:71" ht="6.95" customHeight="1">
      <c r="B18" s="20"/>
      <c r="AR18" s="20"/>
      <c r="BE18" s="194"/>
      <c r="BS18" s="17" t="s">
        <v>6</v>
      </c>
    </row>
    <row r="19" spans="2:71" ht="12" customHeight="1">
      <c r="B19" s="20"/>
      <c r="D19" s="27" t="s">
        <v>31</v>
      </c>
      <c r="AK19" s="27" t="s">
        <v>25</v>
      </c>
      <c r="AN19" s="25" t="s">
        <v>1</v>
      </c>
      <c r="AR19" s="20"/>
      <c r="BE19" s="194"/>
      <c r="BS19" s="17" t="s">
        <v>6</v>
      </c>
    </row>
    <row r="20" spans="2:71" ht="18.399999999999999" customHeight="1">
      <c r="B20" s="20"/>
      <c r="E20" s="25" t="s">
        <v>21</v>
      </c>
      <c r="AK20" s="27" t="s">
        <v>26</v>
      </c>
      <c r="AN20" s="25" t="s">
        <v>1</v>
      </c>
      <c r="AR20" s="20"/>
      <c r="BE20" s="194"/>
      <c r="BS20" s="17" t="s">
        <v>4</v>
      </c>
    </row>
    <row r="21" spans="2:71" ht="6.95" customHeight="1">
      <c r="B21" s="20"/>
      <c r="AR21" s="20"/>
      <c r="BE21" s="194"/>
    </row>
    <row r="22" spans="2:71" ht="12" customHeight="1">
      <c r="B22" s="20"/>
      <c r="D22" s="27" t="s">
        <v>32</v>
      </c>
      <c r="AR22" s="20"/>
      <c r="BE22" s="194"/>
    </row>
    <row r="23" spans="2:71" ht="16.5" customHeight="1">
      <c r="B23" s="20"/>
      <c r="E23" s="200" t="s">
        <v>1</v>
      </c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I23" s="200"/>
      <c r="AJ23" s="200"/>
      <c r="AK23" s="200"/>
      <c r="AL23" s="200"/>
      <c r="AM23" s="200"/>
      <c r="AN23" s="200"/>
      <c r="AR23" s="20"/>
      <c r="BE23" s="194"/>
    </row>
    <row r="24" spans="2:71" ht="6.95" customHeight="1">
      <c r="B24" s="20"/>
      <c r="AR24" s="20"/>
      <c r="BE24" s="194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194"/>
    </row>
    <row r="26" spans="2:71" s="1" customFormat="1" ht="25.9" customHeight="1">
      <c r="B26" s="32"/>
      <c r="D26" s="33" t="s">
        <v>33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01">
        <f>ROUND(AG94,2)</f>
        <v>0</v>
      </c>
      <c r="AL26" s="202"/>
      <c r="AM26" s="202"/>
      <c r="AN26" s="202"/>
      <c r="AO26" s="202"/>
      <c r="AR26" s="32"/>
      <c r="BE26" s="194"/>
    </row>
    <row r="27" spans="2:71" s="1" customFormat="1" ht="6.95" customHeight="1">
      <c r="B27" s="32"/>
      <c r="AR27" s="32"/>
      <c r="BE27" s="194"/>
    </row>
    <row r="28" spans="2:71" s="1" customFormat="1">
      <c r="B28" s="32"/>
      <c r="L28" s="203" t="s">
        <v>34</v>
      </c>
      <c r="M28" s="203"/>
      <c r="N28" s="203"/>
      <c r="O28" s="203"/>
      <c r="P28" s="203"/>
      <c r="W28" s="203" t="s">
        <v>35</v>
      </c>
      <c r="X28" s="203"/>
      <c r="Y28" s="203"/>
      <c r="Z28" s="203"/>
      <c r="AA28" s="203"/>
      <c r="AB28" s="203"/>
      <c r="AC28" s="203"/>
      <c r="AD28" s="203"/>
      <c r="AE28" s="203"/>
      <c r="AK28" s="203" t="s">
        <v>36</v>
      </c>
      <c r="AL28" s="203"/>
      <c r="AM28" s="203"/>
      <c r="AN28" s="203"/>
      <c r="AO28" s="203"/>
      <c r="AR28" s="32"/>
      <c r="BE28" s="194"/>
    </row>
    <row r="29" spans="2:71" s="2" customFormat="1" ht="14.45" customHeight="1">
      <c r="B29" s="36"/>
      <c r="D29" s="27" t="s">
        <v>37</v>
      </c>
      <c r="F29" s="27" t="s">
        <v>38</v>
      </c>
      <c r="L29" s="206">
        <v>0.21</v>
      </c>
      <c r="M29" s="205"/>
      <c r="N29" s="205"/>
      <c r="O29" s="205"/>
      <c r="P29" s="205"/>
      <c r="W29" s="204">
        <f>ROUND(AZ94, 2)</f>
        <v>0</v>
      </c>
      <c r="X29" s="205"/>
      <c r="Y29" s="205"/>
      <c r="Z29" s="205"/>
      <c r="AA29" s="205"/>
      <c r="AB29" s="205"/>
      <c r="AC29" s="205"/>
      <c r="AD29" s="205"/>
      <c r="AE29" s="205"/>
      <c r="AK29" s="204">
        <f>ROUND(AV94, 2)</f>
        <v>0</v>
      </c>
      <c r="AL29" s="205"/>
      <c r="AM29" s="205"/>
      <c r="AN29" s="205"/>
      <c r="AO29" s="205"/>
      <c r="AR29" s="36"/>
      <c r="BE29" s="195"/>
    </row>
    <row r="30" spans="2:71" s="2" customFormat="1" ht="14.45" customHeight="1">
      <c r="B30" s="36"/>
      <c r="F30" s="27" t="s">
        <v>39</v>
      </c>
      <c r="L30" s="206">
        <v>0.12</v>
      </c>
      <c r="M30" s="205"/>
      <c r="N30" s="205"/>
      <c r="O30" s="205"/>
      <c r="P30" s="205"/>
      <c r="W30" s="204">
        <f>ROUND(BA94, 2)</f>
        <v>0</v>
      </c>
      <c r="X30" s="205"/>
      <c r="Y30" s="205"/>
      <c r="Z30" s="205"/>
      <c r="AA30" s="205"/>
      <c r="AB30" s="205"/>
      <c r="AC30" s="205"/>
      <c r="AD30" s="205"/>
      <c r="AE30" s="205"/>
      <c r="AK30" s="204">
        <f>ROUND(AW94, 2)</f>
        <v>0</v>
      </c>
      <c r="AL30" s="205"/>
      <c r="AM30" s="205"/>
      <c r="AN30" s="205"/>
      <c r="AO30" s="205"/>
      <c r="AR30" s="36"/>
      <c r="BE30" s="195"/>
    </row>
    <row r="31" spans="2:71" s="2" customFormat="1" ht="14.45" hidden="1" customHeight="1">
      <c r="B31" s="36"/>
      <c r="F31" s="27" t="s">
        <v>40</v>
      </c>
      <c r="L31" s="206">
        <v>0.21</v>
      </c>
      <c r="M31" s="205"/>
      <c r="N31" s="205"/>
      <c r="O31" s="205"/>
      <c r="P31" s="205"/>
      <c r="W31" s="204">
        <f>ROUND(BB94, 2)</f>
        <v>0</v>
      </c>
      <c r="X31" s="205"/>
      <c r="Y31" s="205"/>
      <c r="Z31" s="205"/>
      <c r="AA31" s="205"/>
      <c r="AB31" s="205"/>
      <c r="AC31" s="205"/>
      <c r="AD31" s="205"/>
      <c r="AE31" s="205"/>
      <c r="AK31" s="204">
        <v>0</v>
      </c>
      <c r="AL31" s="205"/>
      <c r="AM31" s="205"/>
      <c r="AN31" s="205"/>
      <c r="AO31" s="205"/>
      <c r="AR31" s="36"/>
      <c r="BE31" s="195"/>
    </row>
    <row r="32" spans="2:71" s="2" customFormat="1" ht="14.45" hidden="1" customHeight="1">
      <c r="B32" s="36"/>
      <c r="F32" s="27" t="s">
        <v>41</v>
      </c>
      <c r="L32" s="206">
        <v>0.12</v>
      </c>
      <c r="M32" s="205"/>
      <c r="N32" s="205"/>
      <c r="O32" s="205"/>
      <c r="P32" s="205"/>
      <c r="W32" s="204">
        <f>ROUND(BC94, 2)</f>
        <v>0</v>
      </c>
      <c r="X32" s="205"/>
      <c r="Y32" s="205"/>
      <c r="Z32" s="205"/>
      <c r="AA32" s="205"/>
      <c r="AB32" s="205"/>
      <c r="AC32" s="205"/>
      <c r="AD32" s="205"/>
      <c r="AE32" s="205"/>
      <c r="AK32" s="204">
        <v>0</v>
      </c>
      <c r="AL32" s="205"/>
      <c r="AM32" s="205"/>
      <c r="AN32" s="205"/>
      <c r="AO32" s="205"/>
      <c r="AR32" s="36"/>
      <c r="BE32" s="195"/>
    </row>
    <row r="33" spans="2:57" s="2" customFormat="1" ht="14.45" hidden="1" customHeight="1">
      <c r="B33" s="36"/>
      <c r="F33" s="27" t="s">
        <v>42</v>
      </c>
      <c r="L33" s="206">
        <v>0</v>
      </c>
      <c r="M33" s="205"/>
      <c r="N33" s="205"/>
      <c r="O33" s="205"/>
      <c r="P33" s="205"/>
      <c r="W33" s="204">
        <f>ROUND(BD94, 2)</f>
        <v>0</v>
      </c>
      <c r="X33" s="205"/>
      <c r="Y33" s="205"/>
      <c r="Z33" s="205"/>
      <c r="AA33" s="205"/>
      <c r="AB33" s="205"/>
      <c r="AC33" s="205"/>
      <c r="AD33" s="205"/>
      <c r="AE33" s="205"/>
      <c r="AK33" s="204">
        <v>0</v>
      </c>
      <c r="AL33" s="205"/>
      <c r="AM33" s="205"/>
      <c r="AN33" s="205"/>
      <c r="AO33" s="205"/>
      <c r="AR33" s="36"/>
      <c r="BE33" s="195"/>
    </row>
    <row r="34" spans="2:57" s="1" customFormat="1" ht="6.95" customHeight="1">
      <c r="B34" s="32"/>
      <c r="AR34" s="32"/>
      <c r="BE34" s="194"/>
    </row>
    <row r="35" spans="2:57" s="1" customFormat="1" ht="25.9" customHeight="1">
      <c r="B35" s="32"/>
      <c r="C35" s="37"/>
      <c r="D35" s="38" t="s">
        <v>43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44</v>
      </c>
      <c r="U35" s="39"/>
      <c r="V35" s="39"/>
      <c r="W35" s="39"/>
      <c r="X35" s="210" t="s">
        <v>45</v>
      </c>
      <c r="Y35" s="208"/>
      <c r="Z35" s="208"/>
      <c r="AA35" s="208"/>
      <c r="AB35" s="208"/>
      <c r="AC35" s="39"/>
      <c r="AD35" s="39"/>
      <c r="AE35" s="39"/>
      <c r="AF35" s="39"/>
      <c r="AG35" s="39"/>
      <c r="AH35" s="39"/>
      <c r="AI35" s="39"/>
      <c r="AJ35" s="39"/>
      <c r="AK35" s="207">
        <f>SUM(AK26:AK33)</f>
        <v>0</v>
      </c>
      <c r="AL35" s="208"/>
      <c r="AM35" s="208"/>
      <c r="AN35" s="208"/>
      <c r="AO35" s="209"/>
      <c r="AP35" s="37"/>
      <c r="AQ35" s="37"/>
      <c r="AR35" s="32"/>
    </row>
    <row r="36" spans="2:57" s="1" customFormat="1" ht="6.95" customHeight="1">
      <c r="B36" s="32"/>
      <c r="AR36" s="32"/>
    </row>
    <row r="37" spans="2:57" s="1" customFormat="1" ht="14.45" customHeight="1">
      <c r="B37" s="32"/>
      <c r="AR37" s="32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2"/>
      <c r="D49" s="41" t="s">
        <v>46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47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>
      <c r="B60" s="32"/>
      <c r="D60" s="43" t="s">
        <v>48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49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48</v>
      </c>
      <c r="AI60" s="34"/>
      <c r="AJ60" s="34"/>
      <c r="AK60" s="34"/>
      <c r="AL60" s="34"/>
      <c r="AM60" s="43" t="s">
        <v>49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>
      <c r="B64" s="32"/>
      <c r="D64" s="41" t="s">
        <v>50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51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>
      <c r="B75" s="32"/>
      <c r="D75" s="43" t="s">
        <v>48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49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48</v>
      </c>
      <c r="AI75" s="34"/>
      <c r="AJ75" s="34"/>
      <c r="AK75" s="34"/>
      <c r="AL75" s="34"/>
      <c r="AM75" s="43" t="s">
        <v>49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4.95" customHeight="1">
      <c r="B82" s="32"/>
      <c r="C82" s="21" t="s">
        <v>52</v>
      </c>
      <c r="AR82" s="32"/>
    </row>
    <row r="83" spans="1:91" s="1" customFormat="1" ht="6.9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EnergyBenefit0152a</v>
      </c>
      <c r="AR84" s="48"/>
    </row>
    <row r="85" spans="1:91" s="4" customFormat="1" ht="36.950000000000003" customHeight="1">
      <c r="B85" s="49"/>
      <c r="C85" s="50" t="s">
        <v>16</v>
      </c>
      <c r="L85" s="217" t="str">
        <f>K6</f>
        <v>FN Brno, Jihlavská 20 - rekonstrukce přípravny jídel a rozšíření jídelny</v>
      </c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18"/>
      <c r="X85" s="218"/>
      <c r="Y85" s="218"/>
      <c r="Z85" s="218"/>
      <c r="AA85" s="218"/>
      <c r="AB85" s="218"/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  <c r="AR85" s="49"/>
    </row>
    <row r="86" spans="1:91" s="1" customFormat="1" ht="6.9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</v>
      </c>
      <c r="AI87" s="27" t="s">
        <v>22</v>
      </c>
      <c r="AM87" s="224" t="str">
        <f>IF(AN8= "","",AN8)</f>
        <v>3. 6. 2025</v>
      </c>
      <c r="AN87" s="224"/>
      <c r="AR87" s="32"/>
    </row>
    <row r="88" spans="1:91" s="1" customFormat="1" ht="6.95" customHeight="1">
      <c r="B88" s="32"/>
      <c r="AR88" s="32"/>
    </row>
    <row r="89" spans="1:91" s="1" customFormat="1" ht="15.2" customHeight="1">
      <c r="B89" s="32"/>
      <c r="C89" s="27" t="s">
        <v>24</v>
      </c>
      <c r="L89" s="3" t="str">
        <f>IF(E11= "","",E11)</f>
        <v xml:space="preserve"> </v>
      </c>
      <c r="AI89" s="27" t="s">
        <v>29</v>
      </c>
      <c r="AM89" s="225" t="str">
        <f>IF(E17="","",E17)</f>
        <v xml:space="preserve"> </v>
      </c>
      <c r="AN89" s="226"/>
      <c r="AO89" s="226"/>
      <c r="AP89" s="226"/>
      <c r="AR89" s="32"/>
      <c r="AS89" s="227" t="s">
        <v>53</v>
      </c>
      <c r="AT89" s="228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" customHeight="1">
      <c r="B90" s="32"/>
      <c r="C90" s="27" t="s">
        <v>27</v>
      </c>
      <c r="L90" s="3" t="str">
        <f>IF(E14= "Vyplň údaj","",E14)</f>
        <v/>
      </c>
      <c r="AI90" s="27" t="s">
        <v>31</v>
      </c>
      <c r="AM90" s="225" t="str">
        <f>IF(E20="","",E20)</f>
        <v xml:space="preserve"> </v>
      </c>
      <c r="AN90" s="226"/>
      <c r="AO90" s="226"/>
      <c r="AP90" s="226"/>
      <c r="AR90" s="32"/>
      <c r="AS90" s="229"/>
      <c r="AT90" s="230"/>
      <c r="BD90" s="56"/>
    </row>
    <row r="91" spans="1:91" s="1" customFormat="1" ht="10.9" customHeight="1">
      <c r="B91" s="32"/>
      <c r="AR91" s="32"/>
      <c r="AS91" s="229"/>
      <c r="AT91" s="230"/>
      <c r="BD91" s="56"/>
    </row>
    <row r="92" spans="1:91" s="1" customFormat="1" ht="29.25" customHeight="1">
      <c r="B92" s="32"/>
      <c r="C92" s="219" t="s">
        <v>54</v>
      </c>
      <c r="D92" s="220"/>
      <c r="E92" s="220"/>
      <c r="F92" s="220"/>
      <c r="G92" s="220"/>
      <c r="H92" s="57"/>
      <c r="I92" s="221" t="s">
        <v>55</v>
      </c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31" t="s">
        <v>56</v>
      </c>
      <c r="AH92" s="220"/>
      <c r="AI92" s="220"/>
      <c r="AJ92" s="220"/>
      <c r="AK92" s="220"/>
      <c r="AL92" s="220"/>
      <c r="AM92" s="220"/>
      <c r="AN92" s="221" t="s">
        <v>57</v>
      </c>
      <c r="AO92" s="220"/>
      <c r="AP92" s="232"/>
      <c r="AQ92" s="58" t="s">
        <v>58</v>
      </c>
      <c r="AR92" s="32"/>
      <c r="AS92" s="59" t="s">
        <v>59</v>
      </c>
      <c r="AT92" s="60" t="s">
        <v>60</v>
      </c>
      <c r="AU92" s="60" t="s">
        <v>61</v>
      </c>
      <c r="AV92" s="60" t="s">
        <v>62</v>
      </c>
      <c r="AW92" s="60" t="s">
        <v>63</v>
      </c>
      <c r="AX92" s="60" t="s">
        <v>64</v>
      </c>
      <c r="AY92" s="60" t="s">
        <v>65</v>
      </c>
      <c r="AZ92" s="60" t="s">
        <v>66</v>
      </c>
      <c r="BA92" s="60" t="s">
        <v>67</v>
      </c>
      <c r="BB92" s="60" t="s">
        <v>68</v>
      </c>
      <c r="BC92" s="60" t="s">
        <v>69</v>
      </c>
      <c r="BD92" s="61" t="s">
        <v>70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450000000000003" customHeight="1">
      <c r="B94" s="63"/>
      <c r="C94" s="64" t="s">
        <v>71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33">
        <f>ROUND(AG95+AG114+AG132,2)</f>
        <v>0</v>
      </c>
      <c r="AH94" s="233"/>
      <c r="AI94" s="233"/>
      <c r="AJ94" s="233"/>
      <c r="AK94" s="233"/>
      <c r="AL94" s="233"/>
      <c r="AM94" s="233"/>
      <c r="AN94" s="234">
        <f>SUM(AG94,AT94)</f>
        <v>0</v>
      </c>
      <c r="AO94" s="234"/>
      <c r="AP94" s="234"/>
      <c r="AQ94" s="67" t="s">
        <v>1</v>
      </c>
      <c r="AR94" s="63"/>
      <c r="AS94" s="68">
        <f>ROUND(AS95+AS114+AS132,2)</f>
        <v>0</v>
      </c>
      <c r="AT94" s="69">
        <f>ROUND(SUM(AV94:AW94),2)</f>
        <v>0</v>
      </c>
      <c r="AU94" s="70">
        <f>ROUND(AU95+AU114+AU132,5)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ROUND(AZ95+AZ114+AZ132,2)</f>
        <v>0</v>
      </c>
      <c r="BA94" s="69">
        <f>ROUND(BA95+BA114+BA132,2)</f>
        <v>0</v>
      </c>
      <c r="BB94" s="69">
        <f>ROUND(BB95+BB114+BB132,2)</f>
        <v>0</v>
      </c>
      <c r="BC94" s="69">
        <f>ROUND(BC95+BC114+BC132,2)</f>
        <v>0</v>
      </c>
      <c r="BD94" s="71">
        <f>ROUND(BD95+BD114+BD132,2)</f>
        <v>0</v>
      </c>
      <c r="BS94" s="72" t="s">
        <v>72</v>
      </c>
      <c r="BT94" s="72" t="s">
        <v>73</v>
      </c>
      <c r="BU94" s="73" t="s">
        <v>74</v>
      </c>
      <c r="BV94" s="72" t="s">
        <v>75</v>
      </c>
      <c r="BW94" s="72" t="s">
        <v>5</v>
      </c>
      <c r="BX94" s="72" t="s">
        <v>76</v>
      </c>
      <c r="CL94" s="72" t="s">
        <v>1</v>
      </c>
    </row>
    <row r="95" spans="1:91" s="6" customFormat="1" ht="16.5" customHeight="1">
      <c r="B95" s="74"/>
      <c r="C95" s="75"/>
      <c r="D95" s="222" t="s">
        <v>77</v>
      </c>
      <c r="E95" s="222"/>
      <c r="F95" s="222"/>
      <c r="G95" s="222"/>
      <c r="H95" s="222"/>
      <c r="I95" s="76"/>
      <c r="J95" s="222" t="s">
        <v>78</v>
      </c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222"/>
      <c r="AB95" s="222"/>
      <c r="AC95" s="222"/>
      <c r="AD95" s="222"/>
      <c r="AE95" s="222"/>
      <c r="AF95" s="222"/>
      <c r="AG95" s="214">
        <f>ROUND(AG96+AG97+AG98+AG102+SUM(AG107:AG112),2)</f>
        <v>0</v>
      </c>
      <c r="AH95" s="215"/>
      <c r="AI95" s="215"/>
      <c r="AJ95" s="215"/>
      <c r="AK95" s="215"/>
      <c r="AL95" s="215"/>
      <c r="AM95" s="215"/>
      <c r="AN95" s="216">
        <f>SUM(AG95,AT95)</f>
        <v>0</v>
      </c>
      <c r="AO95" s="215"/>
      <c r="AP95" s="215"/>
      <c r="AQ95" s="77" t="s">
        <v>79</v>
      </c>
      <c r="AR95" s="74"/>
      <c r="AS95" s="78">
        <f>ROUND(AS96+AS97+AS98+AS102+SUM(AS107:AS112),2)</f>
        <v>0</v>
      </c>
      <c r="AT95" s="79">
        <f>ROUND(SUM(AV95:AW95),2)</f>
        <v>0</v>
      </c>
      <c r="AU95" s="80">
        <f>ROUND(AU96+AU97+AU98+AU102+SUM(AU107:AU112),5)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ROUND(AZ96+AZ97+AZ98+AZ102+SUM(AZ107:AZ112),2)</f>
        <v>0</v>
      </c>
      <c r="BA95" s="79">
        <f>ROUND(BA96+BA97+BA98+BA102+SUM(BA107:BA112),2)</f>
        <v>0</v>
      </c>
      <c r="BB95" s="79">
        <f>ROUND(BB96+BB97+BB98+BB102+SUM(BB107:BB112),2)</f>
        <v>0</v>
      </c>
      <c r="BC95" s="79">
        <f>ROUND(BC96+BC97+BC98+BC102+SUM(BC107:BC112),2)</f>
        <v>0</v>
      </c>
      <c r="BD95" s="81">
        <f>ROUND(BD96+BD97+BD98+BD102+SUM(BD107:BD112),2)</f>
        <v>0</v>
      </c>
      <c r="BS95" s="82" t="s">
        <v>72</v>
      </c>
      <c r="BT95" s="82" t="s">
        <v>80</v>
      </c>
      <c r="BU95" s="82" t="s">
        <v>74</v>
      </c>
      <c r="BV95" s="82" t="s">
        <v>75</v>
      </c>
      <c r="BW95" s="82" t="s">
        <v>81</v>
      </c>
      <c r="BX95" s="82" t="s">
        <v>5</v>
      </c>
      <c r="CL95" s="82" t="s">
        <v>1</v>
      </c>
      <c r="CM95" s="82" t="s">
        <v>82</v>
      </c>
    </row>
    <row r="96" spans="1:91" s="3" customFormat="1" ht="16.5" customHeight="1">
      <c r="A96" s="83" t="s">
        <v>83</v>
      </c>
      <c r="B96" s="48"/>
      <c r="C96" s="9"/>
      <c r="D96" s="9"/>
      <c r="E96" s="223" t="s">
        <v>84</v>
      </c>
      <c r="F96" s="223"/>
      <c r="G96" s="223"/>
      <c r="H96" s="223"/>
      <c r="I96" s="223"/>
      <c r="J96" s="9"/>
      <c r="K96" s="223" t="s">
        <v>85</v>
      </c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  <c r="AD96" s="223"/>
      <c r="AE96" s="223"/>
      <c r="AF96" s="223"/>
      <c r="AG96" s="211">
        <f>'A.1 - 2.np - Stavební část'!J32</f>
        <v>0</v>
      </c>
      <c r="AH96" s="212"/>
      <c r="AI96" s="212"/>
      <c r="AJ96" s="212"/>
      <c r="AK96" s="212"/>
      <c r="AL96" s="212"/>
      <c r="AM96" s="212"/>
      <c r="AN96" s="211">
        <f>SUM(AG96,AT96)</f>
        <v>0</v>
      </c>
      <c r="AO96" s="212"/>
      <c r="AP96" s="212"/>
      <c r="AQ96" s="84" t="s">
        <v>86</v>
      </c>
      <c r="AR96" s="48"/>
      <c r="AS96" s="85">
        <v>0</v>
      </c>
      <c r="AT96" s="86">
        <f>ROUND(SUM(AV96:AW96),2)</f>
        <v>0</v>
      </c>
      <c r="AU96" s="87">
        <f>'A.1 - 2.np - Stavební část'!P153</f>
        <v>0</v>
      </c>
      <c r="AV96" s="86">
        <f>'A.1 - 2.np - Stavební část'!J35</f>
        <v>0</v>
      </c>
      <c r="AW96" s="86">
        <f>'A.1 - 2.np - Stavební část'!J36</f>
        <v>0</v>
      </c>
      <c r="AX96" s="86">
        <f>'A.1 - 2.np - Stavební část'!J37</f>
        <v>0</v>
      </c>
      <c r="AY96" s="86">
        <f>'A.1 - 2.np - Stavební část'!J38</f>
        <v>0</v>
      </c>
      <c r="AZ96" s="86">
        <f>'A.1 - 2.np - Stavební část'!F35</f>
        <v>0</v>
      </c>
      <c r="BA96" s="86">
        <f>'A.1 - 2.np - Stavební část'!F36</f>
        <v>0</v>
      </c>
      <c r="BB96" s="86">
        <f>'A.1 - 2.np - Stavební část'!F37</f>
        <v>0</v>
      </c>
      <c r="BC96" s="86">
        <f>'A.1 - 2.np - Stavební část'!F38</f>
        <v>0</v>
      </c>
      <c r="BD96" s="88">
        <f>'A.1 - 2.np - Stavební část'!F39</f>
        <v>0</v>
      </c>
      <c r="BT96" s="25" t="s">
        <v>82</v>
      </c>
      <c r="BV96" s="25" t="s">
        <v>75</v>
      </c>
      <c r="BW96" s="25" t="s">
        <v>87</v>
      </c>
      <c r="BX96" s="25" t="s">
        <v>81</v>
      </c>
      <c r="CL96" s="25" t="s">
        <v>1</v>
      </c>
    </row>
    <row r="97" spans="1:90" s="3" customFormat="1" ht="16.5" customHeight="1">
      <c r="A97" s="83" t="s">
        <v>83</v>
      </c>
      <c r="B97" s="48"/>
      <c r="C97" s="9"/>
      <c r="D97" s="9"/>
      <c r="E97" s="223" t="s">
        <v>88</v>
      </c>
      <c r="F97" s="223"/>
      <c r="G97" s="223"/>
      <c r="H97" s="223"/>
      <c r="I97" s="223"/>
      <c r="J97" s="9"/>
      <c r="K97" s="223" t="s">
        <v>89</v>
      </c>
      <c r="L97" s="223"/>
      <c r="M97" s="223"/>
      <c r="N97" s="223"/>
      <c r="O97" s="223"/>
      <c r="P97" s="223"/>
      <c r="Q97" s="223"/>
      <c r="R97" s="223"/>
      <c r="S97" s="223"/>
      <c r="T97" s="223"/>
      <c r="U97" s="223"/>
      <c r="V97" s="223"/>
      <c r="W97" s="223"/>
      <c r="X97" s="223"/>
      <c r="Y97" s="223"/>
      <c r="Z97" s="223"/>
      <c r="AA97" s="223"/>
      <c r="AB97" s="223"/>
      <c r="AC97" s="223"/>
      <c r="AD97" s="223"/>
      <c r="AE97" s="223"/>
      <c r="AF97" s="223"/>
      <c r="AG97" s="211">
        <f>'A.2 - ZTI - 2.np'!J32</f>
        <v>0</v>
      </c>
      <c r="AH97" s="212"/>
      <c r="AI97" s="212"/>
      <c r="AJ97" s="212"/>
      <c r="AK97" s="212"/>
      <c r="AL97" s="212"/>
      <c r="AM97" s="212"/>
      <c r="AN97" s="211">
        <f>SUM(AG97,AT97)</f>
        <v>0</v>
      </c>
      <c r="AO97" s="212"/>
      <c r="AP97" s="212"/>
      <c r="AQ97" s="84" t="s">
        <v>86</v>
      </c>
      <c r="AR97" s="48"/>
      <c r="AS97" s="85">
        <v>0</v>
      </c>
      <c r="AT97" s="86">
        <f>ROUND(SUM(AV97:AW97),2)</f>
        <v>0</v>
      </c>
      <c r="AU97" s="87">
        <f>'A.2 - ZTI - 2.np'!P128</f>
        <v>0</v>
      </c>
      <c r="AV97" s="86">
        <f>'A.2 - ZTI - 2.np'!J35</f>
        <v>0</v>
      </c>
      <c r="AW97" s="86">
        <f>'A.2 - ZTI - 2.np'!J36</f>
        <v>0</v>
      </c>
      <c r="AX97" s="86">
        <f>'A.2 - ZTI - 2.np'!J37</f>
        <v>0</v>
      </c>
      <c r="AY97" s="86">
        <f>'A.2 - ZTI - 2.np'!J38</f>
        <v>0</v>
      </c>
      <c r="AZ97" s="86">
        <f>'A.2 - ZTI - 2.np'!F35</f>
        <v>0</v>
      </c>
      <c r="BA97" s="86">
        <f>'A.2 - ZTI - 2.np'!F36</f>
        <v>0</v>
      </c>
      <c r="BB97" s="86">
        <f>'A.2 - ZTI - 2.np'!F37</f>
        <v>0</v>
      </c>
      <c r="BC97" s="86">
        <f>'A.2 - ZTI - 2.np'!F38</f>
        <v>0</v>
      </c>
      <c r="BD97" s="88">
        <f>'A.2 - ZTI - 2.np'!F39</f>
        <v>0</v>
      </c>
      <c r="BT97" s="25" t="s">
        <v>82</v>
      </c>
      <c r="BV97" s="25" t="s">
        <v>75</v>
      </c>
      <c r="BW97" s="25" t="s">
        <v>90</v>
      </c>
      <c r="BX97" s="25" t="s">
        <v>81</v>
      </c>
      <c r="CL97" s="25" t="s">
        <v>1</v>
      </c>
    </row>
    <row r="98" spans="1:90" s="3" customFormat="1" ht="16.5" customHeight="1">
      <c r="B98" s="48"/>
      <c r="C98" s="9"/>
      <c r="D98" s="9"/>
      <c r="E98" s="223" t="s">
        <v>91</v>
      </c>
      <c r="F98" s="223"/>
      <c r="G98" s="223"/>
      <c r="H98" s="223"/>
      <c r="I98" s="223"/>
      <c r="J98" s="9"/>
      <c r="K98" s="223" t="s">
        <v>92</v>
      </c>
      <c r="L98" s="223"/>
      <c r="M98" s="223"/>
      <c r="N98" s="223"/>
      <c r="O98" s="223"/>
      <c r="P98" s="223"/>
      <c r="Q98" s="223"/>
      <c r="R98" s="223"/>
      <c r="S98" s="223"/>
      <c r="T98" s="223"/>
      <c r="U98" s="223"/>
      <c r="V98" s="223"/>
      <c r="W98" s="223"/>
      <c r="X98" s="223"/>
      <c r="Y98" s="223"/>
      <c r="Z98" s="223"/>
      <c r="AA98" s="223"/>
      <c r="AB98" s="223"/>
      <c r="AC98" s="223"/>
      <c r="AD98" s="223"/>
      <c r="AE98" s="223"/>
      <c r="AF98" s="223"/>
      <c r="AG98" s="213">
        <f>ROUND(SUM(AG99:AG101),2)</f>
        <v>0</v>
      </c>
      <c r="AH98" s="212"/>
      <c r="AI98" s="212"/>
      <c r="AJ98" s="212"/>
      <c r="AK98" s="212"/>
      <c r="AL98" s="212"/>
      <c r="AM98" s="212"/>
      <c r="AN98" s="211">
        <f>SUM(AG98,AT98)</f>
        <v>0</v>
      </c>
      <c r="AO98" s="212"/>
      <c r="AP98" s="212"/>
      <c r="AQ98" s="84" t="s">
        <v>86</v>
      </c>
      <c r="AR98" s="48"/>
      <c r="AS98" s="85">
        <f>ROUND(SUM(AS99:AS101),2)</f>
        <v>0</v>
      </c>
      <c r="AT98" s="86">
        <f>ROUND(SUM(AV98:AW98),2)</f>
        <v>0</v>
      </c>
      <c r="AU98" s="87">
        <f>ROUND(SUM(AU99:AU101),5)</f>
        <v>0</v>
      </c>
      <c r="AV98" s="86">
        <f>ROUND(AZ98*L29,2)</f>
        <v>0</v>
      </c>
      <c r="AW98" s="86">
        <f>ROUND(BA98*L30,2)</f>
        <v>0</v>
      </c>
      <c r="AX98" s="86">
        <f>ROUND(BB98*L29,2)</f>
        <v>0</v>
      </c>
      <c r="AY98" s="86">
        <f>ROUND(BC98*L30,2)</f>
        <v>0</v>
      </c>
      <c r="AZ98" s="86">
        <f>ROUND(SUM(AZ99:AZ101),2)</f>
        <v>0</v>
      </c>
      <c r="BA98" s="86">
        <f>ROUND(SUM(BA99:BA101),2)</f>
        <v>0</v>
      </c>
      <c r="BB98" s="86">
        <f>ROUND(SUM(BB99:BB101),2)</f>
        <v>0</v>
      </c>
      <c r="BC98" s="86">
        <f>ROUND(SUM(BC99:BC101),2)</f>
        <v>0</v>
      </c>
      <c r="BD98" s="88">
        <f>ROUND(SUM(BD99:BD101),2)</f>
        <v>0</v>
      </c>
      <c r="BS98" s="25" t="s">
        <v>72</v>
      </c>
      <c r="BT98" s="25" t="s">
        <v>82</v>
      </c>
      <c r="BU98" s="25" t="s">
        <v>74</v>
      </c>
      <c r="BV98" s="25" t="s">
        <v>75</v>
      </c>
      <c r="BW98" s="25" t="s">
        <v>93</v>
      </c>
      <c r="BX98" s="25" t="s">
        <v>81</v>
      </c>
      <c r="CL98" s="25" t="s">
        <v>1</v>
      </c>
    </row>
    <row r="99" spans="1:90" s="3" customFormat="1" ht="16.5" customHeight="1">
      <c r="A99" s="83" t="s">
        <v>83</v>
      </c>
      <c r="B99" s="48"/>
      <c r="C99" s="9"/>
      <c r="D99" s="9"/>
      <c r="E99" s="9"/>
      <c r="F99" s="223" t="s">
        <v>94</v>
      </c>
      <c r="G99" s="223"/>
      <c r="H99" s="223"/>
      <c r="I99" s="223"/>
      <c r="J99" s="223"/>
      <c r="K99" s="9"/>
      <c r="L99" s="223" t="s">
        <v>95</v>
      </c>
      <c r="M99" s="223"/>
      <c r="N99" s="223"/>
      <c r="O99" s="223"/>
      <c r="P99" s="223"/>
      <c r="Q99" s="223"/>
      <c r="R99" s="223"/>
      <c r="S99" s="223"/>
      <c r="T99" s="223"/>
      <c r="U99" s="223"/>
      <c r="V99" s="223"/>
      <c r="W99" s="223"/>
      <c r="X99" s="223"/>
      <c r="Y99" s="223"/>
      <c r="Z99" s="223"/>
      <c r="AA99" s="223"/>
      <c r="AB99" s="223"/>
      <c r="AC99" s="223"/>
      <c r="AD99" s="223"/>
      <c r="AE99" s="223"/>
      <c r="AF99" s="223"/>
      <c r="AG99" s="211">
        <f>'A.3.0 - Elektroinstalace ...'!J34</f>
        <v>0</v>
      </c>
      <c r="AH99" s="212"/>
      <c r="AI99" s="212"/>
      <c r="AJ99" s="212"/>
      <c r="AK99" s="212"/>
      <c r="AL99" s="212"/>
      <c r="AM99" s="212"/>
      <c r="AN99" s="211">
        <f>SUM(AG99,AT99)</f>
        <v>0</v>
      </c>
      <c r="AO99" s="212"/>
      <c r="AP99" s="212"/>
      <c r="AQ99" s="84" t="s">
        <v>86</v>
      </c>
      <c r="AR99" s="48"/>
      <c r="AS99" s="85">
        <v>0</v>
      </c>
      <c r="AT99" s="86">
        <f>ROUND(SUM(AV99:AW99),2)</f>
        <v>0</v>
      </c>
      <c r="AU99" s="87">
        <f>'A.3.0 - Elektroinstalace ...'!P126</f>
        <v>0</v>
      </c>
      <c r="AV99" s="86">
        <f>'A.3.0 - Elektroinstalace ...'!J37</f>
        <v>0</v>
      </c>
      <c r="AW99" s="86">
        <f>'A.3.0 - Elektroinstalace ...'!J38</f>
        <v>0</v>
      </c>
      <c r="AX99" s="86">
        <f>'A.3.0 - Elektroinstalace ...'!J39</f>
        <v>0</v>
      </c>
      <c r="AY99" s="86">
        <f>'A.3.0 - Elektroinstalace ...'!J40</f>
        <v>0</v>
      </c>
      <c r="AZ99" s="86">
        <f>'A.3.0 - Elektroinstalace ...'!F37</f>
        <v>0</v>
      </c>
      <c r="BA99" s="86">
        <f>'A.3.0 - Elektroinstalace ...'!F38</f>
        <v>0</v>
      </c>
      <c r="BB99" s="86">
        <f>'A.3.0 - Elektroinstalace ...'!F39</f>
        <v>0</v>
      </c>
      <c r="BC99" s="86">
        <f>'A.3.0 - Elektroinstalace ...'!F40</f>
        <v>0</v>
      </c>
      <c r="BD99" s="88">
        <f>'A.3.0 - Elektroinstalace ...'!F41</f>
        <v>0</v>
      </c>
      <c r="BT99" s="25" t="s">
        <v>96</v>
      </c>
      <c r="BV99" s="25" t="s">
        <v>75</v>
      </c>
      <c r="BW99" s="25" t="s">
        <v>97</v>
      </c>
      <c r="BX99" s="25" t="s">
        <v>93</v>
      </c>
      <c r="CL99" s="25" t="s">
        <v>1</v>
      </c>
    </row>
    <row r="100" spans="1:90" s="3" customFormat="1" ht="16.5" customHeight="1">
      <c r="A100" s="83" t="s">
        <v>83</v>
      </c>
      <c r="B100" s="48"/>
      <c r="C100" s="9"/>
      <c r="D100" s="9"/>
      <c r="E100" s="9"/>
      <c r="F100" s="223" t="s">
        <v>98</v>
      </c>
      <c r="G100" s="223"/>
      <c r="H100" s="223"/>
      <c r="I100" s="223"/>
      <c r="J100" s="223"/>
      <c r="K100" s="9"/>
      <c r="L100" s="223" t="s">
        <v>99</v>
      </c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3"/>
      <c r="AB100" s="223"/>
      <c r="AC100" s="223"/>
      <c r="AD100" s="223"/>
      <c r="AE100" s="223"/>
      <c r="AF100" s="223"/>
      <c r="AG100" s="211">
        <f>'A.3.1 - Elektroinstalace ...'!J34</f>
        <v>0</v>
      </c>
      <c r="AH100" s="212"/>
      <c r="AI100" s="212"/>
      <c r="AJ100" s="212"/>
      <c r="AK100" s="212"/>
      <c r="AL100" s="212"/>
      <c r="AM100" s="212"/>
      <c r="AN100" s="211">
        <f>SUM(AG100,AT100)</f>
        <v>0</v>
      </c>
      <c r="AO100" s="212"/>
      <c r="AP100" s="212"/>
      <c r="AQ100" s="84" t="s">
        <v>86</v>
      </c>
      <c r="AR100" s="48"/>
      <c r="AS100" s="85">
        <v>0</v>
      </c>
      <c r="AT100" s="86">
        <f>ROUND(SUM(AV100:AW100),2)</f>
        <v>0</v>
      </c>
      <c r="AU100" s="87">
        <f>'A.3.1 - Elektroinstalace ...'!P131</f>
        <v>0</v>
      </c>
      <c r="AV100" s="86">
        <f>'A.3.1 - Elektroinstalace ...'!J37</f>
        <v>0</v>
      </c>
      <c r="AW100" s="86">
        <f>'A.3.1 - Elektroinstalace ...'!J38</f>
        <v>0</v>
      </c>
      <c r="AX100" s="86">
        <f>'A.3.1 - Elektroinstalace ...'!J39</f>
        <v>0</v>
      </c>
      <c r="AY100" s="86">
        <f>'A.3.1 - Elektroinstalace ...'!J40</f>
        <v>0</v>
      </c>
      <c r="AZ100" s="86">
        <f>'A.3.1 - Elektroinstalace ...'!F37</f>
        <v>0</v>
      </c>
      <c r="BA100" s="86">
        <f>'A.3.1 - Elektroinstalace ...'!F38</f>
        <v>0</v>
      </c>
      <c r="BB100" s="86">
        <f>'A.3.1 - Elektroinstalace ...'!F39</f>
        <v>0</v>
      </c>
      <c r="BC100" s="86">
        <f>'A.3.1 - Elektroinstalace ...'!F40</f>
        <v>0</v>
      </c>
      <c r="BD100" s="88">
        <f>'A.3.1 - Elektroinstalace ...'!F41</f>
        <v>0</v>
      </c>
      <c r="BT100" s="25" t="s">
        <v>96</v>
      </c>
      <c r="BV100" s="25" t="s">
        <v>75</v>
      </c>
      <c r="BW100" s="25" t="s">
        <v>100</v>
      </c>
      <c r="BX100" s="25" t="s">
        <v>93</v>
      </c>
      <c r="CL100" s="25" t="s">
        <v>1</v>
      </c>
    </row>
    <row r="101" spans="1:90" s="3" customFormat="1" ht="16.5" customHeight="1">
      <c r="A101" s="83" t="s">
        <v>83</v>
      </c>
      <c r="B101" s="48"/>
      <c r="C101" s="9"/>
      <c r="D101" s="9"/>
      <c r="E101" s="9"/>
      <c r="F101" s="223" t="s">
        <v>101</v>
      </c>
      <c r="G101" s="223"/>
      <c r="H101" s="223"/>
      <c r="I101" s="223"/>
      <c r="J101" s="223"/>
      <c r="K101" s="9"/>
      <c r="L101" s="223" t="s">
        <v>92</v>
      </c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3"/>
      <c r="AB101" s="223"/>
      <c r="AC101" s="223"/>
      <c r="AD101" s="223"/>
      <c r="AE101" s="223"/>
      <c r="AF101" s="223"/>
      <c r="AG101" s="211">
        <f>'A.3.2 - Elektroinstalace ...'!J34</f>
        <v>0</v>
      </c>
      <c r="AH101" s="212"/>
      <c r="AI101" s="212"/>
      <c r="AJ101" s="212"/>
      <c r="AK101" s="212"/>
      <c r="AL101" s="212"/>
      <c r="AM101" s="212"/>
      <c r="AN101" s="211">
        <f>SUM(AG101,AT101)</f>
        <v>0</v>
      </c>
      <c r="AO101" s="212"/>
      <c r="AP101" s="212"/>
      <c r="AQ101" s="84" t="s">
        <v>86</v>
      </c>
      <c r="AR101" s="48"/>
      <c r="AS101" s="85">
        <v>0</v>
      </c>
      <c r="AT101" s="86">
        <f>ROUND(SUM(AV101:AW101),2)</f>
        <v>0</v>
      </c>
      <c r="AU101" s="87">
        <f>'A.3.2 - Elektroinstalace ...'!P131</f>
        <v>0</v>
      </c>
      <c r="AV101" s="86">
        <f>'A.3.2 - Elektroinstalace ...'!J37</f>
        <v>0</v>
      </c>
      <c r="AW101" s="86">
        <f>'A.3.2 - Elektroinstalace ...'!J38</f>
        <v>0</v>
      </c>
      <c r="AX101" s="86">
        <f>'A.3.2 - Elektroinstalace ...'!J39</f>
        <v>0</v>
      </c>
      <c r="AY101" s="86">
        <f>'A.3.2 - Elektroinstalace ...'!J40</f>
        <v>0</v>
      </c>
      <c r="AZ101" s="86">
        <f>'A.3.2 - Elektroinstalace ...'!F37</f>
        <v>0</v>
      </c>
      <c r="BA101" s="86">
        <f>'A.3.2 - Elektroinstalace ...'!F38</f>
        <v>0</v>
      </c>
      <c r="BB101" s="86">
        <f>'A.3.2 - Elektroinstalace ...'!F39</f>
        <v>0</v>
      </c>
      <c r="BC101" s="86">
        <f>'A.3.2 - Elektroinstalace ...'!F40</f>
        <v>0</v>
      </c>
      <c r="BD101" s="88">
        <f>'A.3.2 - Elektroinstalace ...'!F41</f>
        <v>0</v>
      </c>
      <c r="BT101" s="25" t="s">
        <v>96</v>
      </c>
      <c r="BV101" s="25" t="s">
        <v>75</v>
      </c>
      <c r="BW101" s="25" t="s">
        <v>102</v>
      </c>
      <c r="BX101" s="25" t="s">
        <v>93</v>
      </c>
      <c r="CL101" s="25" t="s">
        <v>1</v>
      </c>
    </row>
    <row r="102" spans="1:90" s="3" customFormat="1" ht="16.5" customHeight="1">
      <c r="B102" s="48"/>
      <c r="C102" s="9"/>
      <c r="D102" s="9"/>
      <c r="E102" s="223" t="s">
        <v>103</v>
      </c>
      <c r="F102" s="223"/>
      <c r="G102" s="223"/>
      <c r="H102" s="223"/>
      <c r="I102" s="223"/>
      <c r="J102" s="9"/>
      <c r="K102" s="223" t="s">
        <v>104</v>
      </c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3"/>
      <c r="AB102" s="223"/>
      <c r="AC102" s="223"/>
      <c r="AD102" s="223"/>
      <c r="AE102" s="223"/>
      <c r="AF102" s="223"/>
      <c r="AG102" s="213">
        <f>ROUND(SUM(AG103:AG106),2)</f>
        <v>0</v>
      </c>
      <c r="AH102" s="212"/>
      <c r="AI102" s="212"/>
      <c r="AJ102" s="212"/>
      <c r="AK102" s="212"/>
      <c r="AL102" s="212"/>
      <c r="AM102" s="212"/>
      <c r="AN102" s="211">
        <f>SUM(AG102,AT102)</f>
        <v>0</v>
      </c>
      <c r="AO102" s="212"/>
      <c r="AP102" s="212"/>
      <c r="AQ102" s="84" t="s">
        <v>86</v>
      </c>
      <c r="AR102" s="48"/>
      <c r="AS102" s="85">
        <f>ROUND(SUM(AS103:AS106),2)</f>
        <v>0</v>
      </c>
      <c r="AT102" s="86">
        <f>ROUND(SUM(AV102:AW102),2)</f>
        <v>0</v>
      </c>
      <c r="AU102" s="87">
        <f>ROUND(SUM(AU103:AU106),5)</f>
        <v>0</v>
      </c>
      <c r="AV102" s="86">
        <f>ROUND(AZ102*L29,2)</f>
        <v>0</v>
      </c>
      <c r="AW102" s="86">
        <f>ROUND(BA102*L30,2)</f>
        <v>0</v>
      </c>
      <c r="AX102" s="86">
        <f>ROUND(BB102*L29,2)</f>
        <v>0</v>
      </c>
      <c r="AY102" s="86">
        <f>ROUND(BC102*L30,2)</f>
        <v>0</v>
      </c>
      <c r="AZ102" s="86">
        <f>ROUND(SUM(AZ103:AZ106),2)</f>
        <v>0</v>
      </c>
      <c r="BA102" s="86">
        <f>ROUND(SUM(BA103:BA106),2)</f>
        <v>0</v>
      </c>
      <c r="BB102" s="86">
        <f>ROUND(SUM(BB103:BB106),2)</f>
        <v>0</v>
      </c>
      <c r="BC102" s="86">
        <f>ROUND(SUM(BC103:BC106),2)</f>
        <v>0</v>
      </c>
      <c r="BD102" s="88">
        <f>ROUND(SUM(BD103:BD106),2)</f>
        <v>0</v>
      </c>
      <c r="BS102" s="25" t="s">
        <v>72</v>
      </c>
      <c r="BT102" s="25" t="s">
        <v>82</v>
      </c>
      <c r="BU102" s="25" t="s">
        <v>74</v>
      </c>
      <c r="BV102" s="25" t="s">
        <v>75</v>
      </c>
      <c r="BW102" s="25" t="s">
        <v>105</v>
      </c>
      <c r="BX102" s="25" t="s">
        <v>81</v>
      </c>
      <c r="CL102" s="25" t="s">
        <v>1</v>
      </c>
    </row>
    <row r="103" spans="1:90" s="3" customFormat="1" ht="16.5" customHeight="1">
      <c r="A103" s="83" t="s">
        <v>83</v>
      </c>
      <c r="B103" s="48"/>
      <c r="C103" s="9"/>
      <c r="D103" s="9"/>
      <c r="E103" s="9"/>
      <c r="F103" s="223" t="s">
        <v>106</v>
      </c>
      <c r="G103" s="223"/>
      <c r="H103" s="223"/>
      <c r="I103" s="223"/>
      <c r="J103" s="223"/>
      <c r="K103" s="9"/>
      <c r="L103" s="223" t="s">
        <v>107</v>
      </c>
      <c r="M103" s="223"/>
      <c r="N103" s="223"/>
      <c r="O103" s="223"/>
      <c r="P103" s="223"/>
      <c r="Q103" s="223"/>
      <c r="R103" s="223"/>
      <c r="S103" s="223"/>
      <c r="T103" s="223"/>
      <c r="U103" s="223"/>
      <c r="V103" s="223"/>
      <c r="W103" s="223"/>
      <c r="X103" s="223"/>
      <c r="Y103" s="223"/>
      <c r="Z103" s="223"/>
      <c r="AA103" s="223"/>
      <c r="AB103" s="223"/>
      <c r="AC103" s="223"/>
      <c r="AD103" s="223"/>
      <c r="AE103" s="223"/>
      <c r="AF103" s="223"/>
      <c r="AG103" s="211">
        <f>'A.4.1 - ERO - 2.np'!J34</f>
        <v>0</v>
      </c>
      <c r="AH103" s="212"/>
      <c r="AI103" s="212"/>
      <c r="AJ103" s="212"/>
      <c r="AK103" s="212"/>
      <c r="AL103" s="212"/>
      <c r="AM103" s="212"/>
      <c r="AN103" s="211">
        <f>SUM(AG103,AT103)</f>
        <v>0</v>
      </c>
      <c r="AO103" s="212"/>
      <c r="AP103" s="212"/>
      <c r="AQ103" s="84" t="s">
        <v>86</v>
      </c>
      <c r="AR103" s="48"/>
      <c r="AS103" s="85">
        <v>0</v>
      </c>
      <c r="AT103" s="86">
        <f>ROUND(SUM(AV103:AW103),2)</f>
        <v>0</v>
      </c>
      <c r="AU103" s="87">
        <f>'A.4.1 - ERO - 2.np'!P126</f>
        <v>0</v>
      </c>
      <c r="AV103" s="86">
        <f>'A.4.1 - ERO - 2.np'!J37</f>
        <v>0</v>
      </c>
      <c r="AW103" s="86">
        <f>'A.4.1 - ERO - 2.np'!J38</f>
        <v>0</v>
      </c>
      <c r="AX103" s="86">
        <f>'A.4.1 - ERO - 2.np'!J39</f>
        <v>0</v>
      </c>
      <c r="AY103" s="86">
        <f>'A.4.1 - ERO - 2.np'!J40</f>
        <v>0</v>
      </c>
      <c r="AZ103" s="86">
        <f>'A.4.1 - ERO - 2.np'!F37</f>
        <v>0</v>
      </c>
      <c r="BA103" s="86">
        <f>'A.4.1 - ERO - 2.np'!F38</f>
        <v>0</v>
      </c>
      <c r="BB103" s="86">
        <f>'A.4.1 - ERO - 2.np'!F39</f>
        <v>0</v>
      </c>
      <c r="BC103" s="86">
        <f>'A.4.1 - ERO - 2.np'!F40</f>
        <v>0</v>
      </c>
      <c r="BD103" s="88">
        <f>'A.4.1 - ERO - 2.np'!F41</f>
        <v>0</v>
      </c>
      <c r="BT103" s="25" t="s">
        <v>96</v>
      </c>
      <c r="BV103" s="25" t="s">
        <v>75</v>
      </c>
      <c r="BW103" s="25" t="s">
        <v>108</v>
      </c>
      <c r="BX103" s="25" t="s">
        <v>105</v>
      </c>
      <c r="CL103" s="25" t="s">
        <v>1</v>
      </c>
    </row>
    <row r="104" spans="1:90" s="3" customFormat="1" ht="16.5" customHeight="1">
      <c r="A104" s="83" t="s">
        <v>83</v>
      </c>
      <c r="B104" s="48"/>
      <c r="C104" s="9"/>
      <c r="D104" s="9"/>
      <c r="E104" s="9"/>
      <c r="F104" s="223" t="s">
        <v>109</v>
      </c>
      <c r="G104" s="223"/>
      <c r="H104" s="223"/>
      <c r="I104" s="223"/>
      <c r="J104" s="223"/>
      <c r="K104" s="9"/>
      <c r="L104" s="223" t="s">
        <v>110</v>
      </c>
      <c r="M104" s="223"/>
      <c r="N104" s="223"/>
      <c r="O104" s="223"/>
      <c r="P104" s="223"/>
      <c r="Q104" s="223"/>
      <c r="R104" s="223"/>
      <c r="S104" s="223"/>
      <c r="T104" s="223"/>
      <c r="U104" s="223"/>
      <c r="V104" s="223"/>
      <c r="W104" s="223"/>
      <c r="X104" s="223"/>
      <c r="Y104" s="223"/>
      <c r="Z104" s="223"/>
      <c r="AA104" s="223"/>
      <c r="AB104" s="223"/>
      <c r="AC104" s="223"/>
      <c r="AD104" s="223"/>
      <c r="AE104" s="223"/>
      <c r="AF104" s="223"/>
      <c r="AG104" s="211">
        <f>'A.4.2 - Datové rozvody - ...'!J34</f>
        <v>0</v>
      </c>
      <c r="AH104" s="212"/>
      <c r="AI104" s="212"/>
      <c r="AJ104" s="212"/>
      <c r="AK104" s="212"/>
      <c r="AL104" s="212"/>
      <c r="AM104" s="212"/>
      <c r="AN104" s="211">
        <f>SUM(AG104,AT104)</f>
        <v>0</v>
      </c>
      <c r="AO104" s="212"/>
      <c r="AP104" s="212"/>
      <c r="AQ104" s="84" t="s">
        <v>86</v>
      </c>
      <c r="AR104" s="48"/>
      <c r="AS104" s="85">
        <v>0</v>
      </c>
      <c r="AT104" s="86">
        <f>ROUND(SUM(AV104:AW104),2)</f>
        <v>0</v>
      </c>
      <c r="AU104" s="87">
        <f>'A.4.2 - Datové rozvody - ...'!P126</f>
        <v>0</v>
      </c>
      <c r="AV104" s="86">
        <f>'A.4.2 - Datové rozvody - ...'!J37</f>
        <v>0</v>
      </c>
      <c r="AW104" s="86">
        <f>'A.4.2 - Datové rozvody - ...'!J38</f>
        <v>0</v>
      </c>
      <c r="AX104" s="86">
        <f>'A.4.2 - Datové rozvody - ...'!J39</f>
        <v>0</v>
      </c>
      <c r="AY104" s="86">
        <f>'A.4.2 - Datové rozvody - ...'!J40</f>
        <v>0</v>
      </c>
      <c r="AZ104" s="86">
        <f>'A.4.2 - Datové rozvody - ...'!F37</f>
        <v>0</v>
      </c>
      <c r="BA104" s="86">
        <f>'A.4.2 - Datové rozvody - ...'!F38</f>
        <v>0</v>
      </c>
      <c r="BB104" s="86">
        <f>'A.4.2 - Datové rozvody - ...'!F39</f>
        <v>0</v>
      </c>
      <c r="BC104" s="86">
        <f>'A.4.2 - Datové rozvody - ...'!F40</f>
        <v>0</v>
      </c>
      <c r="BD104" s="88">
        <f>'A.4.2 - Datové rozvody - ...'!F41</f>
        <v>0</v>
      </c>
      <c r="BT104" s="25" t="s">
        <v>96</v>
      </c>
      <c r="BV104" s="25" t="s">
        <v>75</v>
      </c>
      <c r="BW104" s="25" t="s">
        <v>111</v>
      </c>
      <c r="BX104" s="25" t="s">
        <v>105</v>
      </c>
      <c r="CL104" s="25" t="s">
        <v>1</v>
      </c>
    </row>
    <row r="105" spans="1:90" s="3" customFormat="1" ht="16.5" customHeight="1">
      <c r="A105" s="83" t="s">
        <v>83</v>
      </c>
      <c r="B105" s="48"/>
      <c r="C105" s="9"/>
      <c r="D105" s="9"/>
      <c r="E105" s="9"/>
      <c r="F105" s="223" t="s">
        <v>112</v>
      </c>
      <c r="G105" s="223"/>
      <c r="H105" s="223"/>
      <c r="I105" s="223"/>
      <c r="J105" s="223"/>
      <c r="K105" s="9"/>
      <c r="L105" s="223" t="s">
        <v>113</v>
      </c>
      <c r="M105" s="223"/>
      <c r="N105" s="223"/>
      <c r="O105" s="223"/>
      <c r="P105" s="223"/>
      <c r="Q105" s="223"/>
      <c r="R105" s="223"/>
      <c r="S105" s="223"/>
      <c r="T105" s="223"/>
      <c r="U105" s="223"/>
      <c r="V105" s="223"/>
      <c r="W105" s="223"/>
      <c r="X105" s="223"/>
      <c r="Y105" s="223"/>
      <c r="Z105" s="223"/>
      <c r="AA105" s="223"/>
      <c r="AB105" s="223"/>
      <c r="AC105" s="223"/>
      <c r="AD105" s="223"/>
      <c r="AE105" s="223"/>
      <c r="AF105" s="223"/>
      <c r="AG105" s="211">
        <f>'A.4.3 - Aktivní prvky - 2.np'!J34</f>
        <v>0</v>
      </c>
      <c r="AH105" s="212"/>
      <c r="AI105" s="212"/>
      <c r="AJ105" s="212"/>
      <c r="AK105" s="212"/>
      <c r="AL105" s="212"/>
      <c r="AM105" s="212"/>
      <c r="AN105" s="211">
        <f>SUM(AG105,AT105)</f>
        <v>0</v>
      </c>
      <c r="AO105" s="212"/>
      <c r="AP105" s="212"/>
      <c r="AQ105" s="84" t="s">
        <v>86</v>
      </c>
      <c r="AR105" s="48"/>
      <c r="AS105" s="85">
        <v>0</v>
      </c>
      <c r="AT105" s="86">
        <f>ROUND(SUM(AV105:AW105),2)</f>
        <v>0</v>
      </c>
      <c r="AU105" s="87">
        <f>'A.4.3 - Aktivní prvky - 2.np'!P125</f>
        <v>0</v>
      </c>
      <c r="AV105" s="86">
        <f>'A.4.3 - Aktivní prvky - 2.np'!J37</f>
        <v>0</v>
      </c>
      <c r="AW105" s="86">
        <f>'A.4.3 - Aktivní prvky - 2.np'!J38</f>
        <v>0</v>
      </c>
      <c r="AX105" s="86">
        <f>'A.4.3 - Aktivní prvky - 2.np'!J39</f>
        <v>0</v>
      </c>
      <c r="AY105" s="86">
        <f>'A.4.3 - Aktivní prvky - 2.np'!J40</f>
        <v>0</v>
      </c>
      <c r="AZ105" s="86">
        <f>'A.4.3 - Aktivní prvky - 2.np'!F37</f>
        <v>0</v>
      </c>
      <c r="BA105" s="86">
        <f>'A.4.3 - Aktivní prvky - 2.np'!F38</f>
        <v>0</v>
      </c>
      <c r="BB105" s="86">
        <f>'A.4.3 - Aktivní prvky - 2.np'!F39</f>
        <v>0</v>
      </c>
      <c r="BC105" s="86">
        <f>'A.4.3 - Aktivní prvky - 2.np'!F40</f>
        <v>0</v>
      </c>
      <c r="BD105" s="88">
        <f>'A.4.3 - Aktivní prvky - 2.np'!F41</f>
        <v>0</v>
      </c>
      <c r="BT105" s="25" t="s">
        <v>96</v>
      </c>
      <c r="BV105" s="25" t="s">
        <v>75</v>
      </c>
      <c r="BW105" s="25" t="s">
        <v>114</v>
      </c>
      <c r="BX105" s="25" t="s">
        <v>105</v>
      </c>
      <c r="CL105" s="25" t="s">
        <v>1</v>
      </c>
    </row>
    <row r="106" spans="1:90" s="3" customFormat="1" ht="16.5" customHeight="1">
      <c r="A106" s="83" t="s">
        <v>83</v>
      </c>
      <c r="B106" s="48"/>
      <c r="C106" s="9"/>
      <c r="D106" s="9"/>
      <c r="E106" s="9"/>
      <c r="F106" s="223" t="s">
        <v>115</v>
      </c>
      <c r="G106" s="223"/>
      <c r="H106" s="223"/>
      <c r="I106" s="223"/>
      <c r="J106" s="223"/>
      <c r="K106" s="9"/>
      <c r="L106" s="223" t="s">
        <v>116</v>
      </c>
      <c r="M106" s="223"/>
      <c r="N106" s="223"/>
      <c r="O106" s="223"/>
      <c r="P106" s="223"/>
      <c r="Q106" s="223"/>
      <c r="R106" s="223"/>
      <c r="S106" s="223"/>
      <c r="T106" s="223"/>
      <c r="U106" s="223"/>
      <c r="V106" s="223"/>
      <c r="W106" s="223"/>
      <c r="X106" s="223"/>
      <c r="Y106" s="223"/>
      <c r="Z106" s="223"/>
      <c r="AA106" s="223"/>
      <c r="AB106" s="223"/>
      <c r="AC106" s="223"/>
      <c r="AD106" s="223"/>
      <c r="AE106" s="223"/>
      <c r="AF106" s="223"/>
      <c r="AG106" s="211">
        <f>'A.4.4 - UPS - 2.np'!J34</f>
        <v>0</v>
      </c>
      <c r="AH106" s="212"/>
      <c r="AI106" s="212"/>
      <c r="AJ106" s="212"/>
      <c r="AK106" s="212"/>
      <c r="AL106" s="212"/>
      <c r="AM106" s="212"/>
      <c r="AN106" s="211">
        <f>SUM(AG106,AT106)</f>
        <v>0</v>
      </c>
      <c r="AO106" s="212"/>
      <c r="AP106" s="212"/>
      <c r="AQ106" s="84" t="s">
        <v>86</v>
      </c>
      <c r="AR106" s="48"/>
      <c r="AS106" s="85">
        <v>0</v>
      </c>
      <c r="AT106" s="86">
        <f>ROUND(SUM(AV106:AW106),2)</f>
        <v>0</v>
      </c>
      <c r="AU106" s="87">
        <f>'A.4.4 - UPS - 2.np'!P125</f>
        <v>0</v>
      </c>
      <c r="AV106" s="86">
        <f>'A.4.4 - UPS - 2.np'!J37</f>
        <v>0</v>
      </c>
      <c r="AW106" s="86">
        <f>'A.4.4 - UPS - 2.np'!J38</f>
        <v>0</v>
      </c>
      <c r="AX106" s="86">
        <f>'A.4.4 - UPS - 2.np'!J39</f>
        <v>0</v>
      </c>
      <c r="AY106" s="86">
        <f>'A.4.4 - UPS - 2.np'!J40</f>
        <v>0</v>
      </c>
      <c r="AZ106" s="86">
        <f>'A.4.4 - UPS - 2.np'!F37</f>
        <v>0</v>
      </c>
      <c r="BA106" s="86">
        <f>'A.4.4 - UPS - 2.np'!F38</f>
        <v>0</v>
      </c>
      <c r="BB106" s="86">
        <f>'A.4.4 - UPS - 2.np'!F39</f>
        <v>0</v>
      </c>
      <c r="BC106" s="86">
        <f>'A.4.4 - UPS - 2.np'!F40</f>
        <v>0</v>
      </c>
      <c r="BD106" s="88">
        <f>'A.4.4 - UPS - 2.np'!F41</f>
        <v>0</v>
      </c>
      <c r="BT106" s="25" t="s">
        <v>96</v>
      </c>
      <c r="BV106" s="25" t="s">
        <v>75</v>
      </c>
      <c r="BW106" s="25" t="s">
        <v>117</v>
      </c>
      <c r="BX106" s="25" t="s">
        <v>105</v>
      </c>
      <c r="CL106" s="25" t="s">
        <v>1</v>
      </c>
    </row>
    <row r="107" spans="1:90" s="3" customFormat="1" ht="16.5" customHeight="1">
      <c r="A107" s="83" t="s">
        <v>83</v>
      </c>
      <c r="B107" s="48"/>
      <c r="C107" s="9"/>
      <c r="D107" s="9"/>
      <c r="E107" s="223" t="s">
        <v>118</v>
      </c>
      <c r="F107" s="223"/>
      <c r="G107" s="223"/>
      <c r="H107" s="223"/>
      <c r="I107" s="223"/>
      <c r="J107" s="9"/>
      <c r="K107" s="223" t="s">
        <v>119</v>
      </c>
      <c r="L107" s="223"/>
      <c r="M107" s="223"/>
      <c r="N107" s="223"/>
      <c r="O107" s="223"/>
      <c r="P107" s="223"/>
      <c r="Q107" s="223"/>
      <c r="R107" s="223"/>
      <c r="S107" s="223"/>
      <c r="T107" s="223"/>
      <c r="U107" s="223"/>
      <c r="V107" s="223"/>
      <c r="W107" s="223"/>
      <c r="X107" s="223"/>
      <c r="Y107" s="223"/>
      <c r="Z107" s="223"/>
      <c r="AA107" s="223"/>
      <c r="AB107" s="223"/>
      <c r="AC107" s="223"/>
      <c r="AD107" s="223"/>
      <c r="AE107" s="223"/>
      <c r="AF107" s="223"/>
      <c r="AG107" s="211">
        <f>'A.5 - EPS - 2.np+1.np'!J32</f>
        <v>0</v>
      </c>
      <c r="AH107" s="212"/>
      <c r="AI107" s="212"/>
      <c r="AJ107" s="212"/>
      <c r="AK107" s="212"/>
      <c r="AL107" s="212"/>
      <c r="AM107" s="212"/>
      <c r="AN107" s="211">
        <f>SUM(AG107,AT107)</f>
        <v>0</v>
      </c>
      <c r="AO107" s="212"/>
      <c r="AP107" s="212"/>
      <c r="AQ107" s="84" t="s">
        <v>86</v>
      </c>
      <c r="AR107" s="48"/>
      <c r="AS107" s="85">
        <v>0</v>
      </c>
      <c r="AT107" s="86">
        <f>ROUND(SUM(AV107:AW107),2)</f>
        <v>0</v>
      </c>
      <c r="AU107" s="87">
        <f>'A.5 - EPS - 2.np+1.np'!P122</f>
        <v>0</v>
      </c>
      <c r="AV107" s="86">
        <f>'A.5 - EPS - 2.np+1.np'!J35</f>
        <v>0</v>
      </c>
      <c r="AW107" s="86">
        <f>'A.5 - EPS - 2.np+1.np'!J36</f>
        <v>0</v>
      </c>
      <c r="AX107" s="86">
        <f>'A.5 - EPS - 2.np+1.np'!J37</f>
        <v>0</v>
      </c>
      <c r="AY107" s="86">
        <f>'A.5 - EPS - 2.np+1.np'!J38</f>
        <v>0</v>
      </c>
      <c r="AZ107" s="86">
        <f>'A.5 - EPS - 2.np+1.np'!F35</f>
        <v>0</v>
      </c>
      <c r="BA107" s="86">
        <f>'A.5 - EPS - 2.np+1.np'!F36</f>
        <v>0</v>
      </c>
      <c r="BB107" s="86">
        <f>'A.5 - EPS - 2.np+1.np'!F37</f>
        <v>0</v>
      </c>
      <c r="BC107" s="86">
        <f>'A.5 - EPS - 2.np+1.np'!F38</f>
        <v>0</v>
      </c>
      <c r="BD107" s="88">
        <f>'A.5 - EPS - 2.np+1.np'!F39</f>
        <v>0</v>
      </c>
      <c r="BT107" s="25" t="s">
        <v>82</v>
      </c>
      <c r="BV107" s="25" t="s">
        <v>75</v>
      </c>
      <c r="BW107" s="25" t="s">
        <v>120</v>
      </c>
      <c r="BX107" s="25" t="s">
        <v>81</v>
      </c>
      <c r="CL107" s="25" t="s">
        <v>1</v>
      </c>
    </row>
    <row r="108" spans="1:90" s="3" customFormat="1" ht="16.5" customHeight="1">
      <c r="A108" s="83" t="s">
        <v>83</v>
      </c>
      <c r="B108" s="48"/>
      <c r="C108" s="9"/>
      <c r="D108" s="9"/>
      <c r="E108" s="223" t="s">
        <v>121</v>
      </c>
      <c r="F108" s="223"/>
      <c r="G108" s="223"/>
      <c r="H108" s="223"/>
      <c r="I108" s="223"/>
      <c r="J108" s="9"/>
      <c r="K108" s="223" t="s">
        <v>122</v>
      </c>
      <c r="L108" s="223"/>
      <c r="M108" s="223"/>
      <c r="N108" s="223"/>
      <c r="O108" s="223"/>
      <c r="P108" s="223"/>
      <c r="Q108" s="223"/>
      <c r="R108" s="223"/>
      <c r="S108" s="223"/>
      <c r="T108" s="223"/>
      <c r="U108" s="223"/>
      <c r="V108" s="223"/>
      <c r="W108" s="223"/>
      <c r="X108" s="223"/>
      <c r="Y108" s="223"/>
      <c r="Z108" s="223"/>
      <c r="AA108" s="223"/>
      <c r="AB108" s="223"/>
      <c r="AC108" s="223"/>
      <c r="AD108" s="223"/>
      <c r="AE108" s="223"/>
      <c r="AF108" s="223"/>
      <c r="AG108" s="211">
        <f>'A.6 - MaR - 2.np'!J32</f>
        <v>0</v>
      </c>
      <c r="AH108" s="212"/>
      <c r="AI108" s="212"/>
      <c r="AJ108" s="212"/>
      <c r="AK108" s="212"/>
      <c r="AL108" s="212"/>
      <c r="AM108" s="212"/>
      <c r="AN108" s="211">
        <f>SUM(AG108,AT108)</f>
        <v>0</v>
      </c>
      <c r="AO108" s="212"/>
      <c r="AP108" s="212"/>
      <c r="AQ108" s="84" t="s">
        <v>86</v>
      </c>
      <c r="AR108" s="48"/>
      <c r="AS108" s="85">
        <v>0</v>
      </c>
      <c r="AT108" s="86">
        <f>ROUND(SUM(AV108:AW108),2)</f>
        <v>0</v>
      </c>
      <c r="AU108" s="87">
        <f>'A.6 - MaR - 2.np'!P145</f>
        <v>0</v>
      </c>
      <c r="AV108" s="86">
        <f>'A.6 - MaR - 2.np'!J35</f>
        <v>0</v>
      </c>
      <c r="AW108" s="86">
        <f>'A.6 - MaR - 2.np'!J36</f>
        <v>0</v>
      </c>
      <c r="AX108" s="86">
        <f>'A.6 - MaR - 2.np'!J37</f>
        <v>0</v>
      </c>
      <c r="AY108" s="86">
        <f>'A.6 - MaR - 2.np'!J38</f>
        <v>0</v>
      </c>
      <c r="AZ108" s="86">
        <f>'A.6 - MaR - 2.np'!F35</f>
        <v>0</v>
      </c>
      <c r="BA108" s="86">
        <f>'A.6 - MaR - 2.np'!F36</f>
        <v>0</v>
      </c>
      <c r="BB108" s="86">
        <f>'A.6 - MaR - 2.np'!F37</f>
        <v>0</v>
      </c>
      <c r="BC108" s="86">
        <f>'A.6 - MaR - 2.np'!F38</f>
        <v>0</v>
      </c>
      <c r="BD108" s="88">
        <f>'A.6 - MaR - 2.np'!F39</f>
        <v>0</v>
      </c>
      <c r="BT108" s="25" t="s">
        <v>82</v>
      </c>
      <c r="BV108" s="25" t="s">
        <v>75</v>
      </c>
      <c r="BW108" s="25" t="s">
        <v>123</v>
      </c>
      <c r="BX108" s="25" t="s">
        <v>81</v>
      </c>
      <c r="CL108" s="25" t="s">
        <v>1</v>
      </c>
    </row>
    <row r="109" spans="1:90" s="3" customFormat="1" ht="16.5" customHeight="1">
      <c r="A109" s="83" t="s">
        <v>83</v>
      </c>
      <c r="B109" s="48"/>
      <c r="C109" s="9"/>
      <c r="D109" s="9"/>
      <c r="E109" s="223" t="s">
        <v>124</v>
      </c>
      <c r="F109" s="223"/>
      <c r="G109" s="223"/>
      <c r="H109" s="223"/>
      <c r="I109" s="223"/>
      <c r="J109" s="9"/>
      <c r="K109" s="223" t="s">
        <v>125</v>
      </c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  <c r="V109" s="223"/>
      <c r="W109" s="223"/>
      <c r="X109" s="223"/>
      <c r="Y109" s="223"/>
      <c r="Z109" s="223"/>
      <c r="AA109" s="223"/>
      <c r="AB109" s="223"/>
      <c r="AC109" s="223"/>
      <c r="AD109" s="223"/>
      <c r="AE109" s="223"/>
      <c r="AF109" s="223"/>
      <c r="AG109" s="211">
        <f>'A.7 - ÚT - VZT technologi...'!J32</f>
        <v>0</v>
      </c>
      <c r="AH109" s="212"/>
      <c r="AI109" s="212"/>
      <c r="AJ109" s="212"/>
      <c r="AK109" s="212"/>
      <c r="AL109" s="212"/>
      <c r="AM109" s="212"/>
      <c r="AN109" s="211">
        <f>SUM(AG109,AT109)</f>
        <v>0</v>
      </c>
      <c r="AO109" s="212"/>
      <c r="AP109" s="212"/>
      <c r="AQ109" s="84" t="s">
        <v>86</v>
      </c>
      <c r="AR109" s="48"/>
      <c r="AS109" s="85">
        <v>0</v>
      </c>
      <c r="AT109" s="86">
        <f>ROUND(SUM(AV109:AW109),2)</f>
        <v>0</v>
      </c>
      <c r="AU109" s="87">
        <f>'A.7 - ÚT - VZT technologi...'!P131</f>
        <v>0</v>
      </c>
      <c r="AV109" s="86">
        <f>'A.7 - ÚT - VZT technologi...'!J35</f>
        <v>0</v>
      </c>
      <c r="AW109" s="86">
        <f>'A.7 - ÚT - VZT technologi...'!J36</f>
        <v>0</v>
      </c>
      <c r="AX109" s="86">
        <f>'A.7 - ÚT - VZT technologi...'!J37</f>
        <v>0</v>
      </c>
      <c r="AY109" s="86">
        <f>'A.7 - ÚT - VZT technologi...'!J38</f>
        <v>0</v>
      </c>
      <c r="AZ109" s="86">
        <f>'A.7 - ÚT - VZT technologi...'!F35</f>
        <v>0</v>
      </c>
      <c r="BA109" s="86">
        <f>'A.7 - ÚT - VZT technologi...'!F36</f>
        <v>0</v>
      </c>
      <c r="BB109" s="86">
        <f>'A.7 - ÚT - VZT technologi...'!F37</f>
        <v>0</v>
      </c>
      <c r="BC109" s="86">
        <f>'A.7 - ÚT - VZT technologi...'!F38</f>
        <v>0</v>
      </c>
      <c r="BD109" s="88">
        <f>'A.7 - ÚT - VZT technologi...'!F39</f>
        <v>0</v>
      </c>
      <c r="BT109" s="25" t="s">
        <v>82</v>
      </c>
      <c r="BV109" s="25" t="s">
        <v>75</v>
      </c>
      <c r="BW109" s="25" t="s">
        <v>126</v>
      </c>
      <c r="BX109" s="25" t="s">
        <v>81</v>
      </c>
      <c r="CL109" s="25" t="s">
        <v>1</v>
      </c>
    </row>
    <row r="110" spans="1:90" s="3" customFormat="1" ht="16.5" customHeight="1">
      <c r="A110" s="83" t="s">
        <v>83</v>
      </c>
      <c r="B110" s="48"/>
      <c r="C110" s="9"/>
      <c r="D110" s="9"/>
      <c r="E110" s="223" t="s">
        <v>127</v>
      </c>
      <c r="F110" s="223"/>
      <c r="G110" s="223"/>
      <c r="H110" s="223"/>
      <c r="I110" s="223"/>
      <c r="J110" s="9"/>
      <c r="K110" s="223" t="s">
        <v>128</v>
      </c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/>
      <c r="X110" s="223"/>
      <c r="Y110" s="223"/>
      <c r="Z110" s="223"/>
      <c r="AA110" s="223"/>
      <c r="AB110" s="223"/>
      <c r="AC110" s="223"/>
      <c r="AD110" s="223"/>
      <c r="AE110" s="223"/>
      <c r="AF110" s="223"/>
      <c r="AG110" s="211">
        <f>'A.8 - Chlazení - VZT tech...'!J32</f>
        <v>0</v>
      </c>
      <c r="AH110" s="212"/>
      <c r="AI110" s="212"/>
      <c r="AJ110" s="212"/>
      <c r="AK110" s="212"/>
      <c r="AL110" s="212"/>
      <c r="AM110" s="212"/>
      <c r="AN110" s="211">
        <f>SUM(AG110,AT110)</f>
        <v>0</v>
      </c>
      <c r="AO110" s="212"/>
      <c r="AP110" s="212"/>
      <c r="AQ110" s="84" t="s">
        <v>86</v>
      </c>
      <c r="AR110" s="48"/>
      <c r="AS110" s="85">
        <v>0</v>
      </c>
      <c r="AT110" s="86">
        <f>ROUND(SUM(AV110:AW110),2)</f>
        <v>0</v>
      </c>
      <c r="AU110" s="87">
        <f>'A.8 - Chlazení - VZT tech...'!P126</f>
        <v>0</v>
      </c>
      <c r="AV110" s="86">
        <f>'A.8 - Chlazení - VZT tech...'!J35</f>
        <v>0</v>
      </c>
      <c r="AW110" s="86">
        <f>'A.8 - Chlazení - VZT tech...'!J36</f>
        <v>0</v>
      </c>
      <c r="AX110" s="86">
        <f>'A.8 - Chlazení - VZT tech...'!J37</f>
        <v>0</v>
      </c>
      <c r="AY110" s="86">
        <f>'A.8 - Chlazení - VZT tech...'!J38</f>
        <v>0</v>
      </c>
      <c r="AZ110" s="86">
        <f>'A.8 - Chlazení - VZT tech...'!F35</f>
        <v>0</v>
      </c>
      <c r="BA110" s="86">
        <f>'A.8 - Chlazení - VZT tech...'!F36</f>
        <v>0</v>
      </c>
      <c r="BB110" s="86">
        <f>'A.8 - Chlazení - VZT tech...'!F37</f>
        <v>0</v>
      </c>
      <c r="BC110" s="86">
        <f>'A.8 - Chlazení - VZT tech...'!F38</f>
        <v>0</v>
      </c>
      <c r="BD110" s="88">
        <f>'A.8 - Chlazení - VZT tech...'!F39</f>
        <v>0</v>
      </c>
      <c r="BT110" s="25" t="s">
        <v>82</v>
      </c>
      <c r="BV110" s="25" t="s">
        <v>75</v>
      </c>
      <c r="BW110" s="25" t="s">
        <v>129</v>
      </c>
      <c r="BX110" s="25" t="s">
        <v>81</v>
      </c>
      <c r="CL110" s="25" t="s">
        <v>1</v>
      </c>
    </row>
    <row r="111" spans="1:90" s="3" customFormat="1" ht="16.5" customHeight="1">
      <c r="A111" s="83" t="s">
        <v>83</v>
      </c>
      <c r="B111" s="48"/>
      <c r="C111" s="9"/>
      <c r="D111" s="9"/>
      <c r="E111" s="223" t="s">
        <v>130</v>
      </c>
      <c r="F111" s="223"/>
      <c r="G111" s="223"/>
      <c r="H111" s="223"/>
      <c r="I111" s="223"/>
      <c r="J111" s="9"/>
      <c r="K111" s="223" t="s">
        <v>131</v>
      </c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11">
        <f>'A.9 - VZT zařízení - 2.np'!J32</f>
        <v>0</v>
      </c>
      <c r="AH111" s="212"/>
      <c r="AI111" s="212"/>
      <c r="AJ111" s="212"/>
      <c r="AK111" s="212"/>
      <c r="AL111" s="212"/>
      <c r="AM111" s="212"/>
      <c r="AN111" s="211">
        <f>SUM(AG111,AT111)</f>
        <v>0</v>
      </c>
      <c r="AO111" s="212"/>
      <c r="AP111" s="212"/>
      <c r="AQ111" s="84" t="s">
        <v>86</v>
      </c>
      <c r="AR111" s="48"/>
      <c r="AS111" s="85">
        <v>0</v>
      </c>
      <c r="AT111" s="86">
        <f>ROUND(SUM(AV111:AW111),2)</f>
        <v>0</v>
      </c>
      <c r="AU111" s="87">
        <f>'A.9 - VZT zařízení - 2.np'!P124</f>
        <v>0</v>
      </c>
      <c r="AV111" s="86">
        <f>'A.9 - VZT zařízení - 2.np'!J35</f>
        <v>0</v>
      </c>
      <c r="AW111" s="86">
        <f>'A.9 - VZT zařízení - 2.np'!J36</f>
        <v>0</v>
      </c>
      <c r="AX111" s="86">
        <f>'A.9 - VZT zařízení - 2.np'!J37</f>
        <v>0</v>
      </c>
      <c r="AY111" s="86">
        <f>'A.9 - VZT zařízení - 2.np'!J38</f>
        <v>0</v>
      </c>
      <c r="AZ111" s="86">
        <f>'A.9 - VZT zařízení - 2.np'!F35</f>
        <v>0</v>
      </c>
      <c r="BA111" s="86">
        <f>'A.9 - VZT zařízení - 2.np'!F36</f>
        <v>0</v>
      </c>
      <c r="BB111" s="86">
        <f>'A.9 - VZT zařízení - 2.np'!F37</f>
        <v>0</v>
      </c>
      <c r="BC111" s="86">
        <f>'A.9 - VZT zařízení - 2.np'!F38</f>
        <v>0</v>
      </c>
      <c r="BD111" s="88">
        <f>'A.9 - VZT zařízení - 2.np'!F39</f>
        <v>0</v>
      </c>
      <c r="BT111" s="25" t="s">
        <v>82</v>
      </c>
      <c r="BV111" s="25" t="s">
        <v>75</v>
      </c>
      <c r="BW111" s="25" t="s">
        <v>132</v>
      </c>
      <c r="BX111" s="25" t="s">
        <v>81</v>
      </c>
      <c r="CL111" s="25" t="s">
        <v>1</v>
      </c>
    </row>
    <row r="112" spans="1:90" s="3" customFormat="1" ht="16.5" customHeight="1">
      <c r="B112" s="48"/>
      <c r="C112" s="9"/>
      <c r="D112" s="9"/>
      <c r="E112" s="223" t="s">
        <v>133</v>
      </c>
      <c r="F112" s="223"/>
      <c r="G112" s="223"/>
      <c r="H112" s="223"/>
      <c r="I112" s="223"/>
      <c r="J112" s="9"/>
      <c r="K112" s="223" t="s">
        <v>134</v>
      </c>
      <c r="L112" s="223"/>
      <c r="M112" s="223"/>
      <c r="N112" s="223"/>
      <c r="O112" s="223"/>
      <c r="P112" s="223"/>
      <c r="Q112" s="223"/>
      <c r="R112" s="223"/>
      <c r="S112" s="223"/>
      <c r="T112" s="223"/>
      <c r="U112" s="223"/>
      <c r="V112" s="223"/>
      <c r="W112" s="223"/>
      <c r="X112" s="223"/>
      <c r="Y112" s="223"/>
      <c r="Z112" s="223"/>
      <c r="AA112" s="223"/>
      <c r="AB112" s="223"/>
      <c r="AC112" s="223"/>
      <c r="AD112" s="223"/>
      <c r="AE112" s="223"/>
      <c r="AF112" s="223"/>
      <c r="AG112" s="213">
        <f>ROUND(AG113,2)</f>
        <v>0</v>
      </c>
      <c r="AH112" s="212"/>
      <c r="AI112" s="212"/>
      <c r="AJ112" s="212"/>
      <c r="AK112" s="212"/>
      <c r="AL112" s="212"/>
      <c r="AM112" s="212"/>
      <c r="AN112" s="211">
        <f>SUM(AG112,AT112)</f>
        <v>0</v>
      </c>
      <c r="AO112" s="212"/>
      <c r="AP112" s="212"/>
      <c r="AQ112" s="84" t="s">
        <v>86</v>
      </c>
      <c r="AR112" s="48"/>
      <c r="AS112" s="85">
        <f>ROUND(AS113,2)</f>
        <v>0</v>
      </c>
      <c r="AT112" s="86">
        <f>ROUND(SUM(AV112:AW112),2)</f>
        <v>0</v>
      </c>
      <c r="AU112" s="87">
        <f>ROUND(AU113,5)</f>
        <v>0</v>
      </c>
      <c r="AV112" s="86">
        <f>ROUND(AZ112*L29,2)</f>
        <v>0</v>
      </c>
      <c r="AW112" s="86">
        <f>ROUND(BA112*L30,2)</f>
        <v>0</v>
      </c>
      <c r="AX112" s="86">
        <f>ROUND(BB112*L29,2)</f>
        <v>0</v>
      </c>
      <c r="AY112" s="86">
        <f>ROUND(BC112*L30,2)</f>
        <v>0</v>
      </c>
      <c r="AZ112" s="86">
        <f>ROUND(AZ113,2)</f>
        <v>0</v>
      </c>
      <c r="BA112" s="86">
        <f>ROUND(BA113,2)</f>
        <v>0</v>
      </c>
      <c r="BB112" s="86">
        <f>ROUND(BB113,2)</f>
        <v>0</v>
      </c>
      <c r="BC112" s="86">
        <f>ROUND(BC113,2)</f>
        <v>0</v>
      </c>
      <c r="BD112" s="88">
        <f>ROUND(BD113,2)</f>
        <v>0</v>
      </c>
      <c r="BS112" s="25" t="s">
        <v>72</v>
      </c>
      <c r="BT112" s="25" t="s">
        <v>82</v>
      </c>
      <c r="BU112" s="25" t="s">
        <v>74</v>
      </c>
      <c r="BV112" s="25" t="s">
        <v>75</v>
      </c>
      <c r="BW112" s="25" t="s">
        <v>135</v>
      </c>
      <c r="BX112" s="25" t="s">
        <v>81</v>
      </c>
      <c r="CL112" s="25" t="s">
        <v>1</v>
      </c>
    </row>
    <row r="113" spans="1:91" s="3" customFormat="1" ht="16.5" customHeight="1">
      <c r="A113" s="83" t="s">
        <v>83</v>
      </c>
      <c r="B113" s="48"/>
      <c r="C113" s="9"/>
      <c r="D113" s="9"/>
      <c r="E113" s="9"/>
      <c r="F113" s="223" t="s">
        <v>136</v>
      </c>
      <c r="G113" s="223"/>
      <c r="H113" s="223"/>
      <c r="I113" s="223"/>
      <c r="J113" s="223"/>
      <c r="K113" s="9"/>
      <c r="L113" s="223" t="s">
        <v>137</v>
      </c>
      <c r="M113" s="223"/>
      <c r="N113" s="223"/>
      <c r="O113" s="223"/>
      <c r="P113" s="223"/>
      <c r="Q113" s="223"/>
      <c r="R113" s="223"/>
      <c r="S113" s="223"/>
      <c r="T113" s="223"/>
      <c r="U113" s="223"/>
      <c r="V113" s="223"/>
      <c r="W113" s="223"/>
      <c r="X113" s="223"/>
      <c r="Y113" s="223"/>
      <c r="Z113" s="223"/>
      <c r="AA113" s="223"/>
      <c r="AB113" s="223"/>
      <c r="AC113" s="223"/>
      <c r="AD113" s="223"/>
      <c r="AE113" s="223"/>
      <c r="AF113" s="223"/>
      <c r="AG113" s="211">
        <f>'A.11.2 - Zabudovaný inter...'!J34</f>
        <v>0</v>
      </c>
      <c r="AH113" s="212"/>
      <c r="AI113" s="212"/>
      <c r="AJ113" s="212"/>
      <c r="AK113" s="212"/>
      <c r="AL113" s="212"/>
      <c r="AM113" s="212"/>
      <c r="AN113" s="211">
        <f>SUM(AG113,AT113)</f>
        <v>0</v>
      </c>
      <c r="AO113" s="212"/>
      <c r="AP113" s="212"/>
      <c r="AQ113" s="84" t="s">
        <v>86</v>
      </c>
      <c r="AR113" s="48"/>
      <c r="AS113" s="85">
        <v>0</v>
      </c>
      <c r="AT113" s="86">
        <f>ROUND(SUM(AV113:AW113),2)</f>
        <v>0</v>
      </c>
      <c r="AU113" s="87">
        <f>'A.11.2 - Zabudovaný inter...'!P125</f>
        <v>0</v>
      </c>
      <c r="AV113" s="86">
        <f>'A.11.2 - Zabudovaný inter...'!J37</f>
        <v>0</v>
      </c>
      <c r="AW113" s="86">
        <f>'A.11.2 - Zabudovaný inter...'!J38</f>
        <v>0</v>
      </c>
      <c r="AX113" s="86">
        <f>'A.11.2 - Zabudovaný inter...'!J39</f>
        <v>0</v>
      </c>
      <c r="AY113" s="86">
        <f>'A.11.2 - Zabudovaný inter...'!J40</f>
        <v>0</v>
      </c>
      <c r="AZ113" s="86">
        <f>'A.11.2 - Zabudovaný inter...'!F37</f>
        <v>0</v>
      </c>
      <c r="BA113" s="86">
        <f>'A.11.2 - Zabudovaný inter...'!F38</f>
        <v>0</v>
      </c>
      <c r="BB113" s="86">
        <f>'A.11.2 - Zabudovaný inter...'!F39</f>
        <v>0</v>
      </c>
      <c r="BC113" s="86">
        <f>'A.11.2 - Zabudovaný inter...'!F40</f>
        <v>0</v>
      </c>
      <c r="BD113" s="88">
        <f>'A.11.2 - Zabudovaný inter...'!F41</f>
        <v>0</v>
      </c>
      <c r="BT113" s="25" t="s">
        <v>96</v>
      </c>
      <c r="BV113" s="25" t="s">
        <v>75</v>
      </c>
      <c r="BW113" s="25" t="s">
        <v>138</v>
      </c>
      <c r="BX113" s="25" t="s">
        <v>135</v>
      </c>
      <c r="CL113" s="25" t="s">
        <v>1</v>
      </c>
    </row>
    <row r="114" spans="1:91" s="6" customFormat="1" ht="16.5" customHeight="1">
      <c r="B114" s="74"/>
      <c r="C114" s="75"/>
      <c r="D114" s="222" t="s">
        <v>139</v>
      </c>
      <c r="E114" s="222"/>
      <c r="F114" s="222"/>
      <c r="G114" s="222"/>
      <c r="H114" s="222"/>
      <c r="I114" s="76"/>
      <c r="J114" s="222" t="s">
        <v>140</v>
      </c>
      <c r="K114" s="222"/>
      <c r="L114" s="222"/>
      <c r="M114" s="222"/>
      <c r="N114" s="222"/>
      <c r="O114" s="222"/>
      <c r="P114" s="222"/>
      <c r="Q114" s="222"/>
      <c r="R114" s="222"/>
      <c r="S114" s="222"/>
      <c r="T114" s="222"/>
      <c r="U114" s="222"/>
      <c r="V114" s="222"/>
      <c r="W114" s="222"/>
      <c r="X114" s="222"/>
      <c r="Y114" s="222"/>
      <c r="Z114" s="222"/>
      <c r="AA114" s="222"/>
      <c r="AB114" s="222"/>
      <c r="AC114" s="222"/>
      <c r="AD114" s="222"/>
      <c r="AE114" s="222"/>
      <c r="AF114" s="222"/>
      <c r="AG114" s="214">
        <f>ROUND(AG115+AG116+AG117+AG119+SUM(AG124:AG129)+AG131,2)</f>
        <v>0</v>
      </c>
      <c r="AH114" s="215"/>
      <c r="AI114" s="215"/>
      <c r="AJ114" s="215"/>
      <c r="AK114" s="215"/>
      <c r="AL114" s="215"/>
      <c r="AM114" s="215"/>
      <c r="AN114" s="216">
        <f>SUM(AG114,AT114)</f>
        <v>0</v>
      </c>
      <c r="AO114" s="215"/>
      <c r="AP114" s="215"/>
      <c r="AQ114" s="77" t="s">
        <v>79</v>
      </c>
      <c r="AR114" s="74"/>
      <c r="AS114" s="78">
        <f>ROUND(AS115+AS116+AS117+AS119+SUM(AS124:AS129)+AS131,2)</f>
        <v>0</v>
      </c>
      <c r="AT114" s="79">
        <f>ROUND(SUM(AV114:AW114),2)</f>
        <v>0</v>
      </c>
      <c r="AU114" s="80">
        <f>ROUND(AU115+AU116+AU117+AU119+SUM(AU124:AU129)+AU131,5)</f>
        <v>0</v>
      </c>
      <c r="AV114" s="79">
        <f>ROUND(AZ114*L29,2)</f>
        <v>0</v>
      </c>
      <c r="AW114" s="79">
        <f>ROUND(BA114*L30,2)</f>
        <v>0</v>
      </c>
      <c r="AX114" s="79">
        <f>ROUND(BB114*L29,2)</f>
        <v>0</v>
      </c>
      <c r="AY114" s="79">
        <f>ROUND(BC114*L30,2)</f>
        <v>0</v>
      </c>
      <c r="AZ114" s="79">
        <f>ROUND(AZ115+AZ116+AZ117+AZ119+SUM(AZ124:AZ129)+AZ131,2)</f>
        <v>0</v>
      </c>
      <c r="BA114" s="79">
        <f>ROUND(BA115+BA116+BA117+BA119+SUM(BA124:BA129)+BA131,2)</f>
        <v>0</v>
      </c>
      <c r="BB114" s="79">
        <f>ROUND(BB115+BB116+BB117+BB119+SUM(BB124:BB129)+BB131,2)</f>
        <v>0</v>
      </c>
      <c r="BC114" s="79">
        <f>ROUND(BC115+BC116+BC117+BC119+SUM(BC124:BC129)+BC131,2)</f>
        <v>0</v>
      </c>
      <c r="BD114" s="81">
        <f>ROUND(BD115+BD116+BD117+BD119+SUM(BD124:BD129)+BD131,2)</f>
        <v>0</v>
      </c>
      <c r="BS114" s="82" t="s">
        <v>72</v>
      </c>
      <c r="BT114" s="82" t="s">
        <v>80</v>
      </c>
      <c r="BU114" s="82" t="s">
        <v>74</v>
      </c>
      <c r="BV114" s="82" t="s">
        <v>75</v>
      </c>
      <c r="BW114" s="82" t="s">
        <v>141</v>
      </c>
      <c r="BX114" s="82" t="s">
        <v>5</v>
      </c>
      <c r="CL114" s="82" t="s">
        <v>1</v>
      </c>
      <c r="CM114" s="82" t="s">
        <v>82</v>
      </c>
    </row>
    <row r="115" spans="1:91" s="3" customFormat="1" ht="16.5" customHeight="1">
      <c r="A115" s="83" t="s">
        <v>83</v>
      </c>
      <c r="B115" s="48"/>
      <c r="C115" s="9"/>
      <c r="D115" s="9"/>
      <c r="E115" s="223" t="s">
        <v>142</v>
      </c>
      <c r="F115" s="223"/>
      <c r="G115" s="223"/>
      <c r="H115" s="223"/>
      <c r="I115" s="223"/>
      <c r="J115" s="9"/>
      <c r="K115" s="223" t="s">
        <v>143</v>
      </c>
      <c r="L115" s="223"/>
      <c r="M115" s="223"/>
      <c r="N115" s="223"/>
      <c r="O115" s="223"/>
      <c r="P115" s="223"/>
      <c r="Q115" s="223"/>
      <c r="R115" s="223"/>
      <c r="S115" s="223"/>
      <c r="T115" s="223"/>
      <c r="U115" s="223"/>
      <c r="V115" s="223"/>
      <c r="W115" s="223"/>
      <c r="X115" s="223"/>
      <c r="Y115" s="223"/>
      <c r="Z115" s="223"/>
      <c r="AA115" s="223"/>
      <c r="AB115" s="223"/>
      <c r="AC115" s="223"/>
      <c r="AD115" s="223"/>
      <c r="AE115" s="223"/>
      <c r="AF115" s="223"/>
      <c r="AG115" s="211">
        <f>'B.1 - 3.np - Stavební část'!J32</f>
        <v>0</v>
      </c>
      <c r="AH115" s="212"/>
      <c r="AI115" s="212"/>
      <c r="AJ115" s="212"/>
      <c r="AK115" s="212"/>
      <c r="AL115" s="212"/>
      <c r="AM115" s="212"/>
      <c r="AN115" s="211">
        <f>SUM(AG115,AT115)</f>
        <v>0</v>
      </c>
      <c r="AO115" s="212"/>
      <c r="AP115" s="212"/>
      <c r="AQ115" s="84" t="s">
        <v>86</v>
      </c>
      <c r="AR115" s="48"/>
      <c r="AS115" s="85">
        <v>0</v>
      </c>
      <c r="AT115" s="86">
        <f>ROUND(SUM(AV115:AW115),2)</f>
        <v>0</v>
      </c>
      <c r="AU115" s="87">
        <f>'B.1 - 3.np - Stavební část'!P143</f>
        <v>0</v>
      </c>
      <c r="AV115" s="86">
        <f>'B.1 - 3.np - Stavební část'!J35</f>
        <v>0</v>
      </c>
      <c r="AW115" s="86">
        <f>'B.1 - 3.np - Stavební část'!J36</f>
        <v>0</v>
      </c>
      <c r="AX115" s="86">
        <f>'B.1 - 3.np - Stavební část'!J37</f>
        <v>0</v>
      </c>
      <c r="AY115" s="86">
        <f>'B.1 - 3.np - Stavební část'!J38</f>
        <v>0</v>
      </c>
      <c r="AZ115" s="86">
        <f>'B.1 - 3.np - Stavební část'!F35</f>
        <v>0</v>
      </c>
      <c r="BA115" s="86">
        <f>'B.1 - 3.np - Stavební část'!F36</f>
        <v>0</v>
      </c>
      <c r="BB115" s="86">
        <f>'B.1 - 3.np - Stavební část'!F37</f>
        <v>0</v>
      </c>
      <c r="BC115" s="86">
        <f>'B.1 - 3.np - Stavební část'!F38</f>
        <v>0</v>
      </c>
      <c r="BD115" s="88">
        <f>'B.1 - 3.np - Stavební část'!F39</f>
        <v>0</v>
      </c>
      <c r="BT115" s="25" t="s">
        <v>82</v>
      </c>
      <c r="BV115" s="25" t="s">
        <v>75</v>
      </c>
      <c r="BW115" s="25" t="s">
        <v>144</v>
      </c>
      <c r="BX115" s="25" t="s">
        <v>141</v>
      </c>
      <c r="CL115" s="25" t="s">
        <v>1</v>
      </c>
    </row>
    <row r="116" spans="1:91" s="3" customFormat="1" ht="16.5" customHeight="1">
      <c r="A116" s="83" t="s">
        <v>83</v>
      </c>
      <c r="B116" s="48"/>
      <c r="C116" s="9"/>
      <c r="D116" s="9"/>
      <c r="E116" s="223" t="s">
        <v>145</v>
      </c>
      <c r="F116" s="223"/>
      <c r="G116" s="223"/>
      <c r="H116" s="223"/>
      <c r="I116" s="223"/>
      <c r="J116" s="9"/>
      <c r="K116" s="223" t="s">
        <v>146</v>
      </c>
      <c r="L116" s="223"/>
      <c r="M116" s="223"/>
      <c r="N116" s="223"/>
      <c r="O116" s="223"/>
      <c r="P116" s="223"/>
      <c r="Q116" s="223"/>
      <c r="R116" s="223"/>
      <c r="S116" s="223"/>
      <c r="T116" s="223"/>
      <c r="U116" s="223"/>
      <c r="V116" s="223"/>
      <c r="W116" s="223"/>
      <c r="X116" s="223"/>
      <c r="Y116" s="223"/>
      <c r="Z116" s="223"/>
      <c r="AA116" s="223"/>
      <c r="AB116" s="223"/>
      <c r="AC116" s="223"/>
      <c r="AD116" s="223"/>
      <c r="AE116" s="223"/>
      <c r="AF116" s="223"/>
      <c r="AG116" s="211">
        <f>'B.2 - ZTI - 3.np'!J32</f>
        <v>0</v>
      </c>
      <c r="AH116" s="212"/>
      <c r="AI116" s="212"/>
      <c r="AJ116" s="212"/>
      <c r="AK116" s="212"/>
      <c r="AL116" s="212"/>
      <c r="AM116" s="212"/>
      <c r="AN116" s="211">
        <f>SUM(AG116,AT116)</f>
        <v>0</v>
      </c>
      <c r="AO116" s="212"/>
      <c r="AP116" s="212"/>
      <c r="AQ116" s="84" t="s">
        <v>86</v>
      </c>
      <c r="AR116" s="48"/>
      <c r="AS116" s="85">
        <v>0</v>
      </c>
      <c r="AT116" s="86">
        <f>ROUND(SUM(AV116:AW116),2)</f>
        <v>0</v>
      </c>
      <c r="AU116" s="87">
        <f>'B.2 - ZTI - 3.np'!P129</f>
        <v>0</v>
      </c>
      <c r="AV116" s="86">
        <f>'B.2 - ZTI - 3.np'!J35</f>
        <v>0</v>
      </c>
      <c r="AW116" s="86">
        <f>'B.2 - ZTI - 3.np'!J36</f>
        <v>0</v>
      </c>
      <c r="AX116" s="86">
        <f>'B.2 - ZTI - 3.np'!J37</f>
        <v>0</v>
      </c>
      <c r="AY116" s="86">
        <f>'B.2 - ZTI - 3.np'!J38</f>
        <v>0</v>
      </c>
      <c r="AZ116" s="86">
        <f>'B.2 - ZTI - 3.np'!F35</f>
        <v>0</v>
      </c>
      <c r="BA116" s="86">
        <f>'B.2 - ZTI - 3.np'!F36</f>
        <v>0</v>
      </c>
      <c r="BB116" s="86">
        <f>'B.2 - ZTI - 3.np'!F37</f>
        <v>0</v>
      </c>
      <c r="BC116" s="86">
        <f>'B.2 - ZTI - 3.np'!F38</f>
        <v>0</v>
      </c>
      <c r="BD116" s="88">
        <f>'B.2 - ZTI - 3.np'!F39</f>
        <v>0</v>
      </c>
      <c r="BT116" s="25" t="s">
        <v>82</v>
      </c>
      <c r="BV116" s="25" t="s">
        <v>75</v>
      </c>
      <c r="BW116" s="25" t="s">
        <v>147</v>
      </c>
      <c r="BX116" s="25" t="s">
        <v>141</v>
      </c>
      <c r="CL116" s="25" t="s">
        <v>1</v>
      </c>
    </row>
    <row r="117" spans="1:91" s="3" customFormat="1" ht="16.5" customHeight="1">
      <c r="B117" s="48"/>
      <c r="C117" s="9"/>
      <c r="D117" s="9"/>
      <c r="E117" s="223" t="s">
        <v>148</v>
      </c>
      <c r="F117" s="223"/>
      <c r="G117" s="223"/>
      <c r="H117" s="223"/>
      <c r="I117" s="223"/>
      <c r="J117" s="9"/>
      <c r="K117" s="223" t="s">
        <v>149</v>
      </c>
      <c r="L117" s="223"/>
      <c r="M117" s="223"/>
      <c r="N117" s="223"/>
      <c r="O117" s="223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13">
        <f>ROUND(AG118,2)</f>
        <v>0</v>
      </c>
      <c r="AH117" s="212"/>
      <c r="AI117" s="212"/>
      <c r="AJ117" s="212"/>
      <c r="AK117" s="212"/>
      <c r="AL117" s="212"/>
      <c r="AM117" s="212"/>
      <c r="AN117" s="211">
        <f>SUM(AG117,AT117)</f>
        <v>0</v>
      </c>
      <c r="AO117" s="212"/>
      <c r="AP117" s="212"/>
      <c r="AQ117" s="84" t="s">
        <v>86</v>
      </c>
      <c r="AR117" s="48"/>
      <c r="AS117" s="85">
        <f>ROUND(AS118,2)</f>
        <v>0</v>
      </c>
      <c r="AT117" s="86">
        <f>ROUND(SUM(AV117:AW117),2)</f>
        <v>0</v>
      </c>
      <c r="AU117" s="87">
        <f>ROUND(AU118,5)</f>
        <v>0</v>
      </c>
      <c r="AV117" s="86">
        <f>ROUND(AZ117*L29,2)</f>
        <v>0</v>
      </c>
      <c r="AW117" s="86">
        <f>ROUND(BA117*L30,2)</f>
        <v>0</v>
      </c>
      <c r="AX117" s="86">
        <f>ROUND(BB117*L29,2)</f>
        <v>0</v>
      </c>
      <c r="AY117" s="86">
        <f>ROUND(BC117*L30,2)</f>
        <v>0</v>
      </c>
      <c r="AZ117" s="86">
        <f>ROUND(AZ118,2)</f>
        <v>0</v>
      </c>
      <c r="BA117" s="86">
        <f>ROUND(BA118,2)</f>
        <v>0</v>
      </c>
      <c r="BB117" s="86">
        <f>ROUND(BB118,2)</f>
        <v>0</v>
      </c>
      <c r="BC117" s="86">
        <f>ROUND(BC118,2)</f>
        <v>0</v>
      </c>
      <c r="BD117" s="88">
        <f>ROUND(BD118,2)</f>
        <v>0</v>
      </c>
      <c r="BS117" s="25" t="s">
        <v>72</v>
      </c>
      <c r="BT117" s="25" t="s">
        <v>82</v>
      </c>
      <c r="BU117" s="25" t="s">
        <v>74</v>
      </c>
      <c r="BV117" s="25" t="s">
        <v>75</v>
      </c>
      <c r="BW117" s="25" t="s">
        <v>150</v>
      </c>
      <c r="BX117" s="25" t="s">
        <v>141</v>
      </c>
      <c r="CL117" s="25" t="s">
        <v>1</v>
      </c>
    </row>
    <row r="118" spans="1:91" s="3" customFormat="1" ht="16.5" customHeight="1">
      <c r="A118" s="83" t="s">
        <v>83</v>
      </c>
      <c r="B118" s="48"/>
      <c r="C118" s="9"/>
      <c r="D118" s="9"/>
      <c r="E118" s="9"/>
      <c r="F118" s="223" t="s">
        <v>151</v>
      </c>
      <c r="G118" s="223"/>
      <c r="H118" s="223"/>
      <c r="I118" s="223"/>
      <c r="J118" s="223"/>
      <c r="K118" s="9"/>
      <c r="L118" s="223" t="s">
        <v>149</v>
      </c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11">
        <f>'B.3.1 - Elektroinstalace ...'!J34</f>
        <v>0</v>
      </c>
      <c r="AH118" s="212"/>
      <c r="AI118" s="212"/>
      <c r="AJ118" s="212"/>
      <c r="AK118" s="212"/>
      <c r="AL118" s="212"/>
      <c r="AM118" s="212"/>
      <c r="AN118" s="211">
        <f>SUM(AG118,AT118)</f>
        <v>0</v>
      </c>
      <c r="AO118" s="212"/>
      <c r="AP118" s="212"/>
      <c r="AQ118" s="84" t="s">
        <v>86</v>
      </c>
      <c r="AR118" s="48"/>
      <c r="AS118" s="85">
        <v>0</v>
      </c>
      <c r="AT118" s="86">
        <f>ROUND(SUM(AV118:AW118),2)</f>
        <v>0</v>
      </c>
      <c r="AU118" s="87">
        <f>'B.3.1 - Elektroinstalace ...'!P132</f>
        <v>0</v>
      </c>
      <c r="AV118" s="86">
        <f>'B.3.1 - Elektroinstalace ...'!J37</f>
        <v>0</v>
      </c>
      <c r="AW118" s="86">
        <f>'B.3.1 - Elektroinstalace ...'!J38</f>
        <v>0</v>
      </c>
      <c r="AX118" s="86">
        <f>'B.3.1 - Elektroinstalace ...'!J39</f>
        <v>0</v>
      </c>
      <c r="AY118" s="86">
        <f>'B.3.1 - Elektroinstalace ...'!J40</f>
        <v>0</v>
      </c>
      <c r="AZ118" s="86">
        <f>'B.3.1 - Elektroinstalace ...'!F37</f>
        <v>0</v>
      </c>
      <c r="BA118" s="86">
        <f>'B.3.1 - Elektroinstalace ...'!F38</f>
        <v>0</v>
      </c>
      <c r="BB118" s="86">
        <f>'B.3.1 - Elektroinstalace ...'!F39</f>
        <v>0</v>
      </c>
      <c r="BC118" s="86">
        <f>'B.3.1 - Elektroinstalace ...'!F40</f>
        <v>0</v>
      </c>
      <c r="BD118" s="88">
        <f>'B.3.1 - Elektroinstalace ...'!F41</f>
        <v>0</v>
      </c>
      <c r="BT118" s="25" t="s">
        <v>96</v>
      </c>
      <c r="BV118" s="25" t="s">
        <v>75</v>
      </c>
      <c r="BW118" s="25" t="s">
        <v>152</v>
      </c>
      <c r="BX118" s="25" t="s">
        <v>150</v>
      </c>
      <c r="CL118" s="25" t="s">
        <v>1</v>
      </c>
    </row>
    <row r="119" spans="1:91" s="3" customFormat="1" ht="16.5" customHeight="1">
      <c r="B119" s="48"/>
      <c r="C119" s="9"/>
      <c r="D119" s="9"/>
      <c r="E119" s="223" t="s">
        <v>153</v>
      </c>
      <c r="F119" s="223"/>
      <c r="G119" s="223"/>
      <c r="H119" s="223"/>
      <c r="I119" s="223"/>
      <c r="J119" s="9"/>
      <c r="K119" s="223" t="s">
        <v>154</v>
      </c>
      <c r="L119" s="223"/>
      <c r="M119" s="223"/>
      <c r="N119" s="223"/>
      <c r="O119" s="223"/>
      <c r="P119" s="223"/>
      <c r="Q119" s="223"/>
      <c r="R119" s="223"/>
      <c r="S119" s="223"/>
      <c r="T119" s="223"/>
      <c r="U119" s="223"/>
      <c r="V119" s="223"/>
      <c r="W119" s="223"/>
      <c r="X119" s="223"/>
      <c r="Y119" s="223"/>
      <c r="Z119" s="223"/>
      <c r="AA119" s="223"/>
      <c r="AB119" s="223"/>
      <c r="AC119" s="223"/>
      <c r="AD119" s="223"/>
      <c r="AE119" s="223"/>
      <c r="AF119" s="223"/>
      <c r="AG119" s="213">
        <f>ROUND(SUM(AG120:AG123),2)</f>
        <v>0</v>
      </c>
      <c r="AH119" s="212"/>
      <c r="AI119" s="212"/>
      <c r="AJ119" s="212"/>
      <c r="AK119" s="212"/>
      <c r="AL119" s="212"/>
      <c r="AM119" s="212"/>
      <c r="AN119" s="211">
        <f>SUM(AG119,AT119)</f>
        <v>0</v>
      </c>
      <c r="AO119" s="212"/>
      <c r="AP119" s="212"/>
      <c r="AQ119" s="84" t="s">
        <v>86</v>
      </c>
      <c r="AR119" s="48"/>
      <c r="AS119" s="85">
        <f>ROUND(SUM(AS120:AS123),2)</f>
        <v>0</v>
      </c>
      <c r="AT119" s="86">
        <f>ROUND(SUM(AV119:AW119),2)</f>
        <v>0</v>
      </c>
      <c r="AU119" s="87">
        <f>ROUND(SUM(AU120:AU123),5)</f>
        <v>0</v>
      </c>
      <c r="AV119" s="86">
        <f>ROUND(AZ119*L29,2)</f>
        <v>0</v>
      </c>
      <c r="AW119" s="86">
        <f>ROUND(BA119*L30,2)</f>
        <v>0</v>
      </c>
      <c r="AX119" s="86">
        <f>ROUND(BB119*L29,2)</f>
        <v>0</v>
      </c>
      <c r="AY119" s="86">
        <f>ROUND(BC119*L30,2)</f>
        <v>0</v>
      </c>
      <c r="AZ119" s="86">
        <f>ROUND(SUM(AZ120:AZ123),2)</f>
        <v>0</v>
      </c>
      <c r="BA119" s="86">
        <f>ROUND(SUM(BA120:BA123),2)</f>
        <v>0</v>
      </c>
      <c r="BB119" s="86">
        <f>ROUND(SUM(BB120:BB123),2)</f>
        <v>0</v>
      </c>
      <c r="BC119" s="86">
        <f>ROUND(SUM(BC120:BC123),2)</f>
        <v>0</v>
      </c>
      <c r="BD119" s="88">
        <f>ROUND(SUM(BD120:BD123),2)</f>
        <v>0</v>
      </c>
      <c r="BS119" s="25" t="s">
        <v>72</v>
      </c>
      <c r="BT119" s="25" t="s">
        <v>82</v>
      </c>
      <c r="BU119" s="25" t="s">
        <v>74</v>
      </c>
      <c r="BV119" s="25" t="s">
        <v>75</v>
      </c>
      <c r="BW119" s="25" t="s">
        <v>155</v>
      </c>
      <c r="BX119" s="25" t="s">
        <v>141</v>
      </c>
      <c r="CL119" s="25" t="s">
        <v>1</v>
      </c>
    </row>
    <row r="120" spans="1:91" s="3" customFormat="1" ht="16.5" customHeight="1">
      <c r="A120" s="83" t="s">
        <v>83</v>
      </c>
      <c r="B120" s="48"/>
      <c r="C120" s="9"/>
      <c r="D120" s="9"/>
      <c r="E120" s="9"/>
      <c r="F120" s="223" t="s">
        <v>156</v>
      </c>
      <c r="G120" s="223"/>
      <c r="H120" s="223"/>
      <c r="I120" s="223"/>
      <c r="J120" s="223"/>
      <c r="K120" s="9"/>
      <c r="L120" s="223" t="s">
        <v>157</v>
      </c>
      <c r="M120" s="223"/>
      <c r="N120" s="223"/>
      <c r="O120" s="223"/>
      <c r="P120" s="223"/>
      <c r="Q120" s="223"/>
      <c r="R120" s="223"/>
      <c r="S120" s="223"/>
      <c r="T120" s="223"/>
      <c r="U120" s="223"/>
      <c r="V120" s="223"/>
      <c r="W120" s="223"/>
      <c r="X120" s="223"/>
      <c r="Y120" s="223"/>
      <c r="Z120" s="223"/>
      <c r="AA120" s="223"/>
      <c r="AB120" s="223"/>
      <c r="AC120" s="223"/>
      <c r="AD120" s="223"/>
      <c r="AE120" s="223"/>
      <c r="AF120" s="223"/>
      <c r="AG120" s="211">
        <f>'B.4.1 - ERO - 3.np'!J34</f>
        <v>0</v>
      </c>
      <c r="AH120" s="212"/>
      <c r="AI120" s="212"/>
      <c r="AJ120" s="212"/>
      <c r="AK120" s="212"/>
      <c r="AL120" s="212"/>
      <c r="AM120" s="212"/>
      <c r="AN120" s="211">
        <f>SUM(AG120,AT120)</f>
        <v>0</v>
      </c>
      <c r="AO120" s="212"/>
      <c r="AP120" s="212"/>
      <c r="AQ120" s="84" t="s">
        <v>86</v>
      </c>
      <c r="AR120" s="48"/>
      <c r="AS120" s="85">
        <v>0</v>
      </c>
      <c r="AT120" s="86">
        <f>ROUND(SUM(AV120:AW120),2)</f>
        <v>0</v>
      </c>
      <c r="AU120" s="87">
        <f>'B.4.1 - ERO - 3.np'!P126</f>
        <v>0</v>
      </c>
      <c r="AV120" s="86">
        <f>'B.4.1 - ERO - 3.np'!J37</f>
        <v>0</v>
      </c>
      <c r="AW120" s="86">
        <f>'B.4.1 - ERO - 3.np'!J38</f>
        <v>0</v>
      </c>
      <c r="AX120" s="86">
        <f>'B.4.1 - ERO - 3.np'!J39</f>
        <v>0</v>
      </c>
      <c r="AY120" s="86">
        <f>'B.4.1 - ERO - 3.np'!J40</f>
        <v>0</v>
      </c>
      <c r="AZ120" s="86">
        <f>'B.4.1 - ERO - 3.np'!F37</f>
        <v>0</v>
      </c>
      <c r="BA120" s="86">
        <f>'B.4.1 - ERO - 3.np'!F38</f>
        <v>0</v>
      </c>
      <c r="BB120" s="86">
        <f>'B.4.1 - ERO - 3.np'!F39</f>
        <v>0</v>
      </c>
      <c r="BC120" s="86">
        <f>'B.4.1 - ERO - 3.np'!F40</f>
        <v>0</v>
      </c>
      <c r="BD120" s="88">
        <f>'B.4.1 - ERO - 3.np'!F41</f>
        <v>0</v>
      </c>
      <c r="BT120" s="25" t="s">
        <v>96</v>
      </c>
      <c r="BV120" s="25" t="s">
        <v>75</v>
      </c>
      <c r="BW120" s="25" t="s">
        <v>158</v>
      </c>
      <c r="BX120" s="25" t="s">
        <v>155</v>
      </c>
      <c r="CL120" s="25" t="s">
        <v>1</v>
      </c>
    </row>
    <row r="121" spans="1:91" s="3" customFormat="1" ht="16.5" customHeight="1">
      <c r="A121" s="83" t="s">
        <v>83</v>
      </c>
      <c r="B121" s="48"/>
      <c r="C121" s="9"/>
      <c r="D121" s="9"/>
      <c r="E121" s="9"/>
      <c r="F121" s="223" t="s">
        <v>159</v>
      </c>
      <c r="G121" s="223"/>
      <c r="H121" s="223"/>
      <c r="I121" s="223"/>
      <c r="J121" s="223"/>
      <c r="K121" s="9"/>
      <c r="L121" s="223" t="s">
        <v>160</v>
      </c>
      <c r="M121" s="223"/>
      <c r="N121" s="223"/>
      <c r="O121" s="223"/>
      <c r="P121" s="223"/>
      <c r="Q121" s="223"/>
      <c r="R121" s="223"/>
      <c r="S121" s="223"/>
      <c r="T121" s="223"/>
      <c r="U121" s="223"/>
      <c r="V121" s="223"/>
      <c r="W121" s="223"/>
      <c r="X121" s="223"/>
      <c r="Y121" s="223"/>
      <c r="Z121" s="223"/>
      <c r="AA121" s="223"/>
      <c r="AB121" s="223"/>
      <c r="AC121" s="223"/>
      <c r="AD121" s="223"/>
      <c r="AE121" s="223"/>
      <c r="AF121" s="223"/>
      <c r="AG121" s="211">
        <f>'B.4.2 - Datové rozvody - ...'!J34</f>
        <v>0</v>
      </c>
      <c r="AH121" s="212"/>
      <c r="AI121" s="212"/>
      <c r="AJ121" s="212"/>
      <c r="AK121" s="212"/>
      <c r="AL121" s="212"/>
      <c r="AM121" s="212"/>
      <c r="AN121" s="211">
        <f>SUM(AG121,AT121)</f>
        <v>0</v>
      </c>
      <c r="AO121" s="212"/>
      <c r="AP121" s="212"/>
      <c r="AQ121" s="84" t="s">
        <v>86</v>
      </c>
      <c r="AR121" s="48"/>
      <c r="AS121" s="85">
        <v>0</v>
      </c>
      <c r="AT121" s="86">
        <f>ROUND(SUM(AV121:AW121),2)</f>
        <v>0</v>
      </c>
      <c r="AU121" s="87">
        <f>'B.4.2 - Datové rozvody - ...'!P126</f>
        <v>0</v>
      </c>
      <c r="AV121" s="86">
        <f>'B.4.2 - Datové rozvody - ...'!J37</f>
        <v>0</v>
      </c>
      <c r="AW121" s="86">
        <f>'B.4.2 - Datové rozvody - ...'!J38</f>
        <v>0</v>
      </c>
      <c r="AX121" s="86">
        <f>'B.4.2 - Datové rozvody - ...'!J39</f>
        <v>0</v>
      </c>
      <c r="AY121" s="86">
        <f>'B.4.2 - Datové rozvody - ...'!J40</f>
        <v>0</v>
      </c>
      <c r="AZ121" s="86">
        <f>'B.4.2 - Datové rozvody - ...'!F37</f>
        <v>0</v>
      </c>
      <c r="BA121" s="86">
        <f>'B.4.2 - Datové rozvody - ...'!F38</f>
        <v>0</v>
      </c>
      <c r="BB121" s="86">
        <f>'B.4.2 - Datové rozvody - ...'!F39</f>
        <v>0</v>
      </c>
      <c r="BC121" s="86">
        <f>'B.4.2 - Datové rozvody - ...'!F40</f>
        <v>0</v>
      </c>
      <c r="BD121" s="88">
        <f>'B.4.2 - Datové rozvody - ...'!F41</f>
        <v>0</v>
      </c>
      <c r="BT121" s="25" t="s">
        <v>96</v>
      </c>
      <c r="BV121" s="25" t="s">
        <v>75</v>
      </c>
      <c r="BW121" s="25" t="s">
        <v>161</v>
      </c>
      <c r="BX121" s="25" t="s">
        <v>155</v>
      </c>
      <c r="CL121" s="25" t="s">
        <v>1</v>
      </c>
    </row>
    <row r="122" spans="1:91" s="3" customFormat="1" ht="16.5" customHeight="1">
      <c r="A122" s="83" t="s">
        <v>83</v>
      </c>
      <c r="B122" s="48"/>
      <c r="C122" s="9"/>
      <c r="D122" s="9"/>
      <c r="E122" s="9"/>
      <c r="F122" s="223" t="s">
        <v>162</v>
      </c>
      <c r="G122" s="223"/>
      <c r="H122" s="223"/>
      <c r="I122" s="223"/>
      <c r="J122" s="223"/>
      <c r="K122" s="9"/>
      <c r="L122" s="223" t="s">
        <v>163</v>
      </c>
      <c r="M122" s="223"/>
      <c r="N122" s="223"/>
      <c r="O122" s="223"/>
      <c r="P122" s="223"/>
      <c r="Q122" s="223"/>
      <c r="R122" s="223"/>
      <c r="S122" s="223"/>
      <c r="T122" s="223"/>
      <c r="U122" s="223"/>
      <c r="V122" s="223"/>
      <c r="W122" s="223"/>
      <c r="X122" s="223"/>
      <c r="Y122" s="223"/>
      <c r="Z122" s="223"/>
      <c r="AA122" s="223"/>
      <c r="AB122" s="223"/>
      <c r="AC122" s="223"/>
      <c r="AD122" s="223"/>
      <c r="AE122" s="223"/>
      <c r="AF122" s="223"/>
      <c r="AG122" s="211">
        <f>'B.4.3 - Aktivní prvky - 3.np'!J34</f>
        <v>0</v>
      </c>
      <c r="AH122" s="212"/>
      <c r="AI122" s="212"/>
      <c r="AJ122" s="212"/>
      <c r="AK122" s="212"/>
      <c r="AL122" s="212"/>
      <c r="AM122" s="212"/>
      <c r="AN122" s="211">
        <f>SUM(AG122,AT122)</f>
        <v>0</v>
      </c>
      <c r="AO122" s="212"/>
      <c r="AP122" s="212"/>
      <c r="AQ122" s="84" t="s">
        <v>86</v>
      </c>
      <c r="AR122" s="48"/>
      <c r="AS122" s="85">
        <v>0</v>
      </c>
      <c r="AT122" s="86">
        <f>ROUND(SUM(AV122:AW122),2)</f>
        <v>0</v>
      </c>
      <c r="AU122" s="87">
        <f>'B.4.3 - Aktivní prvky - 3.np'!P125</f>
        <v>0</v>
      </c>
      <c r="AV122" s="86">
        <f>'B.4.3 - Aktivní prvky - 3.np'!J37</f>
        <v>0</v>
      </c>
      <c r="AW122" s="86">
        <f>'B.4.3 - Aktivní prvky - 3.np'!J38</f>
        <v>0</v>
      </c>
      <c r="AX122" s="86">
        <f>'B.4.3 - Aktivní prvky - 3.np'!J39</f>
        <v>0</v>
      </c>
      <c r="AY122" s="86">
        <f>'B.4.3 - Aktivní prvky - 3.np'!J40</f>
        <v>0</v>
      </c>
      <c r="AZ122" s="86">
        <f>'B.4.3 - Aktivní prvky - 3.np'!F37</f>
        <v>0</v>
      </c>
      <c r="BA122" s="86">
        <f>'B.4.3 - Aktivní prvky - 3.np'!F38</f>
        <v>0</v>
      </c>
      <c r="BB122" s="86">
        <f>'B.4.3 - Aktivní prvky - 3.np'!F39</f>
        <v>0</v>
      </c>
      <c r="BC122" s="86">
        <f>'B.4.3 - Aktivní prvky - 3.np'!F40</f>
        <v>0</v>
      </c>
      <c r="BD122" s="88">
        <f>'B.4.3 - Aktivní prvky - 3.np'!F41</f>
        <v>0</v>
      </c>
      <c r="BT122" s="25" t="s">
        <v>96</v>
      </c>
      <c r="BV122" s="25" t="s">
        <v>75</v>
      </c>
      <c r="BW122" s="25" t="s">
        <v>164</v>
      </c>
      <c r="BX122" s="25" t="s">
        <v>155</v>
      </c>
      <c r="CL122" s="25" t="s">
        <v>1</v>
      </c>
    </row>
    <row r="123" spans="1:91" s="3" customFormat="1" ht="16.5" customHeight="1">
      <c r="A123" s="83" t="s">
        <v>83</v>
      </c>
      <c r="B123" s="48"/>
      <c r="C123" s="9"/>
      <c r="D123" s="9"/>
      <c r="E123" s="9"/>
      <c r="F123" s="223" t="s">
        <v>165</v>
      </c>
      <c r="G123" s="223"/>
      <c r="H123" s="223"/>
      <c r="I123" s="223"/>
      <c r="J123" s="223"/>
      <c r="K123" s="9"/>
      <c r="L123" s="223" t="s">
        <v>166</v>
      </c>
      <c r="M123" s="223"/>
      <c r="N123" s="223"/>
      <c r="O123" s="223"/>
      <c r="P123" s="223"/>
      <c r="Q123" s="223"/>
      <c r="R123" s="223"/>
      <c r="S123" s="223"/>
      <c r="T123" s="223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23"/>
      <c r="AF123" s="223"/>
      <c r="AG123" s="211">
        <f>'B.4.4 - UPS - 3.np'!J34</f>
        <v>0</v>
      </c>
      <c r="AH123" s="212"/>
      <c r="AI123" s="212"/>
      <c r="AJ123" s="212"/>
      <c r="AK123" s="212"/>
      <c r="AL123" s="212"/>
      <c r="AM123" s="212"/>
      <c r="AN123" s="211">
        <f>SUM(AG123,AT123)</f>
        <v>0</v>
      </c>
      <c r="AO123" s="212"/>
      <c r="AP123" s="212"/>
      <c r="AQ123" s="84" t="s">
        <v>86</v>
      </c>
      <c r="AR123" s="48"/>
      <c r="AS123" s="85">
        <v>0</v>
      </c>
      <c r="AT123" s="86">
        <f>ROUND(SUM(AV123:AW123),2)</f>
        <v>0</v>
      </c>
      <c r="AU123" s="87">
        <f>'B.4.4 - UPS - 3.np'!P125</f>
        <v>0</v>
      </c>
      <c r="AV123" s="86">
        <f>'B.4.4 - UPS - 3.np'!J37</f>
        <v>0</v>
      </c>
      <c r="AW123" s="86">
        <f>'B.4.4 - UPS - 3.np'!J38</f>
        <v>0</v>
      </c>
      <c r="AX123" s="86">
        <f>'B.4.4 - UPS - 3.np'!J39</f>
        <v>0</v>
      </c>
      <c r="AY123" s="86">
        <f>'B.4.4 - UPS - 3.np'!J40</f>
        <v>0</v>
      </c>
      <c r="AZ123" s="86">
        <f>'B.4.4 - UPS - 3.np'!F37</f>
        <v>0</v>
      </c>
      <c r="BA123" s="86">
        <f>'B.4.4 - UPS - 3.np'!F38</f>
        <v>0</v>
      </c>
      <c r="BB123" s="86">
        <f>'B.4.4 - UPS - 3.np'!F39</f>
        <v>0</v>
      </c>
      <c r="BC123" s="86">
        <f>'B.4.4 - UPS - 3.np'!F40</f>
        <v>0</v>
      </c>
      <c r="BD123" s="88">
        <f>'B.4.4 - UPS - 3.np'!F41</f>
        <v>0</v>
      </c>
      <c r="BT123" s="25" t="s">
        <v>96</v>
      </c>
      <c r="BV123" s="25" t="s">
        <v>75</v>
      </c>
      <c r="BW123" s="25" t="s">
        <v>167</v>
      </c>
      <c r="BX123" s="25" t="s">
        <v>155</v>
      </c>
      <c r="CL123" s="25" t="s">
        <v>1</v>
      </c>
    </row>
    <row r="124" spans="1:91" s="3" customFormat="1" ht="16.5" customHeight="1">
      <c r="A124" s="83" t="s">
        <v>83</v>
      </c>
      <c r="B124" s="48"/>
      <c r="C124" s="9"/>
      <c r="D124" s="9"/>
      <c r="E124" s="223" t="s">
        <v>168</v>
      </c>
      <c r="F124" s="223"/>
      <c r="G124" s="223"/>
      <c r="H124" s="223"/>
      <c r="I124" s="223"/>
      <c r="J124" s="9"/>
      <c r="K124" s="223" t="s">
        <v>169</v>
      </c>
      <c r="L124" s="223"/>
      <c r="M124" s="223"/>
      <c r="N124" s="223"/>
      <c r="O124" s="223"/>
      <c r="P124" s="223"/>
      <c r="Q124" s="223"/>
      <c r="R124" s="223"/>
      <c r="S124" s="223"/>
      <c r="T124" s="223"/>
      <c r="U124" s="223"/>
      <c r="V124" s="223"/>
      <c r="W124" s="223"/>
      <c r="X124" s="223"/>
      <c r="Y124" s="223"/>
      <c r="Z124" s="223"/>
      <c r="AA124" s="223"/>
      <c r="AB124" s="223"/>
      <c r="AC124" s="223"/>
      <c r="AD124" s="223"/>
      <c r="AE124" s="223"/>
      <c r="AF124" s="223"/>
      <c r="AG124" s="211">
        <f>'B.5 - EPS - 3.np'!J32</f>
        <v>0</v>
      </c>
      <c r="AH124" s="212"/>
      <c r="AI124" s="212"/>
      <c r="AJ124" s="212"/>
      <c r="AK124" s="212"/>
      <c r="AL124" s="212"/>
      <c r="AM124" s="212"/>
      <c r="AN124" s="211">
        <f>SUM(AG124,AT124)</f>
        <v>0</v>
      </c>
      <c r="AO124" s="212"/>
      <c r="AP124" s="212"/>
      <c r="AQ124" s="84" t="s">
        <v>86</v>
      </c>
      <c r="AR124" s="48"/>
      <c r="AS124" s="85">
        <v>0</v>
      </c>
      <c r="AT124" s="86">
        <f>ROUND(SUM(AV124:AW124),2)</f>
        <v>0</v>
      </c>
      <c r="AU124" s="87">
        <f>'B.5 - EPS - 3.np'!P122</f>
        <v>0</v>
      </c>
      <c r="AV124" s="86">
        <f>'B.5 - EPS - 3.np'!J35</f>
        <v>0</v>
      </c>
      <c r="AW124" s="86">
        <f>'B.5 - EPS - 3.np'!J36</f>
        <v>0</v>
      </c>
      <c r="AX124" s="86">
        <f>'B.5 - EPS - 3.np'!J37</f>
        <v>0</v>
      </c>
      <c r="AY124" s="86">
        <f>'B.5 - EPS - 3.np'!J38</f>
        <v>0</v>
      </c>
      <c r="AZ124" s="86">
        <f>'B.5 - EPS - 3.np'!F35</f>
        <v>0</v>
      </c>
      <c r="BA124" s="86">
        <f>'B.5 - EPS - 3.np'!F36</f>
        <v>0</v>
      </c>
      <c r="BB124" s="86">
        <f>'B.5 - EPS - 3.np'!F37</f>
        <v>0</v>
      </c>
      <c r="BC124" s="86">
        <f>'B.5 - EPS - 3.np'!F38</f>
        <v>0</v>
      </c>
      <c r="BD124" s="88">
        <f>'B.5 - EPS - 3.np'!F39</f>
        <v>0</v>
      </c>
      <c r="BT124" s="25" t="s">
        <v>82</v>
      </c>
      <c r="BV124" s="25" t="s">
        <v>75</v>
      </c>
      <c r="BW124" s="25" t="s">
        <v>170</v>
      </c>
      <c r="BX124" s="25" t="s">
        <v>141</v>
      </c>
      <c r="CL124" s="25" t="s">
        <v>1</v>
      </c>
    </row>
    <row r="125" spans="1:91" s="3" customFormat="1" ht="16.5" customHeight="1">
      <c r="A125" s="83" t="s">
        <v>83</v>
      </c>
      <c r="B125" s="48"/>
      <c r="C125" s="9"/>
      <c r="D125" s="9"/>
      <c r="E125" s="223" t="s">
        <v>171</v>
      </c>
      <c r="F125" s="223"/>
      <c r="G125" s="223"/>
      <c r="H125" s="223"/>
      <c r="I125" s="223"/>
      <c r="J125" s="9"/>
      <c r="K125" s="223" t="s">
        <v>172</v>
      </c>
      <c r="L125" s="223"/>
      <c r="M125" s="223"/>
      <c r="N125" s="223"/>
      <c r="O125" s="223"/>
      <c r="P125" s="223"/>
      <c r="Q125" s="223"/>
      <c r="R125" s="223"/>
      <c r="S125" s="223"/>
      <c r="T125" s="223"/>
      <c r="U125" s="223"/>
      <c r="V125" s="223"/>
      <c r="W125" s="223"/>
      <c r="X125" s="223"/>
      <c r="Y125" s="223"/>
      <c r="Z125" s="223"/>
      <c r="AA125" s="223"/>
      <c r="AB125" s="223"/>
      <c r="AC125" s="223"/>
      <c r="AD125" s="223"/>
      <c r="AE125" s="223"/>
      <c r="AF125" s="223"/>
      <c r="AG125" s="211">
        <f>'B.6 - MaR - 3.np'!J32</f>
        <v>0</v>
      </c>
      <c r="AH125" s="212"/>
      <c r="AI125" s="212"/>
      <c r="AJ125" s="212"/>
      <c r="AK125" s="212"/>
      <c r="AL125" s="212"/>
      <c r="AM125" s="212"/>
      <c r="AN125" s="211">
        <f>SUM(AG125,AT125)</f>
        <v>0</v>
      </c>
      <c r="AO125" s="212"/>
      <c r="AP125" s="212"/>
      <c r="AQ125" s="84" t="s">
        <v>86</v>
      </c>
      <c r="AR125" s="48"/>
      <c r="AS125" s="85">
        <v>0</v>
      </c>
      <c r="AT125" s="86">
        <f>ROUND(SUM(AV125:AW125),2)</f>
        <v>0</v>
      </c>
      <c r="AU125" s="87">
        <f>'B.6 - MaR - 3.np'!P146</f>
        <v>0</v>
      </c>
      <c r="AV125" s="86">
        <f>'B.6 - MaR - 3.np'!J35</f>
        <v>0</v>
      </c>
      <c r="AW125" s="86">
        <f>'B.6 - MaR - 3.np'!J36</f>
        <v>0</v>
      </c>
      <c r="AX125" s="86">
        <f>'B.6 - MaR - 3.np'!J37</f>
        <v>0</v>
      </c>
      <c r="AY125" s="86">
        <f>'B.6 - MaR - 3.np'!J38</f>
        <v>0</v>
      </c>
      <c r="AZ125" s="86">
        <f>'B.6 - MaR - 3.np'!F35</f>
        <v>0</v>
      </c>
      <c r="BA125" s="86">
        <f>'B.6 - MaR - 3.np'!F36</f>
        <v>0</v>
      </c>
      <c r="BB125" s="86">
        <f>'B.6 - MaR - 3.np'!F37</f>
        <v>0</v>
      </c>
      <c r="BC125" s="86">
        <f>'B.6 - MaR - 3.np'!F38</f>
        <v>0</v>
      </c>
      <c r="BD125" s="88">
        <f>'B.6 - MaR - 3.np'!F39</f>
        <v>0</v>
      </c>
      <c r="BT125" s="25" t="s">
        <v>82</v>
      </c>
      <c r="BV125" s="25" t="s">
        <v>75</v>
      </c>
      <c r="BW125" s="25" t="s">
        <v>173</v>
      </c>
      <c r="BX125" s="25" t="s">
        <v>141</v>
      </c>
      <c r="CL125" s="25" t="s">
        <v>1</v>
      </c>
    </row>
    <row r="126" spans="1:91" s="3" customFormat="1" ht="16.5" customHeight="1">
      <c r="A126" s="83" t="s">
        <v>83</v>
      </c>
      <c r="B126" s="48"/>
      <c r="C126" s="9"/>
      <c r="D126" s="9"/>
      <c r="E126" s="223" t="s">
        <v>174</v>
      </c>
      <c r="F126" s="223"/>
      <c r="G126" s="223"/>
      <c r="H126" s="223"/>
      <c r="I126" s="223"/>
      <c r="J126" s="9"/>
      <c r="K126" s="223" t="s">
        <v>175</v>
      </c>
      <c r="L126" s="223"/>
      <c r="M126" s="223"/>
      <c r="N126" s="223"/>
      <c r="O126" s="223"/>
      <c r="P126" s="223"/>
      <c r="Q126" s="223"/>
      <c r="R126" s="223"/>
      <c r="S126" s="223"/>
      <c r="T126" s="223"/>
      <c r="U126" s="223"/>
      <c r="V126" s="223"/>
      <c r="W126" s="223"/>
      <c r="X126" s="223"/>
      <c r="Y126" s="223"/>
      <c r="Z126" s="223"/>
      <c r="AA126" s="223"/>
      <c r="AB126" s="223"/>
      <c r="AC126" s="223"/>
      <c r="AD126" s="223"/>
      <c r="AE126" s="223"/>
      <c r="AF126" s="223"/>
      <c r="AG126" s="211">
        <f>'B.7 - ÚT - VZT technologi...'!J32</f>
        <v>0</v>
      </c>
      <c r="AH126" s="212"/>
      <c r="AI126" s="212"/>
      <c r="AJ126" s="212"/>
      <c r="AK126" s="212"/>
      <c r="AL126" s="212"/>
      <c r="AM126" s="212"/>
      <c r="AN126" s="211">
        <f>SUM(AG126,AT126)</f>
        <v>0</v>
      </c>
      <c r="AO126" s="212"/>
      <c r="AP126" s="212"/>
      <c r="AQ126" s="84" t="s">
        <v>86</v>
      </c>
      <c r="AR126" s="48"/>
      <c r="AS126" s="85">
        <v>0</v>
      </c>
      <c r="AT126" s="86">
        <f>ROUND(SUM(AV126:AW126),2)</f>
        <v>0</v>
      </c>
      <c r="AU126" s="87">
        <f>'B.7 - ÚT - VZT technologi...'!P132</f>
        <v>0</v>
      </c>
      <c r="AV126" s="86">
        <f>'B.7 - ÚT - VZT technologi...'!J35</f>
        <v>0</v>
      </c>
      <c r="AW126" s="86">
        <f>'B.7 - ÚT - VZT technologi...'!J36</f>
        <v>0</v>
      </c>
      <c r="AX126" s="86">
        <f>'B.7 - ÚT - VZT technologi...'!J37</f>
        <v>0</v>
      </c>
      <c r="AY126" s="86">
        <f>'B.7 - ÚT - VZT technologi...'!J38</f>
        <v>0</v>
      </c>
      <c r="AZ126" s="86">
        <f>'B.7 - ÚT - VZT technologi...'!F35</f>
        <v>0</v>
      </c>
      <c r="BA126" s="86">
        <f>'B.7 - ÚT - VZT technologi...'!F36</f>
        <v>0</v>
      </c>
      <c r="BB126" s="86">
        <f>'B.7 - ÚT - VZT technologi...'!F37</f>
        <v>0</v>
      </c>
      <c r="BC126" s="86">
        <f>'B.7 - ÚT - VZT technologi...'!F38</f>
        <v>0</v>
      </c>
      <c r="BD126" s="88">
        <f>'B.7 - ÚT - VZT technologi...'!F39</f>
        <v>0</v>
      </c>
      <c r="BT126" s="25" t="s">
        <v>82</v>
      </c>
      <c r="BV126" s="25" t="s">
        <v>75</v>
      </c>
      <c r="BW126" s="25" t="s">
        <v>176</v>
      </c>
      <c r="BX126" s="25" t="s">
        <v>141</v>
      </c>
      <c r="CL126" s="25" t="s">
        <v>1</v>
      </c>
    </row>
    <row r="127" spans="1:91" s="3" customFormat="1" ht="16.5" customHeight="1">
      <c r="A127" s="83" t="s">
        <v>83</v>
      </c>
      <c r="B127" s="48"/>
      <c r="C127" s="9"/>
      <c r="D127" s="9"/>
      <c r="E127" s="223" t="s">
        <v>177</v>
      </c>
      <c r="F127" s="223"/>
      <c r="G127" s="223"/>
      <c r="H127" s="223"/>
      <c r="I127" s="223"/>
      <c r="J127" s="9"/>
      <c r="K127" s="223" t="s">
        <v>178</v>
      </c>
      <c r="L127" s="223"/>
      <c r="M127" s="223"/>
      <c r="N127" s="223"/>
      <c r="O127" s="223"/>
      <c r="P127" s="223"/>
      <c r="Q127" s="223"/>
      <c r="R127" s="223"/>
      <c r="S127" s="223"/>
      <c r="T127" s="223"/>
      <c r="U127" s="223"/>
      <c r="V127" s="223"/>
      <c r="W127" s="223"/>
      <c r="X127" s="223"/>
      <c r="Y127" s="223"/>
      <c r="Z127" s="223"/>
      <c r="AA127" s="223"/>
      <c r="AB127" s="223"/>
      <c r="AC127" s="223"/>
      <c r="AD127" s="223"/>
      <c r="AE127" s="223"/>
      <c r="AF127" s="223"/>
      <c r="AG127" s="211">
        <f>'B.8 - Chlazení - VZT tech...'!J32</f>
        <v>0</v>
      </c>
      <c r="AH127" s="212"/>
      <c r="AI127" s="212"/>
      <c r="AJ127" s="212"/>
      <c r="AK127" s="212"/>
      <c r="AL127" s="212"/>
      <c r="AM127" s="212"/>
      <c r="AN127" s="211">
        <f>SUM(AG127,AT127)</f>
        <v>0</v>
      </c>
      <c r="AO127" s="212"/>
      <c r="AP127" s="212"/>
      <c r="AQ127" s="84" t="s">
        <v>86</v>
      </c>
      <c r="AR127" s="48"/>
      <c r="AS127" s="85">
        <v>0</v>
      </c>
      <c r="AT127" s="86">
        <f>ROUND(SUM(AV127:AW127),2)</f>
        <v>0</v>
      </c>
      <c r="AU127" s="87">
        <f>'B.8 - Chlazení - VZT tech...'!P126</f>
        <v>0</v>
      </c>
      <c r="AV127" s="86">
        <f>'B.8 - Chlazení - VZT tech...'!J35</f>
        <v>0</v>
      </c>
      <c r="AW127" s="86">
        <f>'B.8 - Chlazení - VZT tech...'!J36</f>
        <v>0</v>
      </c>
      <c r="AX127" s="86">
        <f>'B.8 - Chlazení - VZT tech...'!J37</f>
        <v>0</v>
      </c>
      <c r="AY127" s="86">
        <f>'B.8 - Chlazení - VZT tech...'!J38</f>
        <v>0</v>
      </c>
      <c r="AZ127" s="86">
        <f>'B.8 - Chlazení - VZT tech...'!F35</f>
        <v>0</v>
      </c>
      <c r="BA127" s="86">
        <f>'B.8 - Chlazení - VZT tech...'!F36</f>
        <v>0</v>
      </c>
      <c r="BB127" s="86">
        <f>'B.8 - Chlazení - VZT tech...'!F37</f>
        <v>0</v>
      </c>
      <c r="BC127" s="86">
        <f>'B.8 - Chlazení - VZT tech...'!F38</f>
        <v>0</v>
      </c>
      <c r="BD127" s="88">
        <f>'B.8 - Chlazení - VZT tech...'!F39</f>
        <v>0</v>
      </c>
      <c r="BT127" s="25" t="s">
        <v>82</v>
      </c>
      <c r="BV127" s="25" t="s">
        <v>75</v>
      </c>
      <c r="BW127" s="25" t="s">
        <v>179</v>
      </c>
      <c r="BX127" s="25" t="s">
        <v>141</v>
      </c>
      <c r="CL127" s="25" t="s">
        <v>1</v>
      </c>
    </row>
    <row r="128" spans="1:91" s="3" customFormat="1" ht="16.5" customHeight="1">
      <c r="A128" s="83" t="s">
        <v>83</v>
      </c>
      <c r="B128" s="48"/>
      <c r="C128" s="9"/>
      <c r="D128" s="9"/>
      <c r="E128" s="223" t="s">
        <v>180</v>
      </c>
      <c r="F128" s="223"/>
      <c r="G128" s="223"/>
      <c r="H128" s="223"/>
      <c r="I128" s="223"/>
      <c r="J128" s="9"/>
      <c r="K128" s="223" t="s">
        <v>181</v>
      </c>
      <c r="L128" s="223"/>
      <c r="M128" s="223"/>
      <c r="N128" s="223"/>
      <c r="O128" s="223"/>
      <c r="P128" s="223"/>
      <c r="Q128" s="223"/>
      <c r="R128" s="223"/>
      <c r="S128" s="223"/>
      <c r="T128" s="223"/>
      <c r="U128" s="223"/>
      <c r="V128" s="223"/>
      <c r="W128" s="223"/>
      <c r="X128" s="223"/>
      <c r="Y128" s="223"/>
      <c r="Z128" s="223"/>
      <c r="AA128" s="223"/>
      <c r="AB128" s="223"/>
      <c r="AC128" s="223"/>
      <c r="AD128" s="223"/>
      <c r="AE128" s="223"/>
      <c r="AF128" s="223"/>
      <c r="AG128" s="211">
        <f>'B.9 - VZT zařízení - 3.np'!J32</f>
        <v>0</v>
      </c>
      <c r="AH128" s="212"/>
      <c r="AI128" s="212"/>
      <c r="AJ128" s="212"/>
      <c r="AK128" s="212"/>
      <c r="AL128" s="212"/>
      <c r="AM128" s="212"/>
      <c r="AN128" s="211">
        <f>SUM(AG128,AT128)</f>
        <v>0</v>
      </c>
      <c r="AO128" s="212"/>
      <c r="AP128" s="212"/>
      <c r="AQ128" s="84" t="s">
        <v>86</v>
      </c>
      <c r="AR128" s="48"/>
      <c r="AS128" s="85">
        <v>0</v>
      </c>
      <c r="AT128" s="86">
        <f>ROUND(SUM(AV128:AW128),2)</f>
        <v>0</v>
      </c>
      <c r="AU128" s="87">
        <f>'B.9 - VZT zařízení - 3.np'!P122</f>
        <v>0</v>
      </c>
      <c r="AV128" s="86">
        <f>'B.9 - VZT zařízení - 3.np'!J35</f>
        <v>0</v>
      </c>
      <c r="AW128" s="86">
        <f>'B.9 - VZT zařízení - 3.np'!J36</f>
        <v>0</v>
      </c>
      <c r="AX128" s="86">
        <f>'B.9 - VZT zařízení - 3.np'!J37</f>
        <v>0</v>
      </c>
      <c r="AY128" s="86">
        <f>'B.9 - VZT zařízení - 3.np'!J38</f>
        <v>0</v>
      </c>
      <c r="AZ128" s="86">
        <f>'B.9 - VZT zařízení - 3.np'!F35</f>
        <v>0</v>
      </c>
      <c r="BA128" s="86">
        <f>'B.9 - VZT zařízení - 3.np'!F36</f>
        <v>0</v>
      </c>
      <c r="BB128" s="86">
        <f>'B.9 - VZT zařízení - 3.np'!F37</f>
        <v>0</v>
      </c>
      <c r="BC128" s="86">
        <f>'B.9 - VZT zařízení - 3.np'!F38</f>
        <v>0</v>
      </c>
      <c r="BD128" s="88">
        <f>'B.9 - VZT zařízení - 3.np'!F39</f>
        <v>0</v>
      </c>
      <c r="BT128" s="25" t="s">
        <v>82</v>
      </c>
      <c r="BV128" s="25" t="s">
        <v>75</v>
      </c>
      <c r="BW128" s="25" t="s">
        <v>182</v>
      </c>
      <c r="BX128" s="25" t="s">
        <v>141</v>
      </c>
      <c r="CL128" s="25" t="s">
        <v>1</v>
      </c>
    </row>
    <row r="129" spans="1:91" s="3" customFormat="1" ht="16.5" customHeight="1">
      <c r="B129" s="48"/>
      <c r="C129" s="9"/>
      <c r="D129" s="9"/>
      <c r="E129" s="223" t="s">
        <v>183</v>
      </c>
      <c r="F129" s="223"/>
      <c r="G129" s="223"/>
      <c r="H129" s="223"/>
      <c r="I129" s="223"/>
      <c r="J129" s="9"/>
      <c r="K129" s="223" t="s">
        <v>134</v>
      </c>
      <c r="L129" s="223"/>
      <c r="M129" s="223"/>
      <c r="N129" s="223"/>
      <c r="O129" s="223"/>
      <c r="P129" s="223"/>
      <c r="Q129" s="223"/>
      <c r="R129" s="223"/>
      <c r="S129" s="223"/>
      <c r="T129" s="223"/>
      <c r="U129" s="223"/>
      <c r="V129" s="223"/>
      <c r="W129" s="223"/>
      <c r="X129" s="223"/>
      <c r="Y129" s="223"/>
      <c r="Z129" s="223"/>
      <c r="AA129" s="223"/>
      <c r="AB129" s="223"/>
      <c r="AC129" s="223"/>
      <c r="AD129" s="223"/>
      <c r="AE129" s="223"/>
      <c r="AF129" s="223"/>
      <c r="AG129" s="213">
        <f>ROUND(AG130,2)</f>
        <v>0</v>
      </c>
      <c r="AH129" s="212"/>
      <c r="AI129" s="212"/>
      <c r="AJ129" s="212"/>
      <c r="AK129" s="212"/>
      <c r="AL129" s="212"/>
      <c r="AM129" s="212"/>
      <c r="AN129" s="211">
        <f>SUM(AG129,AT129)</f>
        <v>0</v>
      </c>
      <c r="AO129" s="212"/>
      <c r="AP129" s="212"/>
      <c r="AQ129" s="84" t="s">
        <v>86</v>
      </c>
      <c r="AR129" s="48"/>
      <c r="AS129" s="85">
        <f>ROUND(AS130,2)</f>
        <v>0</v>
      </c>
      <c r="AT129" s="86">
        <f>ROUND(SUM(AV129:AW129),2)</f>
        <v>0</v>
      </c>
      <c r="AU129" s="87">
        <f>ROUND(AU130,5)</f>
        <v>0</v>
      </c>
      <c r="AV129" s="86">
        <f>ROUND(AZ129*L29,2)</f>
        <v>0</v>
      </c>
      <c r="AW129" s="86">
        <f>ROUND(BA129*L30,2)</f>
        <v>0</v>
      </c>
      <c r="AX129" s="86">
        <f>ROUND(BB129*L29,2)</f>
        <v>0</v>
      </c>
      <c r="AY129" s="86">
        <f>ROUND(BC129*L30,2)</f>
        <v>0</v>
      </c>
      <c r="AZ129" s="86">
        <f>ROUND(AZ130,2)</f>
        <v>0</v>
      </c>
      <c r="BA129" s="86">
        <f>ROUND(BA130,2)</f>
        <v>0</v>
      </c>
      <c r="BB129" s="86">
        <f>ROUND(BB130,2)</f>
        <v>0</v>
      </c>
      <c r="BC129" s="86">
        <f>ROUND(BC130,2)</f>
        <v>0</v>
      </c>
      <c r="BD129" s="88">
        <f>ROUND(BD130,2)</f>
        <v>0</v>
      </c>
      <c r="BS129" s="25" t="s">
        <v>72</v>
      </c>
      <c r="BT129" s="25" t="s">
        <v>82</v>
      </c>
      <c r="BU129" s="25" t="s">
        <v>74</v>
      </c>
      <c r="BV129" s="25" t="s">
        <v>75</v>
      </c>
      <c r="BW129" s="25" t="s">
        <v>184</v>
      </c>
      <c r="BX129" s="25" t="s">
        <v>141</v>
      </c>
      <c r="CL129" s="25" t="s">
        <v>1</v>
      </c>
    </row>
    <row r="130" spans="1:91" s="3" customFormat="1" ht="16.5" customHeight="1">
      <c r="A130" s="83" t="s">
        <v>83</v>
      </c>
      <c r="B130" s="48"/>
      <c r="C130" s="9"/>
      <c r="D130" s="9"/>
      <c r="E130" s="9"/>
      <c r="F130" s="223" t="s">
        <v>185</v>
      </c>
      <c r="G130" s="223"/>
      <c r="H130" s="223"/>
      <c r="I130" s="223"/>
      <c r="J130" s="223"/>
      <c r="K130" s="9"/>
      <c r="L130" s="223" t="s">
        <v>186</v>
      </c>
      <c r="M130" s="223"/>
      <c r="N130" s="223"/>
      <c r="O130" s="223"/>
      <c r="P130" s="223"/>
      <c r="Q130" s="223"/>
      <c r="R130" s="223"/>
      <c r="S130" s="223"/>
      <c r="T130" s="223"/>
      <c r="U130" s="223"/>
      <c r="V130" s="223"/>
      <c r="W130" s="223"/>
      <c r="X130" s="223"/>
      <c r="Y130" s="223"/>
      <c r="Z130" s="223"/>
      <c r="AA130" s="223"/>
      <c r="AB130" s="223"/>
      <c r="AC130" s="223"/>
      <c r="AD130" s="223"/>
      <c r="AE130" s="223"/>
      <c r="AF130" s="223"/>
      <c r="AG130" s="211">
        <f>'B.10.2 - Zabudovaný inter...'!J34</f>
        <v>0</v>
      </c>
      <c r="AH130" s="212"/>
      <c r="AI130" s="212"/>
      <c r="AJ130" s="212"/>
      <c r="AK130" s="212"/>
      <c r="AL130" s="212"/>
      <c r="AM130" s="212"/>
      <c r="AN130" s="211">
        <f>SUM(AG130,AT130)</f>
        <v>0</v>
      </c>
      <c r="AO130" s="212"/>
      <c r="AP130" s="212"/>
      <c r="AQ130" s="84" t="s">
        <v>86</v>
      </c>
      <c r="AR130" s="48"/>
      <c r="AS130" s="85">
        <v>0</v>
      </c>
      <c r="AT130" s="86">
        <f>ROUND(SUM(AV130:AW130),2)</f>
        <v>0</v>
      </c>
      <c r="AU130" s="87">
        <f>'B.10.2 - Zabudovaný inter...'!P125</f>
        <v>0</v>
      </c>
      <c r="AV130" s="86">
        <f>'B.10.2 - Zabudovaný inter...'!J37</f>
        <v>0</v>
      </c>
      <c r="AW130" s="86">
        <f>'B.10.2 - Zabudovaný inter...'!J38</f>
        <v>0</v>
      </c>
      <c r="AX130" s="86">
        <f>'B.10.2 - Zabudovaný inter...'!J39</f>
        <v>0</v>
      </c>
      <c r="AY130" s="86">
        <f>'B.10.2 - Zabudovaný inter...'!J40</f>
        <v>0</v>
      </c>
      <c r="AZ130" s="86">
        <f>'B.10.2 - Zabudovaný inter...'!F37</f>
        <v>0</v>
      </c>
      <c r="BA130" s="86">
        <f>'B.10.2 - Zabudovaný inter...'!F38</f>
        <v>0</v>
      </c>
      <c r="BB130" s="86">
        <f>'B.10.2 - Zabudovaný inter...'!F39</f>
        <v>0</v>
      </c>
      <c r="BC130" s="86">
        <f>'B.10.2 - Zabudovaný inter...'!F40</f>
        <v>0</v>
      </c>
      <c r="BD130" s="88">
        <f>'B.10.2 - Zabudovaný inter...'!F41</f>
        <v>0</v>
      </c>
      <c r="BT130" s="25" t="s">
        <v>96</v>
      </c>
      <c r="BV130" s="25" t="s">
        <v>75</v>
      </c>
      <c r="BW130" s="25" t="s">
        <v>187</v>
      </c>
      <c r="BX130" s="25" t="s">
        <v>184</v>
      </c>
      <c r="CL130" s="25" t="s">
        <v>1</v>
      </c>
    </row>
    <row r="131" spans="1:91" s="3" customFormat="1" ht="16.5" customHeight="1">
      <c r="A131" s="83" t="s">
        <v>83</v>
      </c>
      <c r="B131" s="48"/>
      <c r="C131" s="9"/>
      <c r="D131" s="9"/>
      <c r="E131" s="223" t="s">
        <v>188</v>
      </c>
      <c r="F131" s="223"/>
      <c r="G131" s="223"/>
      <c r="H131" s="223"/>
      <c r="I131" s="223"/>
      <c r="J131" s="9"/>
      <c r="K131" s="223" t="s">
        <v>189</v>
      </c>
      <c r="L131" s="223"/>
      <c r="M131" s="223"/>
      <c r="N131" s="223"/>
      <c r="O131" s="223"/>
      <c r="P131" s="223"/>
      <c r="Q131" s="223"/>
      <c r="R131" s="223"/>
      <c r="S131" s="223"/>
      <c r="T131" s="223"/>
      <c r="U131" s="223"/>
      <c r="V131" s="223"/>
      <c r="W131" s="223"/>
      <c r="X131" s="223"/>
      <c r="Y131" s="223"/>
      <c r="Z131" s="223"/>
      <c r="AA131" s="223"/>
      <c r="AB131" s="223"/>
      <c r="AC131" s="223"/>
      <c r="AD131" s="223"/>
      <c r="AE131" s="223"/>
      <c r="AF131" s="223"/>
      <c r="AG131" s="211">
        <f>'B.11 - Fasáda - stavební ...'!J32</f>
        <v>0</v>
      </c>
      <c r="AH131" s="212"/>
      <c r="AI131" s="212"/>
      <c r="AJ131" s="212"/>
      <c r="AK131" s="212"/>
      <c r="AL131" s="212"/>
      <c r="AM131" s="212"/>
      <c r="AN131" s="211">
        <f>SUM(AG131,AT131)</f>
        <v>0</v>
      </c>
      <c r="AO131" s="212"/>
      <c r="AP131" s="212"/>
      <c r="AQ131" s="84" t="s">
        <v>86</v>
      </c>
      <c r="AR131" s="48"/>
      <c r="AS131" s="85">
        <v>0</v>
      </c>
      <c r="AT131" s="86">
        <f>ROUND(SUM(AV131:AW131),2)</f>
        <v>0</v>
      </c>
      <c r="AU131" s="87">
        <f>'B.11 - Fasáda - stavební ...'!P125</f>
        <v>0</v>
      </c>
      <c r="AV131" s="86">
        <f>'B.11 - Fasáda - stavební ...'!J35</f>
        <v>0</v>
      </c>
      <c r="AW131" s="86">
        <f>'B.11 - Fasáda - stavební ...'!J36</f>
        <v>0</v>
      </c>
      <c r="AX131" s="86">
        <f>'B.11 - Fasáda - stavební ...'!J37</f>
        <v>0</v>
      </c>
      <c r="AY131" s="86">
        <f>'B.11 - Fasáda - stavební ...'!J38</f>
        <v>0</v>
      </c>
      <c r="AZ131" s="86">
        <f>'B.11 - Fasáda - stavební ...'!F35</f>
        <v>0</v>
      </c>
      <c r="BA131" s="86">
        <f>'B.11 - Fasáda - stavební ...'!F36</f>
        <v>0</v>
      </c>
      <c r="BB131" s="86">
        <f>'B.11 - Fasáda - stavební ...'!F37</f>
        <v>0</v>
      </c>
      <c r="BC131" s="86">
        <f>'B.11 - Fasáda - stavební ...'!F38</f>
        <v>0</v>
      </c>
      <c r="BD131" s="88">
        <f>'B.11 - Fasáda - stavební ...'!F39</f>
        <v>0</v>
      </c>
      <c r="BT131" s="25" t="s">
        <v>82</v>
      </c>
      <c r="BV131" s="25" t="s">
        <v>75</v>
      </c>
      <c r="BW131" s="25" t="s">
        <v>190</v>
      </c>
      <c r="BX131" s="25" t="s">
        <v>141</v>
      </c>
      <c r="CL131" s="25" t="s">
        <v>1</v>
      </c>
    </row>
    <row r="132" spans="1:91" s="6" customFormat="1" ht="16.5" customHeight="1">
      <c r="A132" s="83" t="s">
        <v>83</v>
      </c>
      <c r="B132" s="74"/>
      <c r="C132" s="75"/>
      <c r="D132" s="222" t="s">
        <v>191</v>
      </c>
      <c r="E132" s="222"/>
      <c r="F132" s="222"/>
      <c r="G132" s="222"/>
      <c r="H132" s="222"/>
      <c r="I132" s="76"/>
      <c r="J132" s="222" t="s">
        <v>192</v>
      </c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16">
        <f>'990 - Vedlejší rozpočtové...'!J30</f>
        <v>0</v>
      </c>
      <c r="AH132" s="215"/>
      <c r="AI132" s="215"/>
      <c r="AJ132" s="215"/>
      <c r="AK132" s="215"/>
      <c r="AL132" s="215"/>
      <c r="AM132" s="215"/>
      <c r="AN132" s="216">
        <f>SUM(AG132,AT132)</f>
        <v>0</v>
      </c>
      <c r="AO132" s="215"/>
      <c r="AP132" s="215"/>
      <c r="AQ132" s="77" t="s">
        <v>79</v>
      </c>
      <c r="AR132" s="74"/>
      <c r="AS132" s="89">
        <v>0</v>
      </c>
      <c r="AT132" s="90">
        <f>ROUND(SUM(AV132:AW132),2)</f>
        <v>0</v>
      </c>
      <c r="AU132" s="91">
        <f>'990 - Vedlejší rozpočtové...'!P120</f>
        <v>0</v>
      </c>
      <c r="AV132" s="90">
        <f>'990 - Vedlejší rozpočtové...'!J33</f>
        <v>0</v>
      </c>
      <c r="AW132" s="90">
        <f>'990 - Vedlejší rozpočtové...'!J34</f>
        <v>0</v>
      </c>
      <c r="AX132" s="90">
        <f>'990 - Vedlejší rozpočtové...'!J35</f>
        <v>0</v>
      </c>
      <c r="AY132" s="90">
        <f>'990 - Vedlejší rozpočtové...'!J36</f>
        <v>0</v>
      </c>
      <c r="AZ132" s="90">
        <f>'990 - Vedlejší rozpočtové...'!F33</f>
        <v>0</v>
      </c>
      <c r="BA132" s="90">
        <f>'990 - Vedlejší rozpočtové...'!F34</f>
        <v>0</v>
      </c>
      <c r="BB132" s="90">
        <f>'990 - Vedlejší rozpočtové...'!F35</f>
        <v>0</v>
      </c>
      <c r="BC132" s="90">
        <f>'990 - Vedlejší rozpočtové...'!F36</f>
        <v>0</v>
      </c>
      <c r="BD132" s="92">
        <f>'990 - Vedlejší rozpočtové...'!F37</f>
        <v>0</v>
      </c>
      <c r="BT132" s="82" t="s">
        <v>80</v>
      </c>
      <c r="BV132" s="82" t="s">
        <v>75</v>
      </c>
      <c r="BW132" s="82" t="s">
        <v>193</v>
      </c>
      <c r="BX132" s="82" t="s">
        <v>5</v>
      </c>
      <c r="CL132" s="82" t="s">
        <v>1</v>
      </c>
      <c r="CM132" s="82" t="s">
        <v>82</v>
      </c>
    </row>
    <row r="133" spans="1:91" s="1" customFormat="1" ht="30" customHeight="1">
      <c r="B133" s="32"/>
      <c r="AR133" s="32"/>
    </row>
    <row r="134" spans="1:91" s="1" customFormat="1" ht="6.95" customHeight="1">
      <c r="B134" s="44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32"/>
    </row>
  </sheetData>
  <sheetProtection algorithmName="SHA-512" hashValue="ssQ4epC5b3/EzDPQ0FidvC4GXCTF8Kk36bHtND8WqPSsuXrxQT4Ilar+yrhS/vGIjKlvSgvc2WylRbDNpXZ5/Q==" saltValue="Ezg5fQsDZSwiyPKjtj9L6/8dj1XyjAulIxLhC+FheSCE4m9/XnOMXNT1W3vLB3MSg/nqY+Y7pecqymQHPbJIEA==" spinCount="100000" sheet="1" objects="1" scenarios="1" formatColumns="0" formatRows="0"/>
  <mergeCells count="190">
    <mergeCell ref="E129:I129"/>
    <mergeCell ref="K129:AF129"/>
    <mergeCell ref="F130:J130"/>
    <mergeCell ref="L130:AF130"/>
    <mergeCell ref="E131:I131"/>
    <mergeCell ref="K131:AF131"/>
    <mergeCell ref="D132:H132"/>
    <mergeCell ref="J132:AF132"/>
    <mergeCell ref="K124:AF124"/>
    <mergeCell ref="E124:I124"/>
    <mergeCell ref="K125:AF125"/>
    <mergeCell ref="E125:I125"/>
    <mergeCell ref="K126:AF126"/>
    <mergeCell ref="E126:I126"/>
    <mergeCell ref="E127:I127"/>
    <mergeCell ref="K127:AF127"/>
    <mergeCell ref="E128:I128"/>
    <mergeCell ref="K128:AF128"/>
    <mergeCell ref="K119:AF119"/>
    <mergeCell ref="E119:I119"/>
    <mergeCell ref="F120:J120"/>
    <mergeCell ref="L120:AF120"/>
    <mergeCell ref="F121:J121"/>
    <mergeCell ref="L121:AF121"/>
    <mergeCell ref="F122:J122"/>
    <mergeCell ref="L122:AF122"/>
    <mergeCell ref="F123:J123"/>
    <mergeCell ref="L123:AF123"/>
    <mergeCell ref="J114:AF114"/>
    <mergeCell ref="D114:H114"/>
    <mergeCell ref="E115:I115"/>
    <mergeCell ref="K115:AF115"/>
    <mergeCell ref="K116:AF116"/>
    <mergeCell ref="E116:I116"/>
    <mergeCell ref="E117:I117"/>
    <mergeCell ref="K117:AF117"/>
    <mergeCell ref="L118:AF118"/>
    <mergeCell ref="F118:J118"/>
    <mergeCell ref="K109:AF109"/>
    <mergeCell ref="E109:I109"/>
    <mergeCell ref="E110:I110"/>
    <mergeCell ref="K110:AF110"/>
    <mergeCell ref="K111:AF111"/>
    <mergeCell ref="E111:I111"/>
    <mergeCell ref="E112:I112"/>
    <mergeCell ref="K112:AF112"/>
    <mergeCell ref="F113:J113"/>
    <mergeCell ref="L113:AF113"/>
    <mergeCell ref="L104:AF104"/>
    <mergeCell ref="F104:J104"/>
    <mergeCell ref="L105:AF105"/>
    <mergeCell ref="F105:J105"/>
    <mergeCell ref="L106:AF106"/>
    <mergeCell ref="F106:J106"/>
    <mergeCell ref="E107:I107"/>
    <mergeCell ref="K107:AF107"/>
    <mergeCell ref="K108:AF108"/>
    <mergeCell ref="E108:I108"/>
    <mergeCell ref="F99:J99"/>
    <mergeCell ref="L100:AF100"/>
    <mergeCell ref="F100:J100"/>
    <mergeCell ref="L101:AF101"/>
    <mergeCell ref="F101:J101"/>
    <mergeCell ref="E102:I102"/>
    <mergeCell ref="K102:AF102"/>
    <mergeCell ref="F103:J103"/>
    <mergeCell ref="L103:AF103"/>
    <mergeCell ref="C92:G92"/>
    <mergeCell ref="I92:AF92"/>
    <mergeCell ref="J95:AF95"/>
    <mergeCell ref="D95:H95"/>
    <mergeCell ref="E96:I96"/>
    <mergeCell ref="K96:AF96"/>
    <mergeCell ref="E97:I97"/>
    <mergeCell ref="K97:AF97"/>
    <mergeCell ref="E98:I98"/>
    <mergeCell ref="K98:AF98"/>
    <mergeCell ref="AN129:AP129"/>
    <mergeCell ref="AG129:AM129"/>
    <mergeCell ref="AN130:AP130"/>
    <mergeCell ref="AG130:AM130"/>
    <mergeCell ref="AN131:AP131"/>
    <mergeCell ref="AG131:AM131"/>
    <mergeCell ref="AN132:AP132"/>
    <mergeCell ref="AG132:AM132"/>
    <mergeCell ref="L85:AO85"/>
    <mergeCell ref="L99:AF99"/>
    <mergeCell ref="AM87:AN87"/>
    <mergeCell ref="AM89:AP89"/>
    <mergeCell ref="AM90:AP90"/>
    <mergeCell ref="AG92:AM92"/>
    <mergeCell ref="AN92:AP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124:AP124"/>
    <mergeCell ref="AG124:AM124"/>
    <mergeCell ref="AG125:AM125"/>
    <mergeCell ref="AN125:AP125"/>
    <mergeCell ref="AN126:AP126"/>
    <mergeCell ref="AG126:AM126"/>
    <mergeCell ref="AN127:AP127"/>
    <mergeCell ref="AG127:AM127"/>
    <mergeCell ref="AN128:AP128"/>
    <mergeCell ref="AG128:AM12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G114:AM114"/>
    <mergeCell ref="AN114:AP114"/>
    <mergeCell ref="AG115:AM115"/>
    <mergeCell ref="AN115:AP115"/>
    <mergeCell ref="AN116:AP116"/>
    <mergeCell ref="AG116:AM116"/>
    <mergeCell ref="AG117:AM117"/>
    <mergeCell ref="AN117:AP117"/>
    <mergeCell ref="AG118:AM118"/>
    <mergeCell ref="AN118:AP11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K35:AO35"/>
    <mergeCell ref="X35:AB35"/>
    <mergeCell ref="AR2:BE2"/>
    <mergeCell ref="AN101:AP101"/>
    <mergeCell ref="AG101:AM101"/>
    <mergeCell ref="AN102:AP102"/>
    <mergeCell ref="AG102:AM102"/>
    <mergeCell ref="AG103:AM103"/>
    <mergeCell ref="AN103:AP103"/>
    <mergeCell ref="AS89:AT91"/>
    <mergeCell ref="AN99:AP99"/>
    <mergeCell ref="AG100:AM100"/>
    <mergeCell ref="AN100:AP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</mergeCells>
  <hyperlinks>
    <hyperlink ref="A96" location="'A.1 - 2.np - Stavební část'!C2" display="/" xr:uid="{00000000-0004-0000-0000-000000000000}"/>
    <hyperlink ref="A97" location="'A.2 - ZTI - 2.np'!C2" display="/" xr:uid="{00000000-0004-0000-0000-000001000000}"/>
    <hyperlink ref="A99" location="'A.3.0 - Elektroinstalace ...'!C2" display="/" xr:uid="{00000000-0004-0000-0000-000002000000}"/>
    <hyperlink ref="A100" location="'A.3.1 - Elektroinstalace ...'!C2" display="/" xr:uid="{00000000-0004-0000-0000-000003000000}"/>
    <hyperlink ref="A101" location="'A.3.2 - Elektroinstalace ...'!C2" display="/" xr:uid="{00000000-0004-0000-0000-000004000000}"/>
    <hyperlink ref="A103" location="'A.4.1 - ERO - 2.np'!C2" display="/" xr:uid="{00000000-0004-0000-0000-000005000000}"/>
    <hyperlink ref="A104" location="'A.4.2 - Datové rozvody - ...'!C2" display="/" xr:uid="{00000000-0004-0000-0000-000006000000}"/>
    <hyperlink ref="A105" location="'A.4.3 - Aktivní prvky - 2.np'!C2" display="/" xr:uid="{00000000-0004-0000-0000-000007000000}"/>
    <hyperlink ref="A106" location="'A.4.4 - UPS - 2.np'!C2" display="/" xr:uid="{00000000-0004-0000-0000-000008000000}"/>
    <hyperlink ref="A107" location="'A.5 - EPS - 2.np+1.np'!C2" display="/" xr:uid="{00000000-0004-0000-0000-000009000000}"/>
    <hyperlink ref="A108" location="'A.6 - MaR - 2.np'!C2" display="/" xr:uid="{00000000-0004-0000-0000-00000A000000}"/>
    <hyperlink ref="A109" location="'A.7 - ÚT - VZT technologi...'!C2" display="/" xr:uid="{00000000-0004-0000-0000-00000B000000}"/>
    <hyperlink ref="A110" location="'A.8 - Chlazení - VZT tech...'!C2" display="/" xr:uid="{00000000-0004-0000-0000-00000C000000}"/>
    <hyperlink ref="A111" location="'A.9 - VZT zařízení - 2.np'!C2" display="/" xr:uid="{00000000-0004-0000-0000-00000D000000}"/>
    <hyperlink ref="A113" location="'A.11.2 - Zabudovaný inter...'!C2" display="/" xr:uid="{00000000-0004-0000-0000-00000E000000}"/>
    <hyperlink ref="A115" location="'B.1 - 3.np - Stavební část'!C2" display="/" xr:uid="{00000000-0004-0000-0000-00000F000000}"/>
    <hyperlink ref="A116" location="'B.2 - ZTI - 3.np'!C2" display="/" xr:uid="{00000000-0004-0000-0000-000010000000}"/>
    <hyperlink ref="A118" location="'B.3.1 - Elektroinstalace ...'!C2" display="/" xr:uid="{00000000-0004-0000-0000-000011000000}"/>
    <hyperlink ref="A120" location="'B.4.1 - ERO - 3.np'!C2" display="/" xr:uid="{00000000-0004-0000-0000-000012000000}"/>
    <hyperlink ref="A121" location="'B.4.2 - Datové rozvody - ...'!C2" display="/" xr:uid="{00000000-0004-0000-0000-000013000000}"/>
    <hyperlink ref="A122" location="'B.4.3 - Aktivní prvky - 3.np'!C2" display="/" xr:uid="{00000000-0004-0000-0000-000014000000}"/>
    <hyperlink ref="A123" location="'B.4.4 - UPS - 3.np'!C2" display="/" xr:uid="{00000000-0004-0000-0000-000015000000}"/>
    <hyperlink ref="A124" location="'B.5 - EPS - 3.np'!C2" display="/" xr:uid="{00000000-0004-0000-0000-000016000000}"/>
    <hyperlink ref="A125" location="'B.6 - MaR - 3.np'!C2" display="/" xr:uid="{00000000-0004-0000-0000-000017000000}"/>
    <hyperlink ref="A126" location="'B.7 - ÚT - VZT technologi...'!C2" display="/" xr:uid="{00000000-0004-0000-0000-000018000000}"/>
    <hyperlink ref="A127" location="'B.8 - Chlazení - VZT tech...'!C2" display="/" xr:uid="{00000000-0004-0000-0000-000019000000}"/>
    <hyperlink ref="A128" location="'B.9 - VZT zařízení - 3.np'!C2" display="/" xr:uid="{00000000-0004-0000-0000-00001A000000}"/>
    <hyperlink ref="A130" location="'B.10.2 - Zabudovaný inter...'!C2" display="/" xr:uid="{00000000-0004-0000-0000-00001B000000}"/>
    <hyperlink ref="A131" location="'B.11 - Fasáda - stavební ...'!C2" display="/" xr:uid="{00000000-0004-0000-0000-00001C000000}"/>
    <hyperlink ref="A132" location="'990 - Vedlejší rozpočtové...'!C2" display="/" xr:uid="{00000000-0004-0000-0000-00001D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2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117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2264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2469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ROUND(J125,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ROUND((SUM(BE125:BE127)),  2)</f>
        <v>0</v>
      </c>
      <c r="I37" s="96">
        <v>0.21</v>
      </c>
      <c r="J37" s="86">
        <f>ROUND(((SUM(BE125:BE127))*I37),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ROUND((SUM(BF125:BF127)),  2)</f>
        <v>0</v>
      </c>
      <c r="I38" s="96">
        <v>0.12</v>
      </c>
      <c r="J38" s="86">
        <f>ROUND(((SUM(BF125:BF127))*I38),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ROUND((SUM(BG125:BG127)),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ROUND((SUM(BH125:BH127)),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ROUND((SUM(BI125:BI127)),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2264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A.4.4 - UPS - 2.np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J125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2470</v>
      </c>
      <c r="E101" s="110"/>
      <c r="F101" s="110"/>
      <c r="G101" s="110"/>
      <c r="H101" s="110"/>
      <c r="I101" s="110"/>
      <c r="J101" s="111">
        <f>J126</f>
        <v>0</v>
      </c>
      <c r="L101" s="108"/>
    </row>
    <row r="102" spans="2:47" s="1" customFormat="1" ht="21.75" customHeight="1">
      <c r="B102" s="32"/>
      <c r="L102" s="32"/>
    </row>
    <row r="103" spans="2:47" s="1" customFormat="1" ht="6.9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6.9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4.95" customHeight="1">
      <c r="B108" s="32"/>
      <c r="C108" s="21" t="s">
        <v>237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26.25" customHeight="1">
      <c r="B111" s="32"/>
      <c r="E111" s="235" t="str">
        <f>E7</f>
        <v>FN Brno, Jihlavská 20 - rekonstrukce přípravny jídel a rozšíření jídelny</v>
      </c>
      <c r="F111" s="236"/>
      <c r="G111" s="236"/>
      <c r="H111" s="236"/>
      <c r="L111" s="32"/>
    </row>
    <row r="112" spans="2:47" ht="12" customHeight="1">
      <c r="B112" s="20"/>
      <c r="C112" s="27" t="s">
        <v>195</v>
      </c>
      <c r="L112" s="20"/>
    </row>
    <row r="113" spans="2:65" ht="16.5" customHeight="1">
      <c r="B113" s="20"/>
      <c r="E113" s="235" t="s">
        <v>196</v>
      </c>
      <c r="F113" s="239"/>
      <c r="G113" s="239"/>
      <c r="H113" s="239"/>
      <c r="L113" s="20"/>
    </row>
    <row r="114" spans="2:65" ht="12" customHeight="1">
      <c r="B114" s="20"/>
      <c r="C114" s="27" t="s">
        <v>197</v>
      </c>
      <c r="L114" s="20"/>
    </row>
    <row r="115" spans="2:65" s="1" customFormat="1" ht="16.5" customHeight="1">
      <c r="B115" s="32"/>
      <c r="E115" s="230" t="s">
        <v>2264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2118</v>
      </c>
      <c r="L116" s="32"/>
    </row>
    <row r="117" spans="2:65" s="1" customFormat="1" ht="16.5" customHeight="1">
      <c r="B117" s="32"/>
      <c r="E117" s="217" t="str">
        <f>E13</f>
        <v>A.4.4 - UPS - 2.np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</v>
      </c>
      <c r="I119" s="27" t="s">
        <v>22</v>
      </c>
      <c r="J119" s="52" t="str">
        <f>IF(J16="","",J16)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E19</f>
        <v xml:space="preserve"> </v>
      </c>
      <c r="I121" s="27" t="s">
        <v>29</v>
      </c>
      <c r="J121" s="30" t="str">
        <f>E25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IF(E22="","",E22)</f>
        <v>Vyplň údaj</v>
      </c>
      <c r="I122" s="27" t="s">
        <v>31</v>
      </c>
      <c r="J122" s="30" t="str">
        <f>E28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</v>
      </c>
      <c r="S125" s="53"/>
      <c r="T125" s="122">
        <f>T126</f>
        <v>0</v>
      </c>
      <c r="AT125" s="17" t="s">
        <v>72</v>
      </c>
      <c r="AU125" s="17" t="s">
        <v>203</v>
      </c>
      <c r="BK125" s="123">
        <f>BK126</f>
        <v>0</v>
      </c>
    </row>
    <row r="126" spans="2:65" s="11" customFormat="1" ht="25.9" customHeight="1">
      <c r="B126" s="124"/>
      <c r="D126" s="125" t="s">
        <v>72</v>
      </c>
      <c r="E126" s="126" t="s">
        <v>2471</v>
      </c>
      <c r="F126" s="126" t="s">
        <v>2472</v>
      </c>
      <c r="I126" s="127"/>
      <c r="J126" s="128">
        <f>BK126</f>
        <v>0</v>
      </c>
      <c r="L126" s="124"/>
      <c r="M126" s="129"/>
      <c r="P126" s="130">
        <f>P127</f>
        <v>0</v>
      </c>
      <c r="R126" s="130">
        <f>R127</f>
        <v>0</v>
      </c>
      <c r="T126" s="131">
        <f>T127</f>
        <v>0</v>
      </c>
      <c r="AR126" s="125" t="s">
        <v>80</v>
      </c>
      <c r="AT126" s="132" t="s">
        <v>72</v>
      </c>
      <c r="AU126" s="132" t="s">
        <v>73</v>
      </c>
      <c r="AY126" s="125" t="s">
        <v>252</v>
      </c>
      <c r="BK126" s="133">
        <f>BK127</f>
        <v>0</v>
      </c>
    </row>
    <row r="127" spans="2:65" s="1" customFormat="1" ht="37.9" customHeight="1">
      <c r="B127" s="32"/>
      <c r="C127" s="136" t="s">
        <v>80</v>
      </c>
      <c r="D127" s="136" t="s">
        <v>254</v>
      </c>
      <c r="E127" s="137" t="s">
        <v>553</v>
      </c>
      <c r="F127" s="138" t="s">
        <v>2473</v>
      </c>
      <c r="G127" s="139" t="s">
        <v>2132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88" t="s">
        <v>1</v>
      </c>
      <c r="N127" s="189" t="s">
        <v>38</v>
      </c>
      <c r="O127" s="190"/>
      <c r="P127" s="191">
        <f>O127*H127</f>
        <v>0</v>
      </c>
      <c r="Q127" s="191">
        <v>0</v>
      </c>
      <c r="R127" s="191">
        <f>Q127*H127</f>
        <v>0</v>
      </c>
      <c r="S127" s="191">
        <v>0</v>
      </c>
      <c r="T127" s="192">
        <f>S127*H127</f>
        <v>0</v>
      </c>
      <c r="AR127" s="147" t="s">
        <v>259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82</v>
      </c>
    </row>
    <row r="128" spans="2:65" s="1" customFormat="1" ht="6.95" customHeight="1">
      <c r="B128" s="44"/>
      <c r="C128" s="45"/>
      <c r="D128" s="45"/>
      <c r="E128" s="45"/>
      <c r="F128" s="45"/>
      <c r="G128" s="45"/>
      <c r="H128" s="45"/>
      <c r="I128" s="45"/>
      <c r="J128" s="45"/>
      <c r="K128" s="45"/>
      <c r="L128" s="32"/>
    </row>
  </sheetData>
  <sheetProtection algorithmName="SHA-512" hashValue="aSlHofaIm/cOdA0eYqJjQQ1HcM7nzENfoAHqZlM74l97XU2tdwy0xVsoyiFdNYDLDFr2UhcWIzZQdNJ/Vr6YOA==" saltValue="6/hk0gGBQL6sk6BTTL7vPl8/tXpq32fAmNp1YTcemicWffTiCPRaPw9D7V1bPF7EAu3+PehSvTU7M8vOghhETQ==" spinCount="100000" sheet="1" objects="1" scenarios="1" formatColumns="0" formatRows="0" autoFilter="0"/>
  <autoFilter ref="C124:K127" xr:uid="{00000000-0009-0000-0000-000009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5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120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2474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ROUND(J122,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ROUND((SUM(BE122:BE156)),  2)</f>
        <v>0</v>
      </c>
      <c r="I35" s="96">
        <v>0.21</v>
      </c>
      <c r="J35" s="86">
        <f>ROUND(((SUM(BE122:BE156))*I35),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ROUND((SUM(BF122:BF156)),  2)</f>
        <v>0</v>
      </c>
      <c r="I36" s="96">
        <v>0.12</v>
      </c>
      <c r="J36" s="86">
        <f>ROUND(((SUM(BF122:BF156))*I36),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ROUND((SUM(BG122:BG156)),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ROUND((SUM(BH122:BH156)),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ROUND((SUM(BI122:BI156)),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A.5 - EPS - 2.np+1.np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J122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2475</v>
      </c>
      <c r="E99" s="110"/>
      <c r="F99" s="110"/>
      <c r="G99" s="110"/>
      <c r="H99" s="110"/>
      <c r="I99" s="110"/>
      <c r="J99" s="111">
        <f>J123</f>
        <v>0</v>
      </c>
      <c r="L99" s="108"/>
    </row>
    <row r="100" spans="2:47" s="8" customFormat="1" ht="24.95" customHeight="1">
      <c r="B100" s="108"/>
      <c r="D100" s="109" t="s">
        <v>2476</v>
      </c>
      <c r="E100" s="110"/>
      <c r="F100" s="110"/>
      <c r="G100" s="110"/>
      <c r="H100" s="110"/>
      <c r="I100" s="110"/>
      <c r="J100" s="111">
        <f>J138</f>
        <v>0</v>
      </c>
      <c r="L100" s="108"/>
    </row>
    <row r="101" spans="2:47" s="1" customFormat="1" ht="21.75" customHeight="1">
      <c r="B101" s="32"/>
      <c r="L101" s="32"/>
    </row>
    <row r="102" spans="2:47" s="1" customFormat="1" ht="6.9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5" customHeight="1">
      <c r="B107" s="32"/>
      <c r="C107" s="21" t="s">
        <v>237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26.25" customHeight="1">
      <c r="B110" s="32"/>
      <c r="E110" s="235" t="str">
        <f>E7</f>
        <v>FN Brno, Jihlavská 20 - rekonstrukce přípravny jídel a rozšíření jídelny</v>
      </c>
      <c r="F110" s="236"/>
      <c r="G110" s="236"/>
      <c r="H110" s="236"/>
      <c r="L110" s="32"/>
    </row>
    <row r="111" spans="2:47" ht="12" customHeight="1">
      <c r="B111" s="20"/>
      <c r="C111" s="27" t="s">
        <v>195</v>
      </c>
      <c r="L111" s="20"/>
    </row>
    <row r="112" spans="2:47" s="1" customFormat="1" ht="16.5" customHeight="1">
      <c r="B112" s="32"/>
      <c r="E112" s="235" t="s">
        <v>196</v>
      </c>
      <c r="F112" s="237"/>
      <c r="G112" s="237"/>
      <c r="H112" s="237"/>
      <c r="L112" s="32"/>
    </row>
    <row r="113" spans="2:65" s="1" customFormat="1" ht="12" customHeight="1">
      <c r="B113" s="32"/>
      <c r="C113" s="27" t="s">
        <v>197</v>
      </c>
      <c r="L113" s="32"/>
    </row>
    <row r="114" spans="2:65" s="1" customFormat="1" ht="16.5" customHeight="1">
      <c r="B114" s="32"/>
      <c r="E114" s="217" t="str">
        <f>E11</f>
        <v>A.5 - EPS - 2.np+1.np</v>
      </c>
      <c r="F114" s="237"/>
      <c r="G114" s="237"/>
      <c r="H114" s="237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F14</f>
        <v xml:space="preserve"> </v>
      </c>
      <c r="I116" s="27" t="s">
        <v>22</v>
      </c>
      <c r="J116" s="52" t="str">
        <f>IF(J14="","",J14)</f>
        <v>3. 6. 2025</v>
      </c>
      <c r="L116" s="32"/>
    </row>
    <row r="117" spans="2:65" s="1" customFormat="1" ht="6.95" customHeight="1">
      <c r="B117" s="32"/>
      <c r="L117" s="32"/>
    </row>
    <row r="118" spans="2:65" s="1" customFormat="1" ht="15.2" customHeight="1">
      <c r="B118" s="32"/>
      <c r="C118" s="27" t="s">
        <v>24</v>
      </c>
      <c r="F118" s="25" t="str">
        <f>E17</f>
        <v xml:space="preserve"> </v>
      </c>
      <c r="I118" s="27" t="s">
        <v>29</v>
      </c>
      <c r="J118" s="30" t="str">
        <f>E23</f>
        <v xml:space="preserve">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31</v>
      </c>
      <c r="J119" s="30" t="str">
        <f>E26</f>
        <v xml:space="preserve"> 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6"/>
      <c r="C121" s="117" t="s">
        <v>238</v>
      </c>
      <c r="D121" s="118" t="s">
        <v>58</v>
      </c>
      <c r="E121" s="118" t="s">
        <v>54</v>
      </c>
      <c r="F121" s="118" t="s">
        <v>55</v>
      </c>
      <c r="G121" s="118" t="s">
        <v>239</v>
      </c>
      <c r="H121" s="118" t="s">
        <v>240</v>
      </c>
      <c r="I121" s="118" t="s">
        <v>241</v>
      </c>
      <c r="J121" s="118" t="s">
        <v>201</v>
      </c>
      <c r="K121" s="119" t="s">
        <v>242</v>
      </c>
      <c r="L121" s="116"/>
      <c r="M121" s="59" t="s">
        <v>1</v>
      </c>
      <c r="N121" s="60" t="s">
        <v>37</v>
      </c>
      <c r="O121" s="60" t="s">
        <v>243</v>
      </c>
      <c r="P121" s="60" t="s">
        <v>244</v>
      </c>
      <c r="Q121" s="60" t="s">
        <v>245</v>
      </c>
      <c r="R121" s="60" t="s">
        <v>246</v>
      </c>
      <c r="S121" s="60" t="s">
        <v>247</v>
      </c>
      <c r="T121" s="61" t="s">
        <v>248</v>
      </c>
    </row>
    <row r="122" spans="2:65" s="1" customFormat="1" ht="22.9" customHeight="1">
      <c r="B122" s="32"/>
      <c r="C122" s="64" t="s">
        <v>249</v>
      </c>
      <c r="J122" s="120">
        <f>BK122</f>
        <v>0</v>
      </c>
      <c r="L122" s="32"/>
      <c r="M122" s="62"/>
      <c r="N122" s="53"/>
      <c r="O122" s="53"/>
      <c r="P122" s="121">
        <f>P123+P138</f>
        <v>0</v>
      </c>
      <c r="Q122" s="53"/>
      <c r="R122" s="121">
        <f>R123+R138</f>
        <v>0</v>
      </c>
      <c r="S122" s="53"/>
      <c r="T122" s="122">
        <f>T123+T138</f>
        <v>0</v>
      </c>
      <c r="AT122" s="17" t="s">
        <v>72</v>
      </c>
      <c r="AU122" s="17" t="s">
        <v>203</v>
      </c>
      <c r="BK122" s="123">
        <f>BK123+BK138</f>
        <v>0</v>
      </c>
    </row>
    <row r="123" spans="2:65" s="11" customFormat="1" ht="25.9" customHeight="1">
      <c r="B123" s="124"/>
      <c r="D123" s="125" t="s">
        <v>72</v>
      </c>
      <c r="E123" s="126" t="s">
        <v>2122</v>
      </c>
      <c r="F123" s="126" t="s">
        <v>2477</v>
      </c>
      <c r="I123" s="127"/>
      <c r="J123" s="128">
        <f>BK123</f>
        <v>0</v>
      </c>
      <c r="L123" s="124"/>
      <c r="M123" s="129"/>
      <c r="P123" s="130">
        <f>SUM(P124:P137)</f>
        <v>0</v>
      </c>
      <c r="R123" s="130">
        <f>SUM(R124:R137)</f>
        <v>0</v>
      </c>
      <c r="T123" s="131">
        <f>SUM(T124:T137)</f>
        <v>0</v>
      </c>
      <c r="AR123" s="125" t="s">
        <v>80</v>
      </c>
      <c r="AT123" s="132" t="s">
        <v>72</v>
      </c>
      <c r="AU123" s="132" t="s">
        <v>73</v>
      </c>
      <c r="AY123" s="125" t="s">
        <v>252</v>
      </c>
      <c r="BK123" s="133">
        <f>SUM(BK124:BK137)</f>
        <v>0</v>
      </c>
    </row>
    <row r="124" spans="2:65" s="1" customFormat="1" ht="16.5" customHeight="1">
      <c r="B124" s="32"/>
      <c r="C124" s="136" t="s">
        <v>80</v>
      </c>
      <c r="D124" s="136" t="s">
        <v>254</v>
      </c>
      <c r="E124" s="137" t="s">
        <v>80</v>
      </c>
      <c r="F124" s="138" t="s">
        <v>2478</v>
      </c>
      <c r="G124" s="139" t="s">
        <v>2132</v>
      </c>
      <c r="H124" s="140">
        <v>23</v>
      </c>
      <c r="I124" s="141"/>
      <c r="J124" s="142">
        <f>ROUND(I124*H124,2)</f>
        <v>0</v>
      </c>
      <c r="K124" s="138" t="s">
        <v>1</v>
      </c>
      <c r="L124" s="32"/>
      <c r="M124" s="143" t="s">
        <v>1</v>
      </c>
      <c r="N124" s="144" t="s">
        <v>38</v>
      </c>
      <c r="P124" s="145">
        <f>O124*H124</f>
        <v>0</v>
      </c>
      <c r="Q124" s="145">
        <v>0</v>
      </c>
      <c r="R124" s="145">
        <f>Q124*H124</f>
        <v>0</v>
      </c>
      <c r="S124" s="145">
        <v>0</v>
      </c>
      <c r="T124" s="146">
        <f>S124*H124</f>
        <v>0</v>
      </c>
      <c r="AR124" s="147" t="s">
        <v>259</v>
      </c>
      <c r="AT124" s="147" t="s">
        <v>254</v>
      </c>
      <c r="AU124" s="147" t="s">
        <v>80</v>
      </c>
      <c r="AY124" s="17" t="s">
        <v>252</v>
      </c>
      <c r="BE124" s="148">
        <f>IF(N124="základní",J124,0)</f>
        <v>0</v>
      </c>
      <c r="BF124" s="148">
        <f>IF(N124="snížená",J124,0)</f>
        <v>0</v>
      </c>
      <c r="BG124" s="148">
        <f>IF(N124="zákl. přenesená",J124,0)</f>
        <v>0</v>
      </c>
      <c r="BH124" s="148">
        <f>IF(N124="sníž. přenesená",J124,0)</f>
        <v>0</v>
      </c>
      <c r="BI124" s="148">
        <f>IF(N124="nulová",J124,0)</f>
        <v>0</v>
      </c>
      <c r="BJ124" s="17" t="s">
        <v>80</v>
      </c>
      <c r="BK124" s="148">
        <f>ROUND(I124*H124,2)</f>
        <v>0</v>
      </c>
      <c r="BL124" s="17" t="s">
        <v>259</v>
      </c>
      <c r="BM124" s="147" t="s">
        <v>82</v>
      </c>
    </row>
    <row r="125" spans="2:65" s="1" customFormat="1" ht="24.2" customHeight="1">
      <c r="B125" s="32"/>
      <c r="C125" s="136" t="s">
        <v>82</v>
      </c>
      <c r="D125" s="136" t="s">
        <v>254</v>
      </c>
      <c r="E125" s="137" t="s">
        <v>82</v>
      </c>
      <c r="F125" s="138" t="s">
        <v>2479</v>
      </c>
      <c r="G125" s="139" t="s">
        <v>2132</v>
      </c>
      <c r="H125" s="140">
        <v>31</v>
      </c>
      <c r="I125" s="141"/>
      <c r="J125" s="142">
        <f>ROUND(I125*H125,2)</f>
        <v>0</v>
      </c>
      <c r="K125" s="138" t="s">
        <v>1</v>
      </c>
      <c r="L125" s="32"/>
      <c r="M125" s="143" t="s">
        <v>1</v>
      </c>
      <c r="N125" s="144" t="s">
        <v>38</v>
      </c>
      <c r="P125" s="145">
        <f>O125*H125</f>
        <v>0</v>
      </c>
      <c r="Q125" s="145">
        <v>0</v>
      </c>
      <c r="R125" s="145">
        <f>Q125*H125</f>
        <v>0</v>
      </c>
      <c r="S125" s="145">
        <v>0</v>
      </c>
      <c r="T125" s="146">
        <f>S125*H125</f>
        <v>0</v>
      </c>
      <c r="AR125" s="147" t="s">
        <v>259</v>
      </c>
      <c r="AT125" s="147" t="s">
        <v>254</v>
      </c>
      <c r="AU125" s="147" t="s">
        <v>80</v>
      </c>
      <c r="AY125" s="17" t="s">
        <v>252</v>
      </c>
      <c r="BE125" s="148">
        <f>IF(N125="základní",J125,0)</f>
        <v>0</v>
      </c>
      <c r="BF125" s="148">
        <f>IF(N125="snížená",J125,0)</f>
        <v>0</v>
      </c>
      <c r="BG125" s="148">
        <f>IF(N125="zákl. přenesená",J125,0)</f>
        <v>0</v>
      </c>
      <c r="BH125" s="148">
        <f>IF(N125="sníž. přenesená",J125,0)</f>
        <v>0</v>
      </c>
      <c r="BI125" s="148">
        <f>IF(N125="nulová",J125,0)</f>
        <v>0</v>
      </c>
      <c r="BJ125" s="17" t="s">
        <v>80</v>
      </c>
      <c r="BK125" s="148">
        <f>ROUND(I125*H125,2)</f>
        <v>0</v>
      </c>
      <c r="BL125" s="17" t="s">
        <v>259</v>
      </c>
      <c r="BM125" s="147" t="s">
        <v>259</v>
      </c>
    </row>
    <row r="126" spans="2:65" s="1" customFormat="1" ht="16.5" customHeight="1">
      <c r="B126" s="32"/>
      <c r="C126" s="136" t="s">
        <v>96</v>
      </c>
      <c r="D126" s="136" t="s">
        <v>254</v>
      </c>
      <c r="E126" s="137" t="s">
        <v>96</v>
      </c>
      <c r="F126" s="138" t="s">
        <v>2480</v>
      </c>
      <c r="G126" s="139" t="s">
        <v>2132</v>
      </c>
      <c r="H126" s="140">
        <v>1</v>
      </c>
      <c r="I126" s="141"/>
      <c r="J126" s="142">
        <f>ROUND(I126*H126,2)</f>
        <v>0</v>
      </c>
      <c r="K126" s="138" t="s">
        <v>1</v>
      </c>
      <c r="L126" s="32"/>
      <c r="M126" s="143" t="s">
        <v>1</v>
      </c>
      <c r="N126" s="144" t="s">
        <v>38</v>
      </c>
      <c r="P126" s="145">
        <f>O126*H126</f>
        <v>0</v>
      </c>
      <c r="Q126" s="145">
        <v>0</v>
      </c>
      <c r="R126" s="145">
        <f>Q126*H126</f>
        <v>0</v>
      </c>
      <c r="S126" s="145">
        <v>0</v>
      </c>
      <c r="T126" s="146">
        <f>S126*H126</f>
        <v>0</v>
      </c>
      <c r="AR126" s="147" t="s">
        <v>259</v>
      </c>
      <c r="AT126" s="147" t="s">
        <v>254</v>
      </c>
      <c r="AU126" s="147" t="s">
        <v>80</v>
      </c>
      <c r="AY126" s="17" t="s">
        <v>252</v>
      </c>
      <c r="BE126" s="148">
        <f>IF(N126="základní",J126,0)</f>
        <v>0</v>
      </c>
      <c r="BF126" s="148">
        <f>IF(N126="snížená",J126,0)</f>
        <v>0</v>
      </c>
      <c r="BG126" s="148">
        <f>IF(N126="zákl. přenesená",J126,0)</f>
        <v>0</v>
      </c>
      <c r="BH126" s="148">
        <f>IF(N126="sníž. přenesená",J126,0)</f>
        <v>0</v>
      </c>
      <c r="BI126" s="148">
        <f>IF(N126="nulová",J126,0)</f>
        <v>0</v>
      </c>
      <c r="BJ126" s="17" t="s">
        <v>80</v>
      </c>
      <c r="BK126" s="148">
        <f>ROUND(I126*H126,2)</f>
        <v>0</v>
      </c>
      <c r="BL126" s="17" t="s">
        <v>259</v>
      </c>
      <c r="BM126" s="147" t="s">
        <v>305</v>
      </c>
    </row>
    <row r="127" spans="2:65" s="1" customFormat="1" ht="16.5" customHeight="1">
      <c r="B127" s="32"/>
      <c r="C127" s="136" t="s">
        <v>259</v>
      </c>
      <c r="D127" s="136" t="s">
        <v>254</v>
      </c>
      <c r="E127" s="137" t="s">
        <v>259</v>
      </c>
      <c r="F127" s="138" t="s">
        <v>2481</v>
      </c>
      <c r="G127" s="139" t="s">
        <v>2132</v>
      </c>
      <c r="H127" s="140">
        <v>8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259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320</v>
      </c>
    </row>
    <row r="128" spans="2:65" s="1" customFormat="1" ht="16.5" customHeight="1">
      <c r="B128" s="32"/>
      <c r="C128" s="136" t="s">
        <v>297</v>
      </c>
      <c r="D128" s="136" t="s">
        <v>254</v>
      </c>
      <c r="E128" s="137" t="s">
        <v>297</v>
      </c>
      <c r="F128" s="138" t="s">
        <v>2482</v>
      </c>
      <c r="G128" s="139" t="s">
        <v>2132</v>
      </c>
      <c r="H128" s="140">
        <v>2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333</v>
      </c>
    </row>
    <row r="129" spans="2:65" s="1" customFormat="1" ht="16.5" customHeight="1">
      <c r="B129" s="32"/>
      <c r="C129" s="136" t="s">
        <v>305</v>
      </c>
      <c r="D129" s="136" t="s">
        <v>254</v>
      </c>
      <c r="E129" s="137" t="s">
        <v>305</v>
      </c>
      <c r="F129" s="138" t="s">
        <v>2483</v>
      </c>
      <c r="G129" s="139" t="s">
        <v>2132</v>
      </c>
      <c r="H129" s="140">
        <v>64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8</v>
      </c>
    </row>
    <row r="130" spans="2:65" s="1" customFormat="1" ht="16.5" customHeight="1">
      <c r="B130" s="32"/>
      <c r="C130" s="136" t="s">
        <v>315</v>
      </c>
      <c r="D130" s="136" t="s">
        <v>254</v>
      </c>
      <c r="E130" s="137" t="s">
        <v>315</v>
      </c>
      <c r="F130" s="138" t="s">
        <v>2484</v>
      </c>
      <c r="G130" s="139" t="s">
        <v>2132</v>
      </c>
      <c r="H130" s="140">
        <v>1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359</v>
      </c>
    </row>
    <row r="131" spans="2:65" s="1" customFormat="1" ht="16.5" customHeight="1">
      <c r="B131" s="32"/>
      <c r="C131" s="136" t="s">
        <v>320</v>
      </c>
      <c r="D131" s="136" t="s">
        <v>254</v>
      </c>
      <c r="E131" s="137" t="s">
        <v>320</v>
      </c>
      <c r="F131" s="138" t="s">
        <v>2485</v>
      </c>
      <c r="G131" s="139" t="s">
        <v>2132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368</v>
      </c>
    </row>
    <row r="132" spans="2:65" s="1" customFormat="1" ht="24.2" customHeight="1">
      <c r="B132" s="32"/>
      <c r="C132" s="136" t="s">
        <v>327</v>
      </c>
      <c r="D132" s="136" t="s">
        <v>254</v>
      </c>
      <c r="E132" s="137" t="s">
        <v>327</v>
      </c>
      <c r="F132" s="138" t="s">
        <v>2486</v>
      </c>
      <c r="G132" s="139" t="s">
        <v>2132</v>
      </c>
      <c r="H132" s="140">
        <v>4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380</v>
      </c>
    </row>
    <row r="133" spans="2:65" s="1" customFormat="1" ht="24.2" customHeight="1">
      <c r="B133" s="32"/>
      <c r="C133" s="136" t="s">
        <v>333</v>
      </c>
      <c r="D133" s="136" t="s">
        <v>254</v>
      </c>
      <c r="E133" s="137" t="s">
        <v>333</v>
      </c>
      <c r="F133" s="138" t="s">
        <v>2487</v>
      </c>
      <c r="G133" s="139" t="s">
        <v>610</v>
      </c>
      <c r="H133" s="140">
        <v>1240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405</v>
      </c>
    </row>
    <row r="134" spans="2:65" s="1" customFormat="1" ht="16.5" customHeight="1">
      <c r="B134" s="32"/>
      <c r="C134" s="136" t="s">
        <v>342</v>
      </c>
      <c r="D134" s="136" t="s">
        <v>254</v>
      </c>
      <c r="E134" s="137" t="s">
        <v>342</v>
      </c>
      <c r="F134" s="138" t="s">
        <v>2488</v>
      </c>
      <c r="G134" s="139" t="s">
        <v>610</v>
      </c>
      <c r="H134" s="140">
        <v>920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420</v>
      </c>
    </row>
    <row r="135" spans="2:65" s="1" customFormat="1" ht="16.5" customHeight="1">
      <c r="B135" s="32"/>
      <c r="C135" s="136" t="s">
        <v>8</v>
      </c>
      <c r="D135" s="136" t="s">
        <v>254</v>
      </c>
      <c r="E135" s="137" t="s">
        <v>8</v>
      </c>
      <c r="F135" s="138" t="s">
        <v>2489</v>
      </c>
      <c r="G135" s="139" t="s">
        <v>2132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431</v>
      </c>
    </row>
    <row r="136" spans="2:65" s="1" customFormat="1" ht="24.2" customHeight="1">
      <c r="B136" s="32"/>
      <c r="C136" s="136" t="s">
        <v>353</v>
      </c>
      <c r="D136" s="136" t="s">
        <v>254</v>
      </c>
      <c r="E136" s="137" t="s">
        <v>353</v>
      </c>
      <c r="F136" s="138" t="s">
        <v>2276</v>
      </c>
      <c r="G136" s="139" t="s">
        <v>2132</v>
      </c>
      <c r="H136" s="140">
        <v>2852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444</v>
      </c>
    </row>
    <row r="137" spans="2:65" s="1" customFormat="1" ht="16.5" customHeight="1">
      <c r="B137" s="32"/>
      <c r="C137" s="136" t="s">
        <v>359</v>
      </c>
      <c r="D137" s="136" t="s">
        <v>254</v>
      </c>
      <c r="E137" s="137" t="s">
        <v>359</v>
      </c>
      <c r="F137" s="138" t="s">
        <v>2490</v>
      </c>
      <c r="G137" s="139" t="s">
        <v>2132</v>
      </c>
      <c r="H137" s="140">
        <v>1240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456</v>
      </c>
    </row>
    <row r="138" spans="2:65" s="11" customFormat="1" ht="25.9" customHeight="1">
      <c r="B138" s="124"/>
      <c r="D138" s="125" t="s">
        <v>72</v>
      </c>
      <c r="E138" s="126" t="s">
        <v>2128</v>
      </c>
      <c r="F138" s="126" t="s">
        <v>2279</v>
      </c>
      <c r="I138" s="127"/>
      <c r="J138" s="128">
        <f>BK138</f>
        <v>0</v>
      </c>
      <c r="L138" s="124"/>
      <c r="M138" s="129"/>
      <c r="P138" s="130">
        <f>SUM(P139:P156)</f>
        <v>0</v>
      </c>
      <c r="R138" s="130">
        <f>SUM(R139:R156)</f>
        <v>0</v>
      </c>
      <c r="T138" s="131">
        <f>SUM(T139:T156)</f>
        <v>0</v>
      </c>
      <c r="AR138" s="125" t="s">
        <v>80</v>
      </c>
      <c r="AT138" s="132" t="s">
        <v>72</v>
      </c>
      <c r="AU138" s="132" t="s">
        <v>73</v>
      </c>
      <c r="AY138" s="125" t="s">
        <v>252</v>
      </c>
      <c r="BK138" s="133">
        <f>SUM(BK139:BK156)</f>
        <v>0</v>
      </c>
    </row>
    <row r="139" spans="2:65" s="1" customFormat="1" ht="16.5" customHeight="1">
      <c r="B139" s="32"/>
      <c r="C139" s="136" t="s">
        <v>363</v>
      </c>
      <c r="D139" s="136" t="s">
        <v>254</v>
      </c>
      <c r="E139" s="137" t="s">
        <v>363</v>
      </c>
      <c r="F139" s="138" t="s">
        <v>2280</v>
      </c>
      <c r="G139" s="139" t="s">
        <v>2141</v>
      </c>
      <c r="H139" s="140">
        <v>6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468</v>
      </c>
    </row>
    <row r="140" spans="2:65" s="1" customFormat="1" ht="16.5" customHeight="1">
      <c r="B140" s="32"/>
      <c r="C140" s="136" t="s">
        <v>368</v>
      </c>
      <c r="D140" s="136" t="s">
        <v>254</v>
      </c>
      <c r="E140" s="137" t="s">
        <v>368</v>
      </c>
      <c r="F140" s="138" t="s">
        <v>2281</v>
      </c>
      <c r="G140" s="139" t="s">
        <v>2141</v>
      </c>
      <c r="H140" s="140">
        <v>8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489</v>
      </c>
    </row>
    <row r="141" spans="2:65" s="1" customFormat="1" ht="16.5" customHeight="1">
      <c r="B141" s="32"/>
      <c r="C141" s="136" t="s">
        <v>373</v>
      </c>
      <c r="D141" s="136" t="s">
        <v>254</v>
      </c>
      <c r="E141" s="137" t="s">
        <v>373</v>
      </c>
      <c r="F141" s="138" t="s">
        <v>2282</v>
      </c>
      <c r="G141" s="139" t="s">
        <v>2148</v>
      </c>
      <c r="H141" s="140">
        <v>8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502</v>
      </c>
    </row>
    <row r="142" spans="2:65" s="1" customFormat="1" ht="16.5" customHeight="1">
      <c r="B142" s="32"/>
      <c r="C142" s="136" t="s">
        <v>380</v>
      </c>
      <c r="D142" s="136" t="s">
        <v>254</v>
      </c>
      <c r="E142" s="137" t="s">
        <v>380</v>
      </c>
      <c r="F142" s="138" t="s">
        <v>2283</v>
      </c>
      <c r="G142" s="139" t="s">
        <v>2132</v>
      </c>
      <c r="H142" s="140">
        <v>2987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553</v>
      </c>
    </row>
    <row r="143" spans="2:65" s="1" customFormat="1" ht="16.5" customHeight="1">
      <c r="B143" s="32"/>
      <c r="C143" s="136" t="s">
        <v>399</v>
      </c>
      <c r="D143" s="136" t="s">
        <v>254</v>
      </c>
      <c r="E143" s="137" t="s">
        <v>399</v>
      </c>
      <c r="F143" s="138" t="s">
        <v>2284</v>
      </c>
      <c r="G143" s="139" t="s">
        <v>2141</v>
      </c>
      <c r="H143" s="140">
        <v>10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565</v>
      </c>
    </row>
    <row r="144" spans="2:65" s="1" customFormat="1" ht="16.5" customHeight="1">
      <c r="B144" s="32"/>
      <c r="C144" s="136" t="s">
        <v>405</v>
      </c>
      <c r="D144" s="136" t="s">
        <v>254</v>
      </c>
      <c r="E144" s="137" t="s">
        <v>405</v>
      </c>
      <c r="F144" s="138" t="s">
        <v>2285</v>
      </c>
      <c r="G144" s="139" t="s">
        <v>2141</v>
      </c>
      <c r="H144" s="140">
        <v>10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578</v>
      </c>
    </row>
    <row r="145" spans="2:65" s="1" customFormat="1" ht="66.75" customHeight="1">
      <c r="B145" s="32"/>
      <c r="C145" s="136" t="s">
        <v>7</v>
      </c>
      <c r="D145" s="136" t="s">
        <v>254</v>
      </c>
      <c r="E145" s="137" t="s">
        <v>7</v>
      </c>
      <c r="F145" s="138" t="s">
        <v>2491</v>
      </c>
      <c r="G145" s="139" t="s">
        <v>2141</v>
      </c>
      <c r="H145" s="140">
        <v>10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590</v>
      </c>
    </row>
    <row r="146" spans="2:65" s="1" customFormat="1" ht="33" customHeight="1">
      <c r="B146" s="32"/>
      <c r="C146" s="136" t="s">
        <v>420</v>
      </c>
      <c r="D146" s="136" t="s">
        <v>254</v>
      </c>
      <c r="E146" s="137" t="s">
        <v>420</v>
      </c>
      <c r="F146" s="138" t="s">
        <v>2286</v>
      </c>
      <c r="G146" s="139" t="s">
        <v>2132</v>
      </c>
      <c r="H146" s="140">
        <v>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602</v>
      </c>
    </row>
    <row r="147" spans="2:65" s="1" customFormat="1" ht="16.5" customHeight="1">
      <c r="B147" s="32"/>
      <c r="C147" s="136" t="s">
        <v>424</v>
      </c>
      <c r="D147" s="136" t="s">
        <v>254</v>
      </c>
      <c r="E147" s="137" t="s">
        <v>424</v>
      </c>
      <c r="F147" s="138" t="s">
        <v>2492</v>
      </c>
      <c r="G147" s="139" t="s">
        <v>2132</v>
      </c>
      <c r="H147" s="140">
        <v>1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614</v>
      </c>
    </row>
    <row r="148" spans="2:65" s="1" customFormat="1" ht="24.2" customHeight="1">
      <c r="B148" s="32"/>
      <c r="C148" s="136" t="s">
        <v>431</v>
      </c>
      <c r="D148" s="136" t="s">
        <v>254</v>
      </c>
      <c r="E148" s="137" t="s">
        <v>438</v>
      </c>
      <c r="F148" s="138" t="s">
        <v>2493</v>
      </c>
      <c r="G148" s="139" t="s">
        <v>2141</v>
      </c>
      <c r="H148" s="140">
        <v>45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80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637</v>
      </c>
    </row>
    <row r="149" spans="2:65" s="1" customFormat="1" ht="16.5" customHeight="1">
      <c r="B149" s="32"/>
      <c r="C149" s="136" t="s">
        <v>438</v>
      </c>
      <c r="D149" s="136" t="s">
        <v>254</v>
      </c>
      <c r="E149" s="137" t="s">
        <v>444</v>
      </c>
      <c r="F149" s="138" t="s">
        <v>2494</v>
      </c>
      <c r="G149" s="139" t="s">
        <v>2141</v>
      </c>
      <c r="H149" s="140">
        <v>60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80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655</v>
      </c>
    </row>
    <row r="150" spans="2:65" s="1" customFormat="1" ht="16.5" customHeight="1">
      <c r="B150" s="32"/>
      <c r="C150" s="136" t="s">
        <v>444</v>
      </c>
      <c r="D150" s="136" t="s">
        <v>254</v>
      </c>
      <c r="E150" s="137" t="s">
        <v>449</v>
      </c>
      <c r="F150" s="138" t="s">
        <v>2495</v>
      </c>
      <c r="G150" s="139" t="s">
        <v>2141</v>
      </c>
      <c r="H150" s="140">
        <v>80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80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668</v>
      </c>
    </row>
    <row r="151" spans="2:65" s="1" customFormat="1" ht="24.2" customHeight="1">
      <c r="B151" s="32"/>
      <c r="C151" s="136" t="s">
        <v>449</v>
      </c>
      <c r="D151" s="136" t="s">
        <v>254</v>
      </c>
      <c r="E151" s="137" t="s">
        <v>2496</v>
      </c>
      <c r="F151" s="138" t="s">
        <v>2497</v>
      </c>
      <c r="G151" s="139" t="s">
        <v>2132</v>
      </c>
      <c r="H151" s="140">
        <v>1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80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684</v>
      </c>
    </row>
    <row r="152" spans="2:65" s="1" customFormat="1" ht="55.5" customHeight="1">
      <c r="B152" s="32"/>
      <c r="C152" s="136" t="s">
        <v>456</v>
      </c>
      <c r="D152" s="136" t="s">
        <v>254</v>
      </c>
      <c r="E152" s="137" t="s">
        <v>456</v>
      </c>
      <c r="F152" s="138" t="s">
        <v>2498</v>
      </c>
      <c r="G152" s="139" t="s">
        <v>2141</v>
      </c>
      <c r="H152" s="140">
        <v>12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80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697</v>
      </c>
    </row>
    <row r="153" spans="2:65" s="1" customFormat="1" ht="66.75" customHeight="1">
      <c r="B153" s="32"/>
      <c r="C153" s="136" t="s">
        <v>462</v>
      </c>
      <c r="D153" s="136" t="s">
        <v>254</v>
      </c>
      <c r="E153" s="137" t="s">
        <v>462</v>
      </c>
      <c r="F153" s="138" t="s">
        <v>2499</v>
      </c>
      <c r="G153" s="139" t="s">
        <v>2141</v>
      </c>
      <c r="H153" s="140">
        <v>6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80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707</v>
      </c>
    </row>
    <row r="154" spans="2:65" s="1" customFormat="1" ht="16.5" customHeight="1">
      <c r="B154" s="32"/>
      <c r="C154" s="136" t="s">
        <v>468</v>
      </c>
      <c r="D154" s="136" t="s">
        <v>254</v>
      </c>
      <c r="E154" s="137" t="s">
        <v>481</v>
      </c>
      <c r="F154" s="138" t="s">
        <v>2288</v>
      </c>
      <c r="G154" s="139" t="s">
        <v>2141</v>
      </c>
      <c r="H154" s="140">
        <v>12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80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717</v>
      </c>
    </row>
    <row r="155" spans="2:65" s="1" customFormat="1" ht="16.5" customHeight="1">
      <c r="B155" s="32"/>
      <c r="C155" s="136" t="s">
        <v>481</v>
      </c>
      <c r="D155" s="136" t="s">
        <v>254</v>
      </c>
      <c r="E155" s="137" t="s">
        <v>489</v>
      </c>
      <c r="F155" s="138" t="s">
        <v>2289</v>
      </c>
      <c r="G155" s="139" t="s">
        <v>2141</v>
      </c>
      <c r="H155" s="140">
        <v>20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80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732</v>
      </c>
    </row>
    <row r="156" spans="2:65" s="1" customFormat="1" ht="16.5" customHeight="1">
      <c r="B156" s="32"/>
      <c r="C156" s="136" t="s">
        <v>489</v>
      </c>
      <c r="D156" s="136" t="s">
        <v>254</v>
      </c>
      <c r="E156" s="137" t="s">
        <v>493</v>
      </c>
      <c r="F156" s="138" t="s">
        <v>2500</v>
      </c>
      <c r="G156" s="139" t="s">
        <v>2141</v>
      </c>
      <c r="H156" s="140">
        <v>16</v>
      </c>
      <c r="I156" s="141"/>
      <c r="J156" s="142">
        <f>ROUND(I156*H156,2)</f>
        <v>0</v>
      </c>
      <c r="K156" s="138" t="s">
        <v>1</v>
      </c>
      <c r="L156" s="32"/>
      <c r="M156" s="188" t="s">
        <v>1</v>
      </c>
      <c r="N156" s="189" t="s">
        <v>38</v>
      </c>
      <c r="O156" s="190"/>
      <c r="P156" s="191">
        <f>O156*H156</f>
        <v>0</v>
      </c>
      <c r="Q156" s="191">
        <v>0</v>
      </c>
      <c r="R156" s="191">
        <f>Q156*H156</f>
        <v>0</v>
      </c>
      <c r="S156" s="191">
        <v>0</v>
      </c>
      <c r="T156" s="192">
        <f>S156*H156</f>
        <v>0</v>
      </c>
      <c r="AR156" s="147" t="s">
        <v>259</v>
      </c>
      <c r="AT156" s="147" t="s">
        <v>254</v>
      </c>
      <c r="AU156" s="147" t="s">
        <v>80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744</v>
      </c>
    </row>
    <row r="157" spans="2:65" s="1" customFormat="1" ht="6.95" customHeight="1">
      <c r="B157" s="44"/>
      <c r="C157" s="45"/>
      <c r="D157" s="45"/>
      <c r="E157" s="45"/>
      <c r="F157" s="45"/>
      <c r="G157" s="45"/>
      <c r="H157" s="45"/>
      <c r="I157" s="45"/>
      <c r="J157" s="45"/>
      <c r="K157" s="45"/>
      <c r="L157" s="32"/>
    </row>
  </sheetData>
  <sheetProtection algorithmName="SHA-512" hashValue="VSwFtBE+9aVo98IbbknIq4hPxHogL18YLZcj78FRLL7COFcvGEiWwR7UqQXDbBBwMxPAo5T1y55Csk0CGClnEw==" saltValue="JPAt8K69hSs5ETl99pkD/lhVEf9QQnlvCpZqRJEvFsgFO9DzIEanfrs0vRbGtbPHsz4kSkMz2Ls+LNta1mg4mA==" spinCount="100000" sheet="1" objects="1" scenarios="1" formatColumns="0" formatRows="0" autoFilter="0"/>
  <autoFilter ref="C121:K156" xr:uid="{00000000-0009-0000-0000-00000A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4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123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2501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ROUND(J145,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ROUND((SUM(BE145:BE243)),  2)</f>
        <v>0</v>
      </c>
      <c r="I35" s="96">
        <v>0.21</v>
      </c>
      <c r="J35" s="86">
        <f>ROUND(((SUM(BE145:BE243))*I35),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ROUND((SUM(BF145:BF243)),  2)</f>
        <v>0</v>
      </c>
      <c r="I36" s="96">
        <v>0.12</v>
      </c>
      <c r="J36" s="86">
        <f>ROUND(((SUM(BF145:BF243))*I36),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ROUND((SUM(BG145:BG243)),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ROUND((SUM(BH145:BH243)),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ROUND((SUM(BI145:BI243)),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A.6 - MaR - 2.np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J145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2502</v>
      </c>
      <c r="E99" s="110"/>
      <c r="F99" s="110"/>
      <c r="G99" s="110"/>
      <c r="H99" s="110"/>
      <c r="I99" s="110"/>
      <c r="J99" s="111">
        <f>J146</f>
        <v>0</v>
      </c>
      <c r="L99" s="108"/>
    </row>
    <row r="100" spans="2:47" s="9" customFormat="1" ht="19.899999999999999" customHeight="1">
      <c r="B100" s="112"/>
      <c r="D100" s="113" t="s">
        <v>2503</v>
      </c>
      <c r="E100" s="114"/>
      <c r="F100" s="114"/>
      <c r="G100" s="114"/>
      <c r="H100" s="114"/>
      <c r="I100" s="114"/>
      <c r="J100" s="115">
        <f>J147</f>
        <v>0</v>
      </c>
      <c r="L100" s="112"/>
    </row>
    <row r="101" spans="2:47" s="9" customFormat="1" ht="19.899999999999999" customHeight="1">
      <c r="B101" s="112"/>
      <c r="D101" s="113" t="s">
        <v>2504</v>
      </c>
      <c r="E101" s="114"/>
      <c r="F101" s="114"/>
      <c r="G101" s="114"/>
      <c r="H101" s="114"/>
      <c r="I101" s="114"/>
      <c r="J101" s="115">
        <f>J149</f>
        <v>0</v>
      </c>
      <c r="L101" s="112"/>
    </row>
    <row r="102" spans="2:47" s="9" customFormat="1" ht="19.899999999999999" customHeight="1">
      <c r="B102" s="112"/>
      <c r="D102" s="113" t="s">
        <v>2505</v>
      </c>
      <c r="E102" s="114"/>
      <c r="F102" s="114"/>
      <c r="G102" s="114"/>
      <c r="H102" s="114"/>
      <c r="I102" s="114"/>
      <c r="J102" s="115">
        <f>J153</f>
        <v>0</v>
      </c>
      <c r="L102" s="112"/>
    </row>
    <row r="103" spans="2:47" s="8" customFormat="1" ht="24.95" customHeight="1">
      <c r="B103" s="108"/>
      <c r="D103" s="109" t="s">
        <v>2506</v>
      </c>
      <c r="E103" s="110"/>
      <c r="F103" s="110"/>
      <c r="G103" s="110"/>
      <c r="H103" s="110"/>
      <c r="I103" s="110"/>
      <c r="J103" s="111">
        <f>J171</f>
        <v>0</v>
      </c>
      <c r="L103" s="108"/>
    </row>
    <row r="104" spans="2:47" s="9" customFormat="1" ht="19.899999999999999" customHeight="1">
      <c r="B104" s="112"/>
      <c r="D104" s="113" t="s">
        <v>2507</v>
      </c>
      <c r="E104" s="114"/>
      <c r="F104" s="114"/>
      <c r="G104" s="114"/>
      <c r="H104" s="114"/>
      <c r="I104" s="114"/>
      <c r="J104" s="115">
        <f>J172</f>
        <v>0</v>
      </c>
      <c r="L104" s="112"/>
    </row>
    <row r="105" spans="2:47" s="9" customFormat="1" ht="19.899999999999999" customHeight="1">
      <c r="B105" s="112"/>
      <c r="D105" s="113" t="s">
        <v>2508</v>
      </c>
      <c r="E105" s="114"/>
      <c r="F105" s="114"/>
      <c r="G105" s="114"/>
      <c r="H105" s="114"/>
      <c r="I105" s="114"/>
      <c r="J105" s="115">
        <f>J178</f>
        <v>0</v>
      </c>
      <c r="L105" s="112"/>
    </row>
    <row r="106" spans="2:47" s="9" customFormat="1" ht="19.899999999999999" customHeight="1">
      <c r="B106" s="112"/>
      <c r="D106" s="113" t="s">
        <v>2509</v>
      </c>
      <c r="E106" s="114"/>
      <c r="F106" s="114"/>
      <c r="G106" s="114"/>
      <c r="H106" s="114"/>
      <c r="I106" s="114"/>
      <c r="J106" s="115">
        <f>J181</f>
        <v>0</v>
      </c>
      <c r="L106" s="112"/>
    </row>
    <row r="107" spans="2:47" s="9" customFormat="1" ht="19.899999999999999" customHeight="1">
      <c r="B107" s="112"/>
      <c r="D107" s="113" t="s">
        <v>2510</v>
      </c>
      <c r="E107" s="114"/>
      <c r="F107" s="114"/>
      <c r="G107" s="114"/>
      <c r="H107" s="114"/>
      <c r="I107" s="114"/>
      <c r="J107" s="115">
        <f>J183</f>
        <v>0</v>
      </c>
      <c r="L107" s="112"/>
    </row>
    <row r="108" spans="2:47" s="9" customFormat="1" ht="19.899999999999999" customHeight="1">
      <c r="B108" s="112"/>
      <c r="D108" s="113" t="s">
        <v>2511</v>
      </c>
      <c r="E108" s="114"/>
      <c r="F108" s="114"/>
      <c r="G108" s="114"/>
      <c r="H108" s="114"/>
      <c r="I108" s="114"/>
      <c r="J108" s="115">
        <f>J190</f>
        <v>0</v>
      </c>
      <c r="L108" s="112"/>
    </row>
    <row r="109" spans="2:47" s="9" customFormat="1" ht="19.899999999999999" customHeight="1">
      <c r="B109" s="112"/>
      <c r="D109" s="113" t="s">
        <v>2512</v>
      </c>
      <c r="E109" s="114"/>
      <c r="F109" s="114"/>
      <c r="G109" s="114"/>
      <c r="H109" s="114"/>
      <c r="I109" s="114"/>
      <c r="J109" s="115">
        <f>J196</f>
        <v>0</v>
      </c>
      <c r="L109" s="112"/>
    </row>
    <row r="110" spans="2:47" s="9" customFormat="1" ht="19.899999999999999" customHeight="1">
      <c r="B110" s="112"/>
      <c r="D110" s="113" t="s">
        <v>2513</v>
      </c>
      <c r="E110" s="114"/>
      <c r="F110" s="114"/>
      <c r="G110" s="114"/>
      <c r="H110" s="114"/>
      <c r="I110" s="114"/>
      <c r="J110" s="115">
        <f>J198</f>
        <v>0</v>
      </c>
      <c r="L110" s="112"/>
    </row>
    <row r="111" spans="2:47" s="8" customFormat="1" ht="24.95" customHeight="1">
      <c r="B111" s="108"/>
      <c r="D111" s="109" t="s">
        <v>2514</v>
      </c>
      <c r="E111" s="110"/>
      <c r="F111" s="110"/>
      <c r="G111" s="110"/>
      <c r="H111" s="110"/>
      <c r="I111" s="110"/>
      <c r="J111" s="111">
        <f>J202</f>
        <v>0</v>
      </c>
      <c r="L111" s="108"/>
    </row>
    <row r="112" spans="2:47" s="9" customFormat="1" ht="19.899999999999999" customHeight="1">
      <c r="B112" s="112"/>
      <c r="D112" s="113" t="s">
        <v>2515</v>
      </c>
      <c r="E112" s="114"/>
      <c r="F112" s="114"/>
      <c r="G112" s="114"/>
      <c r="H112" s="114"/>
      <c r="I112" s="114"/>
      <c r="J112" s="115">
        <f>J203</f>
        <v>0</v>
      </c>
      <c r="L112" s="112"/>
    </row>
    <row r="113" spans="2:12" s="9" customFormat="1" ht="19.899999999999999" customHeight="1">
      <c r="B113" s="112"/>
      <c r="D113" s="113" t="s">
        <v>2516</v>
      </c>
      <c r="E113" s="114"/>
      <c r="F113" s="114"/>
      <c r="G113" s="114"/>
      <c r="H113" s="114"/>
      <c r="I113" s="114"/>
      <c r="J113" s="115">
        <f>J206</f>
        <v>0</v>
      </c>
      <c r="L113" s="112"/>
    </row>
    <row r="114" spans="2:12" s="9" customFormat="1" ht="19.899999999999999" customHeight="1">
      <c r="B114" s="112"/>
      <c r="D114" s="113" t="s">
        <v>2517</v>
      </c>
      <c r="E114" s="114"/>
      <c r="F114" s="114"/>
      <c r="G114" s="114"/>
      <c r="H114" s="114"/>
      <c r="I114" s="114"/>
      <c r="J114" s="115">
        <f>J209</f>
        <v>0</v>
      </c>
      <c r="L114" s="112"/>
    </row>
    <row r="115" spans="2:12" s="9" customFormat="1" ht="19.899999999999999" customHeight="1">
      <c r="B115" s="112"/>
      <c r="D115" s="113" t="s">
        <v>2518</v>
      </c>
      <c r="E115" s="114"/>
      <c r="F115" s="114"/>
      <c r="G115" s="114"/>
      <c r="H115" s="114"/>
      <c r="I115" s="114"/>
      <c r="J115" s="115">
        <f>J213</f>
        <v>0</v>
      </c>
      <c r="L115" s="112"/>
    </row>
    <row r="116" spans="2:12" s="9" customFormat="1" ht="19.899999999999999" customHeight="1">
      <c r="B116" s="112"/>
      <c r="D116" s="113" t="s">
        <v>2519</v>
      </c>
      <c r="E116" s="114"/>
      <c r="F116" s="114"/>
      <c r="G116" s="114"/>
      <c r="H116" s="114"/>
      <c r="I116" s="114"/>
      <c r="J116" s="115">
        <f>J217</f>
        <v>0</v>
      </c>
      <c r="L116" s="112"/>
    </row>
    <row r="117" spans="2:12" s="9" customFormat="1" ht="19.899999999999999" customHeight="1">
      <c r="B117" s="112"/>
      <c r="D117" s="113" t="s">
        <v>2520</v>
      </c>
      <c r="E117" s="114"/>
      <c r="F117" s="114"/>
      <c r="G117" s="114"/>
      <c r="H117" s="114"/>
      <c r="I117" s="114"/>
      <c r="J117" s="115">
        <f>J220</f>
        <v>0</v>
      </c>
      <c r="L117" s="112"/>
    </row>
    <row r="118" spans="2:12" s="9" customFormat="1" ht="19.899999999999999" customHeight="1">
      <c r="B118" s="112"/>
      <c r="D118" s="113" t="s">
        <v>2521</v>
      </c>
      <c r="E118" s="114"/>
      <c r="F118" s="114"/>
      <c r="G118" s="114"/>
      <c r="H118" s="114"/>
      <c r="I118" s="114"/>
      <c r="J118" s="115">
        <f>J222</f>
        <v>0</v>
      </c>
      <c r="L118" s="112"/>
    </row>
    <row r="119" spans="2:12" s="9" customFormat="1" ht="19.899999999999999" customHeight="1">
      <c r="B119" s="112"/>
      <c r="D119" s="113" t="s">
        <v>2522</v>
      </c>
      <c r="E119" s="114"/>
      <c r="F119" s="114"/>
      <c r="G119" s="114"/>
      <c r="H119" s="114"/>
      <c r="I119" s="114"/>
      <c r="J119" s="115">
        <f>J225</f>
        <v>0</v>
      </c>
      <c r="L119" s="112"/>
    </row>
    <row r="120" spans="2:12" s="9" customFormat="1" ht="19.899999999999999" customHeight="1">
      <c r="B120" s="112"/>
      <c r="D120" s="113" t="s">
        <v>2523</v>
      </c>
      <c r="E120" s="114"/>
      <c r="F120" s="114"/>
      <c r="G120" s="114"/>
      <c r="H120" s="114"/>
      <c r="I120" s="114"/>
      <c r="J120" s="115">
        <f>J227</f>
        <v>0</v>
      </c>
      <c r="L120" s="112"/>
    </row>
    <row r="121" spans="2:12" s="9" customFormat="1" ht="19.899999999999999" customHeight="1">
      <c r="B121" s="112"/>
      <c r="D121" s="113" t="s">
        <v>2524</v>
      </c>
      <c r="E121" s="114"/>
      <c r="F121" s="114"/>
      <c r="G121" s="114"/>
      <c r="H121" s="114"/>
      <c r="I121" s="114"/>
      <c r="J121" s="115">
        <f>J230</f>
        <v>0</v>
      </c>
      <c r="L121" s="112"/>
    </row>
    <row r="122" spans="2:12" s="9" customFormat="1" ht="19.899999999999999" customHeight="1">
      <c r="B122" s="112"/>
      <c r="D122" s="113" t="s">
        <v>2525</v>
      </c>
      <c r="E122" s="114"/>
      <c r="F122" s="114"/>
      <c r="G122" s="114"/>
      <c r="H122" s="114"/>
      <c r="I122" s="114"/>
      <c r="J122" s="115">
        <f>J239</f>
        <v>0</v>
      </c>
      <c r="L122" s="112"/>
    </row>
    <row r="123" spans="2:12" s="9" customFormat="1" ht="19.899999999999999" customHeight="1">
      <c r="B123" s="112"/>
      <c r="D123" s="113" t="s">
        <v>2526</v>
      </c>
      <c r="E123" s="114"/>
      <c r="F123" s="114"/>
      <c r="G123" s="114"/>
      <c r="H123" s="114"/>
      <c r="I123" s="114"/>
      <c r="J123" s="115">
        <f>J241</f>
        <v>0</v>
      </c>
      <c r="L123" s="112"/>
    </row>
    <row r="124" spans="2:12" s="1" customFormat="1" ht="21.75" customHeight="1">
      <c r="B124" s="32"/>
      <c r="L124" s="32"/>
    </row>
    <row r="125" spans="2:12" s="1" customFormat="1" ht="6.9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20" s="1" customFormat="1" ht="6.9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20" s="1" customFormat="1" ht="24.95" customHeight="1">
      <c r="B130" s="32"/>
      <c r="C130" s="21" t="s">
        <v>237</v>
      </c>
      <c r="L130" s="32"/>
    </row>
    <row r="131" spans="2:20" s="1" customFormat="1" ht="6.95" customHeight="1">
      <c r="B131" s="32"/>
      <c r="L131" s="32"/>
    </row>
    <row r="132" spans="2:20" s="1" customFormat="1" ht="12" customHeight="1">
      <c r="B132" s="32"/>
      <c r="C132" s="27" t="s">
        <v>16</v>
      </c>
      <c r="L132" s="32"/>
    </row>
    <row r="133" spans="2:20" s="1" customFormat="1" ht="26.25" customHeight="1">
      <c r="B133" s="32"/>
      <c r="E133" s="235" t="str">
        <f>E7</f>
        <v>FN Brno, Jihlavská 20 - rekonstrukce přípravny jídel a rozšíření jídelny</v>
      </c>
      <c r="F133" s="236"/>
      <c r="G133" s="236"/>
      <c r="H133" s="236"/>
      <c r="L133" s="32"/>
    </row>
    <row r="134" spans="2:20" ht="12" customHeight="1">
      <c r="B134" s="20"/>
      <c r="C134" s="27" t="s">
        <v>195</v>
      </c>
      <c r="L134" s="20"/>
    </row>
    <row r="135" spans="2:20" s="1" customFormat="1" ht="16.5" customHeight="1">
      <c r="B135" s="32"/>
      <c r="E135" s="235" t="s">
        <v>196</v>
      </c>
      <c r="F135" s="237"/>
      <c r="G135" s="237"/>
      <c r="H135" s="237"/>
      <c r="L135" s="32"/>
    </row>
    <row r="136" spans="2:20" s="1" customFormat="1" ht="12" customHeight="1">
      <c r="B136" s="32"/>
      <c r="C136" s="27" t="s">
        <v>197</v>
      </c>
      <c r="L136" s="32"/>
    </row>
    <row r="137" spans="2:20" s="1" customFormat="1" ht="16.5" customHeight="1">
      <c r="B137" s="32"/>
      <c r="E137" s="217" t="str">
        <f>E11</f>
        <v>A.6 - MaR - 2.np</v>
      </c>
      <c r="F137" s="237"/>
      <c r="G137" s="237"/>
      <c r="H137" s="237"/>
      <c r="L137" s="32"/>
    </row>
    <row r="138" spans="2:20" s="1" customFormat="1" ht="6.95" customHeight="1">
      <c r="B138" s="32"/>
      <c r="L138" s="32"/>
    </row>
    <row r="139" spans="2:20" s="1" customFormat="1" ht="12" customHeight="1">
      <c r="B139" s="32"/>
      <c r="C139" s="27" t="s">
        <v>20</v>
      </c>
      <c r="F139" s="25" t="str">
        <f>F14</f>
        <v xml:space="preserve"> </v>
      </c>
      <c r="I139" s="27" t="s">
        <v>22</v>
      </c>
      <c r="J139" s="52" t="str">
        <f>IF(J14="","",J14)</f>
        <v>3. 6. 2025</v>
      </c>
      <c r="L139" s="32"/>
    </row>
    <row r="140" spans="2:20" s="1" customFormat="1" ht="6.95" customHeight="1">
      <c r="B140" s="32"/>
      <c r="L140" s="32"/>
    </row>
    <row r="141" spans="2:20" s="1" customFormat="1" ht="15.2" customHeight="1">
      <c r="B141" s="32"/>
      <c r="C141" s="27" t="s">
        <v>24</v>
      </c>
      <c r="F141" s="25" t="str">
        <f>E17</f>
        <v xml:space="preserve"> </v>
      </c>
      <c r="I141" s="27" t="s">
        <v>29</v>
      </c>
      <c r="J141" s="30" t="str">
        <f>E23</f>
        <v xml:space="preserve"> </v>
      </c>
      <c r="L141" s="32"/>
    </row>
    <row r="142" spans="2:20" s="1" customFormat="1" ht="15.2" customHeight="1">
      <c r="B142" s="32"/>
      <c r="C142" s="27" t="s">
        <v>27</v>
      </c>
      <c r="F142" s="25" t="str">
        <f>IF(E20="","",E20)</f>
        <v>Vyplň údaj</v>
      </c>
      <c r="I142" s="27" t="s">
        <v>31</v>
      </c>
      <c r="J142" s="30" t="str">
        <f>E26</f>
        <v xml:space="preserve"> </v>
      </c>
      <c r="L142" s="32"/>
    </row>
    <row r="143" spans="2:20" s="1" customFormat="1" ht="10.35" customHeight="1">
      <c r="B143" s="32"/>
      <c r="L143" s="32"/>
    </row>
    <row r="144" spans="2:20" s="10" customFormat="1" ht="29.25" customHeight="1">
      <c r="B144" s="116"/>
      <c r="C144" s="117" t="s">
        <v>238</v>
      </c>
      <c r="D144" s="118" t="s">
        <v>58</v>
      </c>
      <c r="E144" s="118" t="s">
        <v>54</v>
      </c>
      <c r="F144" s="118" t="s">
        <v>55</v>
      </c>
      <c r="G144" s="118" t="s">
        <v>239</v>
      </c>
      <c r="H144" s="118" t="s">
        <v>240</v>
      </c>
      <c r="I144" s="118" t="s">
        <v>241</v>
      </c>
      <c r="J144" s="118" t="s">
        <v>201</v>
      </c>
      <c r="K144" s="119" t="s">
        <v>242</v>
      </c>
      <c r="L144" s="116"/>
      <c r="M144" s="59" t="s">
        <v>1</v>
      </c>
      <c r="N144" s="60" t="s">
        <v>37</v>
      </c>
      <c r="O144" s="60" t="s">
        <v>243</v>
      </c>
      <c r="P144" s="60" t="s">
        <v>244</v>
      </c>
      <c r="Q144" s="60" t="s">
        <v>245</v>
      </c>
      <c r="R144" s="60" t="s">
        <v>246</v>
      </c>
      <c r="S144" s="60" t="s">
        <v>247</v>
      </c>
      <c r="T144" s="61" t="s">
        <v>248</v>
      </c>
    </row>
    <row r="145" spans="2:65" s="1" customFormat="1" ht="22.9" customHeight="1">
      <c r="B145" s="32"/>
      <c r="C145" s="64" t="s">
        <v>249</v>
      </c>
      <c r="J145" s="120">
        <f>BK145</f>
        <v>0</v>
      </c>
      <c r="L145" s="32"/>
      <c r="M145" s="62"/>
      <c r="N145" s="53"/>
      <c r="O145" s="53"/>
      <c r="P145" s="121">
        <f>P146+P171+P202</f>
        <v>0</v>
      </c>
      <c r="Q145" s="53"/>
      <c r="R145" s="121">
        <f>R146+R171+R202</f>
        <v>0</v>
      </c>
      <c r="S145" s="53"/>
      <c r="T145" s="122">
        <f>T146+T171+T202</f>
        <v>0</v>
      </c>
      <c r="AT145" s="17" t="s">
        <v>72</v>
      </c>
      <c r="AU145" s="17" t="s">
        <v>203</v>
      </c>
      <c r="BK145" s="123">
        <f>BK146+BK171+BK202</f>
        <v>0</v>
      </c>
    </row>
    <row r="146" spans="2:65" s="11" customFormat="1" ht="25.9" customHeight="1">
      <c r="B146" s="124"/>
      <c r="D146" s="125" t="s">
        <v>72</v>
      </c>
      <c r="E146" s="126" t="s">
        <v>1930</v>
      </c>
      <c r="F146" s="126" t="s">
        <v>2527</v>
      </c>
      <c r="I146" s="127"/>
      <c r="J146" s="128">
        <f>BK146</f>
        <v>0</v>
      </c>
      <c r="L146" s="124"/>
      <c r="M146" s="129"/>
      <c r="P146" s="130">
        <f>P147+P149+P153</f>
        <v>0</v>
      </c>
      <c r="R146" s="130">
        <f>R147+R149+R153</f>
        <v>0</v>
      </c>
      <c r="T146" s="131">
        <f>T147+T149+T153</f>
        <v>0</v>
      </c>
      <c r="AR146" s="125" t="s">
        <v>80</v>
      </c>
      <c r="AT146" s="132" t="s">
        <v>72</v>
      </c>
      <c r="AU146" s="132" t="s">
        <v>73</v>
      </c>
      <c r="AY146" s="125" t="s">
        <v>252</v>
      </c>
      <c r="BK146" s="133">
        <f>BK147+BK149+BK153</f>
        <v>0</v>
      </c>
    </row>
    <row r="147" spans="2:65" s="11" customFormat="1" ht="22.9" customHeight="1">
      <c r="B147" s="124"/>
      <c r="D147" s="125" t="s">
        <v>72</v>
      </c>
      <c r="E147" s="134" t="s">
        <v>2528</v>
      </c>
      <c r="F147" s="134" t="s">
        <v>2529</v>
      </c>
      <c r="I147" s="127"/>
      <c r="J147" s="135">
        <f>BK147</f>
        <v>0</v>
      </c>
      <c r="L147" s="124"/>
      <c r="M147" s="129"/>
      <c r="P147" s="130">
        <f>P148</f>
        <v>0</v>
      </c>
      <c r="R147" s="130">
        <f>R148</f>
        <v>0</v>
      </c>
      <c r="T147" s="131">
        <f>T148</f>
        <v>0</v>
      </c>
      <c r="AR147" s="125" t="s">
        <v>80</v>
      </c>
      <c r="AT147" s="132" t="s">
        <v>72</v>
      </c>
      <c r="AU147" s="132" t="s">
        <v>80</v>
      </c>
      <c r="AY147" s="125" t="s">
        <v>252</v>
      </c>
      <c r="BK147" s="133">
        <f>BK148</f>
        <v>0</v>
      </c>
    </row>
    <row r="148" spans="2:65" s="1" customFormat="1" ht="16.5" customHeight="1">
      <c r="B148" s="32"/>
      <c r="C148" s="136" t="s">
        <v>80</v>
      </c>
      <c r="D148" s="136" t="s">
        <v>254</v>
      </c>
      <c r="E148" s="137" t="s">
        <v>80</v>
      </c>
      <c r="F148" s="138" t="s">
        <v>2530</v>
      </c>
      <c r="G148" s="139" t="s">
        <v>2132</v>
      </c>
      <c r="H148" s="140">
        <v>1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82</v>
      </c>
    </row>
    <row r="149" spans="2:65" s="11" customFormat="1" ht="22.9" customHeight="1">
      <c r="B149" s="124"/>
      <c r="D149" s="125" t="s">
        <v>72</v>
      </c>
      <c r="E149" s="134" t="s">
        <v>2531</v>
      </c>
      <c r="F149" s="134" t="s">
        <v>2532</v>
      </c>
      <c r="I149" s="127"/>
      <c r="J149" s="135">
        <f>BK149</f>
        <v>0</v>
      </c>
      <c r="L149" s="124"/>
      <c r="M149" s="129"/>
      <c r="P149" s="130">
        <f>SUM(P150:P152)</f>
        <v>0</v>
      </c>
      <c r="R149" s="130">
        <f>SUM(R150:R152)</f>
        <v>0</v>
      </c>
      <c r="T149" s="131">
        <f>SUM(T150:T152)</f>
        <v>0</v>
      </c>
      <c r="AR149" s="125" t="s">
        <v>80</v>
      </c>
      <c r="AT149" s="132" t="s">
        <v>72</v>
      </c>
      <c r="AU149" s="132" t="s">
        <v>80</v>
      </c>
      <c r="AY149" s="125" t="s">
        <v>252</v>
      </c>
      <c r="BK149" s="133">
        <f>SUM(BK150:BK152)</f>
        <v>0</v>
      </c>
    </row>
    <row r="150" spans="2:65" s="1" customFormat="1" ht="16.5" customHeight="1">
      <c r="B150" s="32"/>
      <c r="C150" s="136" t="s">
        <v>82</v>
      </c>
      <c r="D150" s="136" t="s">
        <v>254</v>
      </c>
      <c r="E150" s="137" t="s">
        <v>82</v>
      </c>
      <c r="F150" s="138" t="s">
        <v>2533</v>
      </c>
      <c r="G150" s="139" t="s">
        <v>2132</v>
      </c>
      <c r="H150" s="140">
        <v>1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259</v>
      </c>
    </row>
    <row r="151" spans="2:65" s="1" customFormat="1" ht="16.5" customHeight="1">
      <c r="B151" s="32"/>
      <c r="C151" s="136" t="s">
        <v>96</v>
      </c>
      <c r="D151" s="136" t="s">
        <v>254</v>
      </c>
      <c r="E151" s="137" t="s">
        <v>96</v>
      </c>
      <c r="F151" s="138" t="s">
        <v>2534</v>
      </c>
      <c r="G151" s="139" t="s">
        <v>2132</v>
      </c>
      <c r="H151" s="140">
        <v>1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305</v>
      </c>
    </row>
    <row r="152" spans="2:65" s="1" customFormat="1" ht="16.5" customHeight="1">
      <c r="B152" s="32"/>
      <c r="C152" s="136" t="s">
        <v>259</v>
      </c>
      <c r="D152" s="136" t="s">
        <v>254</v>
      </c>
      <c r="E152" s="137" t="s">
        <v>259</v>
      </c>
      <c r="F152" s="138" t="s">
        <v>2535</v>
      </c>
      <c r="G152" s="139" t="s">
        <v>2132</v>
      </c>
      <c r="H152" s="140">
        <v>1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320</v>
      </c>
    </row>
    <row r="153" spans="2:65" s="11" customFormat="1" ht="22.9" customHeight="1">
      <c r="B153" s="124"/>
      <c r="D153" s="125" t="s">
        <v>72</v>
      </c>
      <c r="E153" s="134" t="s">
        <v>2536</v>
      </c>
      <c r="F153" s="134" t="s">
        <v>2537</v>
      </c>
      <c r="I153" s="127"/>
      <c r="J153" s="135">
        <f>BK153</f>
        <v>0</v>
      </c>
      <c r="L153" s="124"/>
      <c r="M153" s="129"/>
      <c r="P153" s="130">
        <f>SUM(P154:P170)</f>
        <v>0</v>
      </c>
      <c r="R153" s="130">
        <f>SUM(R154:R170)</f>
        <v>0</v>
      </c>
      <c r="T153" s="131">
        <f>SUM(T154:T170)</f>
        <v>0</v>
      </c>
      <c r="AR153" s="125" t="s">
        <v>80</v>
      </c>
      <c r="AT153" s="132" t="s">
        <v>72</v>
      </c>
      <c r="AU153" s="132" t="s">
        <v>80</v>
      </c>
      <c r="AY153" s="125" t="s">
        <v>252</v>
      </c>
      <c r="BK153" s="133">
        <f>SUM(BK154:BK170)</f>
        <v>0</v>
      </c>
    </row>
    <row r="154" spans="2:65" s="1" customFormat="1" ht="16.5" customHeight="1">
      <c r="B154" s="32"/>
      <c r="C154" s="136" t="s">
        <v>297</v>
      </c>
      <c r="D154" s="136" t="s">
        <v>254</v>
      </c>
      <c r="E154" s="137" t="s">
        <v>297</v>
      </c>
      <c r="F154" s="138" t="s">
        <v>2538</v>
      </c>
      <c r="G154" s="139" t="s">
        <v>2132</v>
      </c>
      <c r="H154" s="140">
        <v>1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333</v>
      </c>
    </row>
    <row r="155" spans="2:65" s="1" customFormat="1" ht="16.5" customHeight="1">
      <c r="B155" s="32"/>
      <c r="C155" s="136" t="s">
        <v>305</v>
      </c>
      <c r="D155" s="136" t="s">
        <v>254</v>
      </c>
      <c r="E155" s="137" t="s">
        <v>305</v>
      </c>
      <c r="F155" s="138" t="s">
        <v>2539</v>
      </c>
      <c r="G155" s="139" t="s">
        <v>2132</v>
      </c>
      <c r="H155" s="140">
        <v>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8</v>
      </c>
    </row>
    <row r="156" spans="2:65" s="1" customFormat="1" ht="16.5" customHeight="1">
      <c r="B156" s="32"/>
      <c r="C156" s="136" t="s">
        <v>315</v>
      </c>
      <c r="D156" s="136" t="s">
        <v>254</v>
      </c>
      <c r="E156" s="137" t="s">
        <v>315</v>
      </c>
      <c r="F156" s="138" t="s">
        <v>2540</v>
      </c>
      <c r="G156" s="139" t="s">
        <v>2132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359</v>
      </c>
    </row>
    <row r="157" spans="2:65" s="1" customFormat="1" ht="24.2" customHeight="1">
      <c r="B157" s="32"/>
      <c r="C157" s="136" t="s">
        <v>320</v>
      </c>
      <c r="D157" s="136" t="s">
        <v>254</v>
      </c>
      <c r="E157" s="137" t="s">
        <v>320</v>
      </c>
      <c r="F157" s="138" t="s">
        <v>2541</v>
      </c>
      <c r="G157" s="139" t="s">
        <v>2132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368</v>
      </c>
    </row>
    <row r="158" spans="2:65" s="1" customFormat="1" ht="16.5" customHeight="1">
      <c r="B158" s="32"/>
      <c r="C158" s="136" t="s">
        <v>327</v>
      </c>
      <c r="D158" s="136" t="s">
        <v>254</v>
      </c>
      <c r="E158" s="137" t="s">
        <v>327</v>
      </c>
      <c r="F158" s="138" t="s">
        <v>2542</v>
      </c>
      <c r="G158" s="139" t="s">
        <v>2132</v>
      </c>
      <c r="H158" s="140">
        <v>1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380</v>
      </c>
    </row>
    <row r="159" spans="2:65" s="1" customFormat="1" ht="16.5" customHeight="1">
      <c r="B159" s="32"/>
      <c r="C159" s="136" t="s">
        <v>333</v>
      </c>
      <c r="D159" s="136" t="s">
        <v>254</v>
      </c>
      <c r="E159" s="137" t="s">
        <v>333</v>
      </c>
      <c r="F159" s="138" t="s">
        <v>2543</v>
      </c>
      <c r="G159" s="139" t="s">
        <v>2132</v>
      </c>
      <c r="H159" s="140">
        <v>1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405</v>
      </c>
    </row>
    <row r="160" spans="2:65" s="1" customFormat="1" ht="21.75" customHeight="1">
      <c r="B160" s="32"/>
      <c r="C160" s="136" t="s">
        <v>342</v>
      </c>
      <c r="D160" s="136" t="s">
        <v>254</v>
      </c>
      <c r="E160" s="137" t="s">
        <v>342</v>
      </c>
      <c r="F160" s="138" t="s">
        <v>2544</v>
      </c>
      <c r="G160" s="139" t="s">
        <v>2132</v>
      </c>
      <c r="H160" s="140">
        <v>2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420</v>
      </c>
    </row>
    <row r="161" spans="2:65" s="1" customFormat="1" ht="16.5" customHeight="1">
      <c r="B161" s="32"/>
      <c r="C161" s="136" t="s">
        <v>8</v>
      </c>
      <c r="D161" s="136" t="s">
        <v>254</v>
      </c>
      <c r="E161" s="137" t="s">
        <v>8</v>
      </c>
      <c r="F161" s="138" t="s">
        <v>2545</v>
      </c>
      <c r="G161" s="139" t="s">
        <v>2132</v>
      </c>
      <c r="H161" s="140">
        <v>11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431</v>
      </c>
    </row>
    <row r="162" spans="2:65" s="1" customFormat="1" ht="21.75" customHeight="1">
      <c r="B162" s="32"/>
      <c r="C162" s="136" t="s">
        <v>353</v>
      </c>
      <c r="D162" s="136" t="s">
        <v>254</v>
      </c>
      <c r="E162" s="137" t="s">
        <v>353</v>
      </c>
      <c r="F162" s="138" t="s">
        <v>2546</v>
      </c>
      <c r="G162" s="139" t="s">
        <v>2132</v>
      </c>
      <c r="H162" s="140">
        <v>2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444</v>
      </c>
    </row>
    <row r="163" spans="2:65" s="1" customFormat="1" ht="24.2" customHeight="1">
      <c r="B163" s="32"/>
      <c r="C163" s="136" t="s">
        <v>359</v>
      </c>
      <c r="D163" s="136" t="s">
        <v>254</v>
      </c>
      <c r="E163" s="137" t="s">
        <v>359</v>
      </c>
      <c r="F163" s="138" t="s">
        <v>2547</v>
      </c>
      <c r="G163" s="139" t="s">
        <v>2132</v>
      </c>
      <c r="H163" s="140">
        <v>1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456</v>
      </c>
    </row>
    <row r="164" spans="2:65" s="1" customFormat="1" ht="16.5" customHeight="1">
      <c r="B164" s="32"/>
      <c r="C164" s="136" t="s">
        <v>363</v>
      </c>
      <c r="D164" s="136" t="s">
        <v>254</v>
      </c>
      <c r="E164" s="137" t="s">
        <v>363</v>
      </c>
      <c r="F164" s="138" t="s">
        <v>2548</v>
      </c>
      <c r="G164" s="139" t="s">
        <v>2132</v>
      </c>
      <c r="H164" s="140">
        <v>10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468</v>
      </c>
    </row>
    <row r="165" spans="2:65" s="1" customFormat="1" ht="16.5" customHeight="1">
      <c r="B165" s="32"/>
      <c r="C165" s="136" t="s">
        <v>368</v>
      </c>
      <c r="D165" s="136" t="s">
        <v>254</v>
      </c>
      <c r="E165" s="137" t="s">
        <v>368</v>
      </c>
      <c r="F165" s="138" t="s">
        <v>2549</v>
      </c>
      <c r="G165" s="139" t="s">
        <v>2132</v>
      </c>
      <c r="H165" s="140">
        <v>137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489</v>
      </c>
    </row>
    <row r="166" spans="2:65" s="1" customFormat="1" ht="16.5" customHeight="1">
      <c r="B166" s="32"/>
      <c r="C166" s="136" t="s">
        <v>373</v>
      </c>
      <c r="D166" s="136" t="s">
        <v>254</v>
      </c>
      <c r="E166" s="137" t="s">
        <v>373</v>
      </c>
      <c r="F166" s="138" t="s">
        <v>2550</v>
      </c>
      <c r="G166" s="139" t="s">
        <v>2132</v>
      </c>
      <c r="H166" s="140">
        <v>13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502</v>
      </c>
    </row>
    <row r="167" spans="2:65" s="1" customFormat="1" ht="21.75" customHeight="1">
      <c r="B167" s="32"/>
      <c r="C167" s="136" t="s">
        <v>380</v>
      </c>
      <c r="D167" s="136" t="s">
        <v>254</v>
      </c>
      <c r="E167" s="137" t="s">
        <v>380</v>
      </c>
      <c r="F167" s="138" t="s">
        <v>2551</v>
      </c>
      <c r="G167" s="139" t="s">
        <v>2132</v>
      </c>
      <c r="H167" s="140">
        <v>2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553</v>
      </c>
    </row>
    <row r="168" spans="2:65" s="1" customFormat="1" ht="16.5" customHeight="1">
      <c r="B168" s="32"/>
      <c r="C168" s="136" t="s">
        <v>399</v>
      </c>
      <c r="D168" s="136" t="s">
        <v>254</v>
      </c>
      <c r="E168" s="137" t="s">
        <v>399</v>
      </c>
      <c r="F168" s="138" t="s">
        <v>2552</v>
      </c>
      <c r="G168" s="139" t="s">
        <v>2132</v>
      </c>
      <c r="H168" s="140">
        <v>15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565</v>
      </c>
    </row>
    <row r="169" spans="2:65" s="1" customFormat="1" ht="16.5" customHeight="1">
      <c r="B169" s="32"/>
      <c r="C169" s="136" t="s">
        <v>405</v>
      </c>
      <c r="D169" s="136" t="s">
        <v>254</v>
      </c>
      <c r="E169" s="137" t="s">
        <v>405</v>
      </c>
      <c r="F169" s="138" t="s">
        <v>2553</v>
      </c>
      <c r="G169" s="139" t="s">
        <v>2132</v>
      </c>
      <c r="H169" s="140">
        <v>1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578</v>
      </c>
    </row>
    <row r="170" spans="2:65" s="1" customFormat="1" ht="16.5" customHeight="1">
      <c r="B170" s="32"/>
      <c r="C170" s="136" t="s">
        <v>7</v>
      </c>
      <c r="D170" s="136" t="s">
        <v>254</v>
      </c>
      <c r="E170" s="137" t="s">
        <v>7</v>
      </c>
      <c r="F170" s="138" t="s">
        <v>2554</v>
      </c>
      <c r="G170" s="139" t="s">
        <v>2141</v>
      </c>
      <c r="H170" s="140">
        <v>40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590</v>
      </c>
    </row>
    <row r="171" spans="2:65" s="11" customFormat="1" ht="25.9" customHeight="1">
      <c r="B171" s="124"/>
      <c r="D171" s="125" t="s">
        <v>72</v>
      </c>
      <c r="E171" s="126" t="s">
        <v>2555</v>
      </c>
      <c r="F171" s="126" t="s">
        <v>2556</v>
      </c>
      <c r="I171" s="127"/>
      <c r="J171" s="128">
        <f>BK171</f>
        <v>0</v>
      </c>
      <c r="L171" s="124"/>
      <c r="M171" s="129"/>
      <c r="P171" s="130">
        <f>P172+P178+P181+P183+P190+P196+P198</f>
        <v>0</v>
      </c>
      <c r="R171" s="130">
        <f>R172+R178+R181+R183+R190+R196+R198</f>
        <v>0</v>
      </c>
      <c r="T171" s="131">
        <f>T172+T178+T181+T183+T190+T196+T198</f>
        <v>0</v>
      </c>
      <c r="AR171" s="125" t="s">
        <v>80</v>
      </c>
      <c r="AT171" s="132" t="s">
        <v>72</v>
      </c>
      <c r="AU171" s="132" t="s">
        <v>73</v>
      </c>
      <c r="AY171" s="125" t="s">
        <v>252</v>
      </c>
      <c r="BK171" s="133">
        <f>BK172+BK178+BK181+BK183+BK190+BK196+BK198</f>
        <v>0</v>
      </c>
    </row>
    <row r="172" spans="2:65" s="11" customFormat="1" ht="22.9" customHeight="1">
      <c r="B172" s="124"/>
      <c r="D172" s="125" t="s">
        <v>72</v>
      </c>
      <c r="E172" s="134" t="s">
        <v>2557</v>
      </c>
      <c r="F172" s="134" t="s">
        <v>2558</v>
      </c>
      <c r="I172" s="127"/>
      <c r="J172" s="135">
        <f>BK172</f>
        <v>0</v>
      </c>
      <c r="L172" s="124"/>
      <c r="M172" s="129"/>
      <c r="P172" s="130">
        <f>SUM(P173:P177)</f>
        <v>0</v>
      </c>
      <c r="R172" s="130">
        <f>SUM(R173:R177)</f>
        <v>0</v>
      </c>
      <c r="T172" s="131">
        <f>SUM(T173:T177)</f>
        <v>0</v>
      </c>
      <c r="AR172" s="125" t="s">
        <v>80</v>
      </c>
      <c r="AT172" s="132" t="s">
        <v>72</v>
      </c>
      <c r="AU172" s="132" t="s">
        <v>80</v>
      </c>
      <c r="AY172" s="125" t="s">
        <v>252</v>
      </c>
      <c r="BK172" s="133">
        <f>SUM(BK173:BK177)</f>
        <v>0</v>
      </c>
    </row>
    <row r="173" spans="2:65" s="1" customFormat="1" ht="16.5" customHeight="1">
      <c r="B173" s="32"/>
      <c r="C173" s="136" t="s">
        <v>420</v>
      </c>
      <c r="D173" s="136" t="s">
        <v>254</v>
      </c>
      <c r="E173" s="137" t="s">
        <v>420</v>
      </c>
      <c r="F173" s="138" t="s">
        <v>2559</v>
      </c>
      <c r="G173" s="139" t="s">
        <v>2132</v>
      </c>
      <c r="H173" s="140">
        <v>1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602</v>
      </c>
    </row>
    <row r="174" spans="2:65" s="1" customFormat="1" ht="16.5" customHeight="1">
      <c r="B174" s="32"/>
      <c r="C174" s="136" t="s">
        <v>424</v>
      </c>
      <c r="D174" s="136" t="s">
        <v>254</v>
      </c>
      <c r="E174" s="137" t="s">
        <v>424</v>
      </c>
      <c r="F174" s="138" t="s">
        <v>2560</v>
      </c>
      <c r="G174" s="139" t="s">
        <v>2561</v>
      </c>
      <c r="H174" s="140">
        <v>3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614</v>
      </c>
    </row>
    <row r="175" spans="2:65" s="1" customFormat="1" ht="16.5" customHeight="1">
      <c r="B175" s="32"/>
      <c r="C175" s="136" t="s">
        <v>431</v>
      </c>
      <c r="D175" s="136" t="s">
        <v>254</v>
      </c>
      <c r="E175" s="137" t="s">
        <v>431</v>
      </c>
      <c r="F175" s="138" t="s">
        <v>2562</v>
      </c>
      <c r="G175" s="139" t="s">
        <v>2132</v>
      </c>
      <c r="H175" s="140">
        <v>2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637</v>
      </c>
    </row>
    <row r="176" spans="2:65" s="1" customFormat="1" ht="16.5" customHeight="1">
      <c r="B176" s="32"/>
      <c r="C176" s="136" t="s">
        <v>438</v>
      </c>
      <c r="D176" s="136" t="s">
        <v>254</v>
      </c>
      <c r="E176" s="137" t="s">
        <v>438</v>
      </c>
      <c r="F176" s="138" t="s">
        <v>2563</v>
      </c>
      <c r="G176" s="139" t="s">
        <v>2132</v>
      </c>
      <c r="H176" s="140">
        <v>2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655</v>
      </c>
    </row>
    <row r="177" spans="2:65" s="1" customFormat="1" ht="16.5" customHeight="1">
      <c r="B177" s="32"/>
      <c r="C177" s="136" t="s">
        <v>444</v>
      </c>
      <c r="D177" s="136" t="s">
        <v>254</v>
      </c>
      <c r="E177" s="137" t="s">
        <v>444</v>
      </c>
      <c r="F177" s="138" t="s">
        <v>2564</v>
      </c>
      <c r="G177" s="139" t="s">
        <v>2132</v>
      </c>
      <c r="H177" s="140">
        <v>2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668</v>
      </c>
    </row>
    <row r="178" spans="2:65" s="11" customFormat="1" ht="22.9" customHeight="1">
      <c r="B178" s="124"/>
      <c r="D178" s="125" t="s">
        <v>72</v>
      </c>
      <c r="E178" s="134" t="s">
        <v>2565</v>
      </c>
      <c r="F178" s="134" t="s">
        <v>2566</v>
      </c>
      <c r="I178" s="127"/>
      <c r="J178" s="135">
        <f>BK178</f>
        <v>0</v>
      </c>
      <c r="L178" s="124"/>
      <c r="M178" s="129"/>
      <c r="P178" s="130">
        <f>SUM(P179:P180)</f>
        <v>0</v>
      </c>
      <c r="R178" s="130">
        <f>SUM(R179:R180)</f>
        <v>0</v>
      </c>
      <c r="T178" s="131">
        <f>SUM(T179:T180)</f>
        <v>0</v>
      </c>
      <c r="AR178" s="125" t="s">
        <v>80</v>
      </c>
      <c r="AT178" s="132" t="s">
        <v>72</v>
      </c>
      <c r="AU178" s="132" t="s">
        <v>80</v>
      </c>
      <c r="AY178" s="125" t="s">
        <v>252</v>
      </c>
      <c r="BK178" s="133">
        <f>SUM(BK179:BK180)</f>
        <v>0</v>
      </c>
    </row>
    <row r="179" spans="2:65" s="1" customFormat="1" ht="16.5" customHeight="1">
      <c r="B179" s="32"/>
      <c r="C179" s="136" t="s">
        <v>449</v>
      </c>
      <c r="D179" s="136" t="s">
        <v>254</v>
      </c>
      <c r="E179" s="137" t="s">
        <v>449</v>
      </c>
      <c r="F179" s="138" t="s">
        <v>2567</v>
      </c>
      <c r="G179" s="139" t="s">
        <v>2132</v>
      </c>
      <c r="H179" s="140">
        <v>2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684</v>
      </c>
    </row>
    <row r="180" spans="2:65" s="1" customFormat="1" ht="16.5" customHeight="1">
      <c r="B180" s="32"/>
      <c r="C180" s="136" t="s">
        <v>456</v>
      </c>
      <c r="D180" s="136" t="s">
        <v>254</v>
      </c>
      <c r="E180" s="137" t="s">
        <v>456</v>
      </c>
      <c r="F180" s="138" t="s">
        <v>2568</v>
      </c>
      <c r="G180" s="139" t="s">
        <v>2132</v>
      </c>
      <c r="H180" s="140">
        <v>4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697</v>
      </c>
    </row>
    <row r="181" spans="2:65" s="11" customFormat="1" ht="22.9" customHeight="1">
      <c r="B181" s="124"/>
      <c r="D181" s="125" t="s">
        <v>72</v>
      </c>
      <c r="E181" s="134" t="s">
        <v>2569</v>
      </c>
      <c r="F181" s="134" t="s">
        <v>2570</v>
      </c>
      <c r="I181" s="127"/>
      <c r="J181" s="135">
        <f>BK181</f>
        <v>0</v>
      </c>
      <c r="L181" s="124"/>
      <c r="M181" s="129"/>
      <c r="P181" s="130">
        <f>P182</f>
        <v>0</v>
      </c>
      <c r="R181" s="130">
        <f>R182</f>
        <v>0</v>
      </c>
      <c r="T181" s="131">
        <f>T182</f>
        <v>0</v>
      </c>
      <c r="AR181" s="125" t="s">
        <v>80</v>
      </c>
      <c r="AT181" s="132" t="s">
        <v>72</v>
      </c>
      <c r="AU181" s="132" t="s">
        <v>80</v>
      </c>
      <c r="AY181" s="125" t="s">
        <v>252</v>
      </c>
      <c r="BK181" s="133">
        <f>BK182</f>
        <v>0</v>
      </c>
    </row>
    <row r="182" spans="2:65" s="1" customFormat="1" ht="16.5" customHeight="1">
      <c r="B182" s="32"/>
      <c r="C182" s="136" t="s">
        <v>462</v>
      </c>
      <c r="D182" s="136" t="s">
        <v>254</v>
      </c>
      <c r="E182" s="137" t="s">
        <v>462</v>
      </c>
      <c r="F182" s="138" t="s">
        <v>2571</v>
      </c>
      <c r="G182" s="139" t="s">
        <v>2132</v>
      </c>
      <c r="H182" s="140">
        <v>1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707</v>
      </c>
    </row>
    <row r="183" spans="2:65" s="11" customFormat="1" ht="22.9" customHeight="1">
      <c r="B183" s="124"/>
      <c r="D183" s="125" t="s">
        <v>72</v>
      </c>
      <c r="E183" s="134" t="s">
        <v>2572</v>
      </c>
      <c r="F183" s="134" t="s">
        <v>2573</v>
      </c>
      <c r="I183" s="127"/>
      <c r="J183" s="135">
        <f>BK183</f>
        <v>0</v>
      </c>
      <c r="L183" s="124"/>
      <c r="M183" s="129"/>
      <c r="P183" s="130">
        <f>SUM(P184:P189)</f>
        <v>0</v>
      </c>
      <c r="R183" s="130">
        <f>SUM(R184:R189)</f>
        <v>0</v>
      </c>
      <c r="T183" s="131">
        <f>SUM(T184:T189)</f>
        <v>0</v>
      </c>
      <c r="AR183" s="125" t="s">
        <v>80</v>
      </c>
      <c r="AT183" s="132" t="s">
        <v>72</v>
      </c>
      <c r="AU183" s="132" t="s">
        <v>80</v>
      </c>
      <c r="AY183" s="125" t="s">
        <v>252</v>
      </c>
      <c r="BK183" s="133">
        <f>SUM(BK184:BK189)</f>
        <v>0</v>
      </c>
    </row>
    <row r="184" spans="2:65" s="1" customFormat="1" ht="16.5" customHeight="1">
      <c r="B184" s="32"/>
      <c r="C184" s="136" t="s">
        <v>468</v>
      </c>
      <c r="D184" s="136" t="s">
        <v>254</v>
      </c>
      <c r="E184" s="137" t="s">
        <v>468</v>
      </c>
      <c r="F184" s="138" t="s">
        <v>2574</v>
      </c>
      <c r="G184" s="139" t="s">
        <v>2132</v>
      </c>
      <c r="H184" s="140">
        <v>2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717</v>
      </c>
    </row>
    <row r="185" spans="2:65" s="1" customFormat="1" ht="16.5" customHeight="1">
      <c r="B185" s="32"/>
      <c r="C185" s="136" t="s">
        <v>481</v>
      </c>
      <c r="D185" s="136" t="s">
        <v>254</v>
      </c>
      <c r="E185" s="137" t="s">
        <v>481</v>
      </c>
      <c r="F185" s="138" t="s">
        <v>2575</v>
      </c>
      <c r="G185" s="139" t="s">
        <v>2132</v>
      </c>
      <c r="H185" s="140">
        <v>2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732</v>
      </c>
    </row>
    <row r="186" spans="2:65" s="1" customFormat="1" ht="16.5" customHeight="1">
      <c r="B186" s="32"/>
      <c r="C186" s="136" t="s">
        <v>489</v>
      </c>
      <c r="D186" s="136" t="s">
        <v>254</v>
      </c>
      <c r="E186" s="137" t="s">
        <v>489</v>
      </c>
      <c r="F186" s="138" t="s">
        <v>2576</v>
      </c>
      <c r="G186" s="139" t="s">
        <v>2132</v>
      </c>
      <c r="H186" s="140">
        <v>4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744</v>
      </c>
    </row>
    <row r="187" spans="2:65" s="1" customFormat="1" ht="16.5" customHeight="1">
      <c r="B187" s="32"/>
      <c r="C187" s="136" t="s">
        <v>493</v>
      </c>
      <c r="D187" s="136" t="s">
        <v>254</v>
      </c>
      <c r="E187" s="137" t="s">
        <v>493</v>
      </c>
      <c r="F187" s="138" t="s">
        <v>2577</v>
      </c>
      <c r="G187" s="139" t="s">
        <v>2132</v>
      </c>
      <c r="H187" s="140">
        <v>4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758</v>
      </c>
    </row>
    <row r="188" spans="2:65" s="1" customFormat="1" ht="16.5" customHeight="1">
      <c r="B188" s="32"/>
      <c r="C188" s="136" t="s">
        <v>502</v>
      </c>
      <c r="D188" s="136" t="s">
        <v>254</v>
      </c>
      <c r="E188" s="137" t="s">
        <v>502</v>
      </c>
      <c r="F188" s="138" t="s">
        <v>2578</v>
      </c>
      <c r="G188" s="139" t="s">
        <v>2132</v>
      </c>
      <c r="H188" s="140">
        <v>2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768</v>
      </c>
    </row>
    <row r="189" spans="2:65" s="1" customFormat="1" ht="16.5" customHeight="1">
      <c r="B189" s="32"/>
      <c r="C189" s="136" t="s">
        <v>543</v>
      </c>
      <c r="D189" s="136" t="s">
        <v>254</v>
      </c>
      <c r="E189" s="137" t="s">
        <v>543</v>
      </c>
      <c r="F189" s="138" t="s">
        <v>2579</v>
      </c>
      <c r="G189" s="139" t="s">
        <v>2132</v>
      </c>
      <c r="H189" s="140">
        <v>16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786</v>
      </c>
    </row>
    <row r="190" spans="2:65" s="11" customFormat="1" ht="22.9" customHeight="1">
      <c r="B190" s="124"/>
      <c r="D190" s="125" t="s">
        <v>72</v>
      </c>
      <c r="E190" s="134" t="s">
        <v>2580</v>
      </c>
      <c r="F190" s="134" t="s">
        <v>2581</v>
      </c>
      <c r="I190" s="127"/>
      <c r="J190" s="135">
        <f>BK190</f>
        <v>0</v>
      </c>
      <c r="L190" s="124"/>
      <c r="M190" s="129"/>
      <c r="P190" s="130">
        <f>SUM(P191:P195)</f>
        <v>0</v>
      </c>
      <c r="R190" s="130">
        <f>SUM(R191:R195)</f>
        <v>0</v>
      </c>
      <c r="T190" s="131">
        <f>SUM(T191:T195)</f>
        <v>0</v>
      </c>
      <c r="AR190" s="125" t="s">
        <v>80</v>
      </c>
      <c r="AT190" s="132" t="s">
        <v>72</v>
      </c>
      <c r="AU190" s="132" t="s">
        <v>80</v>
      </c>
      <c r="AY190" s="125" t="s">
        <v>252</v>
      </c>
      <c r="BK190" s="133">
        <f>SUM(BK191:BK195)</f>
        <v>0</v>
      </c>
    </row>
    <row r="191" spans="2:65" s="1" customFormat="1" ht="16.5" customHeight="1">
      <c r="B191" s="32"/>
      <c r="C191" s="136" t="s">
        <v>553</v>
      </c>
      <c r="D191" s="136" t="s">
        <v>254</v>
      </c>
      <c r="E191" s="137" t="s">
        <v>553</v>
      </c>
      <c r="F191" s="138" t="s">
        <v>2582</v>
      </c>
      <c r="G191" s="139" t="s">
        <v>2132</v>
      </c>
      <c r="H191" s="140">
        <v>1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799</v>
      </c>
    </row>
    <row r="192" spans="2:65" s="1" customFormat="1" ht="16.5" customHeight="1">
      <c r="B192" s="32"/>
      <c r="C192" s="136" t="s">
        <v>559</v>
      </c>
      <c r="D192" s="136" t="s">
        <v>254</v>
      </c>
      <c r="E192" s="137" t="s">
        <v>559</v>
      </c>
      <c r="F192" s="138" t="s">
        <v>2583</v>
      </c>
      <c r="G192" s="139" t="s">
        <v>2132</v>
      </c>
      <c r="H192" s="140">
        <v>1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259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259</v>
      </c>
      <c r="BM192" s="147" t="s">
        <v>809</v>
      </c>
    </row>
    <row r="193" spans="2:65" s="1" customFormat="1" ht="24.2" customHeight="1">
      <c r="B193" s="32"/>
      <c r="C193" s="136" t="s">
        <v>565</v>
      </c>
      <c r="D193" s="136" t="s">
        <v>254</v>
      </c>
      <c r="E193" s="137" t="s">
        <v>565</v>
      </c>
      <c r="F193" s="138" t="s">
        <v>2584</v>
      </c>
      <c r="G193" s="139" t="s">
        <v>2132</v>
      </c>
      <c r="H193" s="140">
        <v>1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819</v>
      </c>
    </row>
    <row r="194" spans="2:65" s="1" customFormat="1" ht="16.5" customHeight="1">
      <c r="B194" s="32"/>
      <c r="C194" s="136" t="s">
        <v>574</v>
      </c>
      <c r="D194" s="136" t="s">
        <v>254</v>
      </c>
      <c r="E194" s="137" t="s">
        <v>574</v>
      </c>
      <c r="F194" s="138" t="s">
        <v>2553</v>
      </c>
      <c r="G194" s="139" t="s">
        <v>2132</v>
      </c>
      <c r="H194" s="140">
        <v>1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828</v>
      </c>
    </row>
    <row r="195" spans="2:65" s="1" customFormat="1" ht="16.5" customHeight="1">
      <c r="B195" s="32"/>
      <c r="C195" s="136" t="s">
        <v>578</v>
      </c>
      <c r="D195" s="136" t="s">
        <v>254</v>
      </c>
      <c r="E195" s="137" t="s">
        <v>578</v>
      </c>
      <c r="F195" s="138" t="s">
        <v>2585</v>
      </c>
      <c r="G195" s="139" t="s">
        <v>2141</v>
      </c>
      <c r="H195" s="140">
        <v>8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837</v>
      </c>
    </row>
    <row r="196" spans="2:65" s="11" customFormat="1" ht="22.9" customHeight="1">
      <c r="B196" s="124"/>
      <c r="D196" s="125" t="s">
        <v>72</v>
      </c>
      <c r="E196" s="134" t="s">
        <v>2586</v>
      </c>
      <c r="F196" s="134" t="s">
        <v>2587</v>
      </c>
      <c r="I196" s="127"/>
      <c r="J196" s="135">
        <f>BK196</f>
        <v>0</v>
      </c>
      <c r="L196" s="124"/>
      <c r="M196" s="129"/>
      <c r="P196" s="130">
        <f>P197</f>
        <v>0</v>
      </c>
      <c r="R196" s="130">
        <f>R197</f>
        <v>0</v>
      </c>
      <c r="T196" s="131">
        <f>T197</f>
        <v>0</v>
      </c>
      <c r="AR196" s="125" t="s">
        <v>80</v>
      </c>
      <c r="AT196" s="132" t="s">
        <v>72</v>
      </c>
      <c r="AU196" s="132" t="s">
        <v>80</v>
      </c>
      <c r="AY196" s="125" t="s">
        <v>252</v>
      </c>
      <c r="BK196" s="133">
        <f>BK197</f>
        <v>0</v>
      </c>
    </row>
    <row r="197" spans="2:65" s="1" customFormat="1" ht="16.5" customHeight="1">
      <c r="B197" s="32"/>
      <c r="C197" s="136" t="s">
        <v>585</v>
      </c>
      <c r="D197" s="136" t="s">
        <v>254</v>
      </c>
      <c r="E197" s="137" t="s">
        <v>585</v>
      </c>
      <c r="F197" s="138" t="s">
        <v>2588</v>
      </c>
      <c r="G197" s="139" t="s">
        <v>2132</v>
      </c>
      <c r="H197" s="140">
        <v>7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847</v>
      </c>
    </row>
    <row r="198" spans="2:65" s="11" customFormat="1" ht="22.9" customHeight="1">
      <c r="B198" s="124"/>
      <c r="D198" s="125" t="s">
        <v>72</v>
      </c>
      <c r="E198" s="134" t="s">
        <v>2589</v>
      </c>
      <c r="F198" s="134" t="s">
        <v>2590</v>
      </c>
      <c r="I198" s="127"/>
      <c r="J198" s="135">
        <f>BK198</f>
        <v>0</v>
      </c>
      <c r="L198" s="124"/>
      <c r="M198" s="129"/>
      <c r="P198" s="130">
        <f>SUM(P199:P201)</f>
        <v>0</v>
      </c>
      <c r="R198" s="130">
        <f>SUM(R199:R201)</f>
        <v>0</v>
      </c>
      <c r="T198" s="131">
        <f>SUM(T199:T201)</f>
        <v>0</v>
      </c>
      <c r="AR198" s="125" t="s">
        <v>80</v>
      </c>
      <c r="AT198" s="132" t="s">
        <v>72</v>
      </c>
      <c r="AU198" s="132" t="s">
        <v>80</v>
      </c>
      <c r="AY198" s="125" t="s">
        <v>252</v>
      </c>
      <c r="BK198" s="133">
        <f>SUM(BK199:BK201)</f>
        <v>0</v>
      </c>
    </row>
    <row r="199" spans="2:65" s="1" customFormat="1" ht="16.5" customHeight="1">
      <c r="B199" s="32"/>
      <c r="C199" s="136" t="s">
        <v>590</v>
      </c>
      <c r="D199" s="136" t="s">
        <v>254</v>
      </c>
      <c r="E199" s="137" t="s">
        <v>590</v>
      </c>
      <c r="F199" s="138" t="s">
        <v>2591</v>
      </c>
      <c r="G199" s="139" t="s">
        <v>2132</v>
      </c>
      <c r="H199" s="140">
        <v>14</v>
      </c>
      <c r="I199" s="141"/>
      <c r="J199" s="142">
        <f>ROUND(I199*H199,2)</f>
        <v>0</v>
      </c>
      <c r="K199" s="138" t="s">
        <v>1</v>
      </c>
      <c r="L199" s="32"/>
      <c r="M199" s="143" t="s">
        <v>1</v>
      </c>
      <c r="N199" s="144" t="s">
        <v>38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857</v>
      </c>
    </row>
    <row r="200" spans="2:65" s="1" customFormat="1" ht="21.75" customHeight="1">
      <c r="B200" s="32"/>
      <c r="C200" s="136" t="s">
        <v>596</v>
      </c>
      <c r="D200" s="136" t="s">
        <v>254</v>
      </c>
      <c r="E200" s="137" t="s">
        <v>596</v>
      </c>
      <c r="F200" s="138" t="s">
        <v>2592</v>
      </c>
      <c r="G200" s="139" t="s">
        <v>2132</v>
      </c>
      <c r="H200" s="140">
        <v>6</v>
      </c>
      <c r="I200" s="141"/>
      <c r="J200" s="142">
        <f>ROUND(I200*H200,2)</f>
        <v>0</v>
      </c>
      <c r="K200" s="138" t="s">
        <v>1</v>
      </c>
      <c r="L200" s="32"/>
      <c r="M200" s="143" t="s">
        <v>1</v>
      </c>
      <c r="N200" s="144" t="s">
        <v>38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259</v>
      </c>
      <c r="AT200" s="147" t="s">
        <v>254</v>
      </c>
      <c r="AU200" s="147" t="s">
        <v>82</v>
      </c>
      <c r="AY200" s="17" t="s">
        <v>252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80</v>
      </c>
      <c r="BK200" s="148">
        <f>ROUND(I200*H200,2)</f>
        <v>0</v>
      </c>
      <c r="BL200" s="17" t="s">
        <v>259</v>
      </c>
      <c r="BM200" s="147" t="s">
        <v>868</v>
      </c>
    </row>
    <row r="201" spans="2:65" s="1" customFormat="1" ht="16.5" customHeight="1">
      <c r="B201" s="32"/>
      <c r="C201" s="136" t="s">
        <v>602</v>
      </c>
      <c r="D201" s="136" t="s">
        <v>254</v>
      </c>
      <c r="E201" s="137" t="s">
        <v>602</v>
      </c>
      <c r="F201" s="138" t="s">
        <v>2593</v>
      </c>
      <c r="G201" s="139" t="s">
        <v>2132</v>
      </c>
      <c r="H201" s="140">
        <v>25</v>
      </c>
      <c r="I201" s="141"/>
      <c r="J201" s="142">
        <f>ROUND(I201*H201,2)</f>
        <v>0</v>
      </c>
      <c r="K201" s="138" t="s">
        <v>1</v>
      </c>
      <c r="L201" s="32"/>
      <c r="M201" s="143" t="s">
        <v>1</v>
      </c>
      <c r="N201" s="144" t="s">
        <v>38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259</v>
      </c>
      <c r="AT201" s="147" t="s">
        <v>254</v>
      </c>
      <c r="AU201" s="147" t="s">
        <v>82</v>
      </c>
      <c r="AY201" s="17" t="s">
        <v>252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80</v>
      </c>
      <c r="BK201" s="148">
        <f>ROUND(I201*H201,2)</f>
        <v>0</v>
      </c>
      <c r="BL201" s="17" t="s">
        <v>259</v>
      </c>
      <c r="BM201" s="147" t="s">
        <v>878</v>
      </c>
    </row>
    <row r="202" spans="2:65" s="11" customFormat="1" ht="25.9" customHeight="1">
      <c r="B202" s="124"/>
      <c r="D202" s="125" t="s">
        <v>72</v>
      </c>
      <c r="E202" s="126" t="s">
        <v>2594</v>
      </c>
      <c r="F202" s="126" t="s">
        <v>2595</v>
      </c>
      <c r="I202" s="127"/>
      <c r="J202" s="128">
        <f>BK202</f>
        <v>0</v>
      </c>
      <c r="L202" s="124"/>
      <c r="M202" s="129"/>
      <c r="P202" s="130">
        <f>P203+P206+P209+P213+P217+P220+P222+P225+P227+P230+P239+P241</f>
        <v>0</v>
      </c>
      <c r="R202" s="130">
        <f>R203+R206+R209+R213+R217+R220+R222+R225+R227+R230+R239+R241</f>
        <v>0</v>
      </c>
      <c r="T202" s="131">
        <f>T203+T206+T209+T213+T217+T220+T222+T225+T227+T230+T239+T241</f>
        <v>0</v>
      </c>
      <c r="AR202" s="125" t="s">
        <v>80</v>
      </c>
      <c r="AT202" s="132" t="s">
        <v>72</v>
      </c>
      <c r="AU202" s="132" t="s">
        <v>73</v>
      </c>
      <c r="AY202" s="125" t="s">
        <v>252</v>
      </c>
      <c r="BK202" s="133">
        <f>BK203+BK206+BK209+BK213+BK217+BK220+BK222+BK225+BK227+BK230+BK239+BK241</f>
        <v>0</v>
      </c>
    </row>
    <row r="203" spans="2:65" s="11" customFormat="1" ht="22.9" customHeight="1">
      <c r="B203" s="124"/>
      <c r="D203" s="125" t="s">
        <v>72</v>
      </c>
      <c r="E203" s="134" t="s">
        <v>2596</v>
      </c>
      <c r="F203" s="134" t="s">
        <v>2597</v>
      </c>
      <c r="I203" s="127"/>
      <c r="J203" s="135">
        <f>BK203</f>
        <v>0</v>
      </c>
      <c r="L203" s="124"/>
      <c r="M203" s="129"/>
      <c r="P203" s="130">
        <f>SUM(P204:P205)</f>
        <v>0</v>
      </c>
      <c r="R203" s="130">
        <f>SUM(R204:R205)</f>
        <v>0</v>
      </c>
      <c r="T203" s="131">
        <f>SUM(T204:T205)</f>
        <v>0</v>
      </c>
      <c r="AR203" s="125" t="s">
        <v>80</v>
      </c>
      <c r="AT203" s="132" t="s">
        <v>72</v>
      </c>
      <c r="AU203" s="132" t="s">
        <v>80</v>
      </c>
      <c r="AY203" s="125" t="s">
        <v>252</v>
      </c>
      <c r="BK203" s="133">
        <f>SUM(BK204:BK205)</f>
        <v>0</v>
      </c>
    </row>
    <row r="204" spans="2:65" s="1" customFormat="1" ht="16.5" customHeight="1">
      <c r="B204" s="32"/>
      <c r="C204" s="136" t="s">
        <v>607</v>
      </c>
      <c r="D204" s="136" t="s">
        <v>254</v>
      </c>
      <c r="E204" s="137" t="s">
        <v>607</v>
      </c>
      <c r="F204" s="138" t="s">
        <v>2598</v>
      </c>
      <c r="G204" s="139" t="s">
        <v>610</v>
      </c>
      <c r="H204" s="140">
        <v>20</v>
      </c>
      <c r="I204" s="141"/>
      <c r="J204" s="142">
        <f>ROUND(I204*H204,2)</f>
        <v>0</v>
      </c>
      <c r="K204" s="138" t="s">
        <v>1</v>
      </c>
      <c r="L204" s="32"/>
      <c r="M204" s="143" t="s">
        <v>1</v>
      </c>
      <c r="N204" s="144" t="s">
        <v>38</v>
      </c>
      <c r="P204" s="145">
        <f>O204*H204</f>
        <v>0</v>
      </c>
      <c r="Q204" s="145">
        <v>0</v>
      </c>
      <c r="R204" s="145">
        <f>Q204*H204</f>
        <v>0</v>
      </c>
      <c r="S204" s="145">
        <v>0</v>
      </c>
      <c r="T204" s="146">
        <f>S204*H204</f>
        <v>0</v>
      </c>
      <c r="AR204" s="147" t="s">
        <v>259</v>
      </c>
      <c r="AT204" s="147" t="s">
        <v>254</v>
      </c>
      <c r="AU204" s="147" t="s">
        <v>82</v>
      </c>
      <c r="AY204" s="17" t="s">
        <v>252</v>
      </c>
      <c r="BE204" s="148">
        <f>IF(N204="základní",J204,0)</f>
        <v>0</v>
      </c>
      <c r="BF204" s="148">
        <f>IF(N204="snížená",J204,0)</f>
        <v>0</v>
      </c>
      <c r="BG204" s="148">
        <f>IF(N204="zákl. přenesená",J204,0)</f>
        <v>0</v>
      </c>
      <c r="BH204" s="148">
        <f>IF(N204="sníž. přenesená",J204,0)</f>
        <v>0</v>
      </c>
      <c r="BI204" s="148">
        <f>IF(N204="nulová",J204,0)</f>
        <v>0</v>
      </c>
      <c r="BJ204" s="17" t="s">
        <v>80</v>
      </c>
      <c r="BK204" s="148">
        <f>ROUND(I204*H204,2)</f>
        <v>0</v>
      </c>
      <c r="BL204" s="17" t="s">
        <v>259</v>
      </c>
      <c r="BM204" s="147" t="s">
        <v>888</v>
      </c>
    </row>
    <row r="205" spans="2:65" s="1" customFormat="1" ht="16.5" customHeight="1">
      <c r="B205" s="32"/>
      <c r="C205" s="136" t="s">
        <v>614</v>
      </c>
      <c r="D205" s="136" t="s">
        <v>254</v>
      </c>
      <c r="E205" s="137" t="s">
        <v>614</v>
      </c>
      <c r="F205" s="138" t="s">
        <v>2599</v>
      </c>
      <c r="G205" s="139" t="s">
        <v>610</v>
      </c>
      <c r="H205" s="140">
        <v>20</v>
      </c>
      <c r="I205" s="141"/>
      <c r="J205" s="142">
        <f>ROUND(I205*H205,2)</f>
        <v>0</v>
      </c>
      <c r="K205" s="138" t="s">
        <v>1</v>
      </c>
      <c r="L205" s="32"/>
      <c r="M205" s="143" t="s">
        <v>1</v>
      </c>
      <c r="N205" s="144" t="s">
        <v>38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259</v>
      </c>
      <c r="AT205" s="147" t="s">
        <v>254</v>
      </c>
      <c r="AU205" s="147" t="s">
        <v>82</v>
      </c>
      <c r="AY205" s="17" t="s">
        <v>252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80</v>
      </c>
      <c r="BK205" s="148">
        <f>ROUND(I205*H205,2)</f>
        <v>0</v>
      </c>
      <c r="BL205" s="17" t="s">
        <v>259</v>
      </c>
      <c r="BM205" s="147" t="s">
        <v>898</v>
      </c>
    </row>
    <row r="206" spans="2:65" s="11" customFormat="1" ht="22.9" customHeight="1">
      <c r="B206" s="124"/>
      <c r="D206" s="125" t="s">
        <v>72</v>
      </c>
      <c r="E206" s="134" t="s">
        <v>2600</v>
      </c>
      <c r="F206" s="134" t="s">
        <v>2601</v>
      </c>
      <c r="I206" s="127"/>
      <c r="J206" s="135">
        <f>BK206</f>
        <v>0</v>
      </c>
      <c r="L206" s="124"/>
      <c r="M206" s="129"/>
      <c r="P206" s="130">
        <f>SUM(P207:P208)</f>
        <v>0</v>
      </c>
      <c r="R206" s="130">
        <f>SUM(R207:R208)</f>
        <v>0</v>
      </c>
      <c r="T206" s="131">
        <f>SUM(T207:T208)</f>
        <v>0</v>
      </c>
      <c r="AR206" s="125" t="s">
        <v>80</v>
      </c>
      <c r="AT206" s="132" t="s">
        <v>72</v>
      </c>
      <c r="AU206" s="132" t="s">
        <v>80</v>
      </c>
      <c r="AY206" s="125" t="s">
        <v>252</v>
      </c>
      <c r="BK206" s="133">
        <f>SUM(BK207:BK208)</f>
        <v>0</v>
      </c>
    </row>
    <row r="207" spans="2:65" s="1" customFormat="1" ht="16.5" customHeight="1">
      <c r="B207" s="32"/>
      <c r="C207" s="136" t="s">
        <v>623</v>
      </c>
      <c r="D207" s="136" t="s">
        <v>254</v>
      </c>
      <c r="E207" s="137" t="s">
        <v>623</v>
      </c>
      <c r="F207" s="138" t="s">
        <v>2602</v>
      </c>
      <c r="G207" s="139" t="s">
        <v>610</v>
      </c>
      <c r="H207" s="140">
        <v>25</v>
      </c>
      <c r="I207" s="141"/>
      <c r="J207" s="142">
        <f>ROUND(I207*H207,2)</f>
        <v>0</v>
      </c>
      <c r="K207" s="138" t="s">
        <v>1</v>
      </c>
      <c r="L207" s="32"/>
      <c r="M207" s="143" t="s">
        <v>1</v>
      </c>
      <c r="N207" s="144" t="s">
        <v>38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259</v>
      </c>
      <c r="AT207" s="147" t="s">
        <v>254</v>
      </c>
      <c r="AU207" s="147" t="s">
        <v>82</v>
      </c>
      <c r="AY207" s="17" t="s">
        <v>252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80</v>
      </c>
      <c r="BK207" s="148">
        <f>ROUND(I207*H207,2)</f>
        <v>0</v>
      </c>
      <c r="BL207" s="17" t="s">
        <v>259</v>
      </c>
      <c r="BM207" s="147" t="s">
        <v>914</v>
      </c>
    </row>
    <row r="208" spans="2:65" s="1" customFormat="1" ht="16.5" customHeight="1">
      <c r="B208" s="32"/>
      <c r="C208" s="136" t="s">
        <v>637</v>
      </c>
      <c r="D208" s="136" t="s">
        <v>254</v>
      </c>
      <c r="E208" s="137" t="s">
        <v>637</v>
      </c>
      <c r="F208" s="138" t="s">
        <v>2603</v>
      </c>
      <c r="G208" s="139" t="s">
        <v>610</v>
      </c>
      <c r="H208" s="140">
        <v>25</v>
      </c>
      <c r="I208" s="141"/>
      <c r="J208" s="142">
        <f>ROUND(I208*H208,2)</f>
        <v>0</v>
      </c>
      <c r="K208" s="138" t="s">
        <v>1</v>
      </c>
      <c r="L208" s="32"/>
      <c r="M208" s="143" t="s">
        <v>1</v>
      </c>
      <c r="N208" s="144" t="s">
        <v>38</v>
      </c>
      <c r="P208" s="145">
        <f>O208*H208</f>
        <v>0</v>
      </c>
      <c r="Q208" s="145">
        <v>0</v>
      </c>
      <c r="R208" s="145">
        <f>Q208*H208</f>
        <v>0</v>
      </c>
      <c r="S208" s="145">
        <v>0</v>
      </c>
      <c r="T208" s="146">
        <f>S208*H208</f>
        <v>0</v>
      </c>
      <c r="AR208" s="147" t="s">
        <v>259</v>
      </c>
      <c r="AT208" s="147" t="s">
        <v>254</v>
      </c>
      <c r="AU208" s="147" t="s">
        <v>82</v>
      </c>
      <c r="AY208" s="17" t="s">
        <v>252</v>
      </c>
      <c r="BE208" s="148">
        <f>IF(N208="základní",J208,0)</f>
        <v>0</v>
      </c>
      <c r="BF208" s="148">
        <f>IF(N208="snížená",J208,0)</f>
        <v>0</v>
      </c>
      <c r="BG208" s="148">
        <f>IF(N208="zákl. přenesená",J208,0)</f>
        <v>0</v>
      </c>
      <c r="BH208" s="148">
        <f>IF(N208="sníž. přenesená",J208,0)</f>
        <v>0</v>
      </c>
      <c r="BI208" s="148">
        <f>IF(N208="nulová",J208,0)</f>
        <v>0</v>
      </c>
      <c r="BJ208" s="17" t="s">
        <v>80</v>
      </c>
      <c r="BK208" s="148">
        <f>ROUND(I208*H208,2)</f>
        <v>0</v>
      </c>
      <c r="BL208" s="17" t="s">
        <v>259</v>
      </c>
      <c r="BM208" s="147" t="s">
        <v>925</v>
      </c>
    </row>
    <row r="209" spans="2:65" s="11" customFormat="1" ht="22.9" customHeight="1">
      <c r="B209" s="124"/>
      <c r="D209" s="125" t="s">
        <v>72</v>
      </c>
      <c r="E209" s="134" t="s">
        <v>2604</v>
      </c>
      <c r="F209" s="134" t="s">
        <v>2605</v>
      </c>
      <c r="I209" s="127"/>
      <c r="J209" s="135">
        <f>BK209</f>
        <v>0</v>
      </c>
      <c r="L209" s="124"/>
      <c r="M209" s="129"/>
      <c r="P209" s="130">
        <f>SUM(P210:P212)</f>
        <v>0</v>
      </c>
      <c r="R209" s="130">
        <f>SUM(R210:R212)</f>
        <v>0</v>
      </c>
      <c r="T209" s="131">
        <f>SUM(T210:T212)</f>
        <v>0</v>
      </c>
      <c r="AR209" s="125" t="s">
        <v>80</v>
      </c>
      <c r="AT209" s="132" t="s">
        <v>72</v>
      </c>
      <c r="AU209" s="132" t="s">
        <v>80</v>
      </c>
      <c r="AY209" s="125" t="s">
        <v>252</v>
      </c>
      <c r="BK209" s="133">
        <f>SUM(BK210:BK212)</f>
        <v>0</v>
      </c>
    </row>
    <row r="210" spans="2:65" s="1" customFormat="1" ht="16.5" customHeight="1">
      <c r="B210" s="32"/>
      <c r="C210" s="136" t="s">
        <v>651</v>
      </c>
      <c r="D210" s="136" t="s">
        <v>254</v>
      </c>
      <c r="E210" s="137" t="s">
        <v>651</v>
      </c>
      <c r="F210" s="138" t="s">
        <v>2606</v>
      </c>
      <c r="G210" s="139" t="s">
        <v>610</v>
      </c>
      <c r="H210" s="140">
        <v>20</v>
      </c>
      <c r="I210" s="141"/>
      <c r="J210" s="142">
        <f>ROUND(I210*H210,2)</f>
        <v>0</v>
      </c>
      <c r="K210" s="138" t="s">
        <v>1</v>
      </c>
      <c r="L210" s="32"/>
      <c r="M210" s="143" t="s">
        <v>1</v>
      </c>
      <c r="N210" s="144" t="s">
        <v>38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259</v>
      </c>
      <c r="AT210" s="147" t="s">
        <v>254</v>
      </c>
      <c r="AU210" s="147" t="s">
        <v>82</v>
      </c>
      <c r="AY210" s="17" t="s">
        <v>252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80</v>
      </c>
      <c r="BK210" s="148">
        <f>ROUND(I210*H210,2)</f>
        <v>0</v>
      </c>
      <c r="BL210" s="17" t="s">
        <v>259</v>
      </c>
      <c r="BM210" s="147" t="s">
        <v>934</v>
      </c>
    </row>
    <row r="211" spans="2:65" s="1" customFormat="1" ht="16.5" customHeight="1">
      <c r="B211" s="32"/>
      <c r="C211" s="136" t="s">
        <v>655</v>
      </c>
      <c r="D211" s="136" t="s">
        <v>254</v>
      </c>
      <c r="E211" s="137" t="s">
        <v>655</v>
      </c>
      <c r="F211" s="138" t="s">
        <v>2607</v>
      </c>
      <c r="G211" s="139" t="s">
        <v>610</v>
      </c>
      <c r="H211" s="140">
        <v>30</v>
      </c>
      <c r="I211" s="141"/>
      <c r="J211" s="142">
        <f>ROUND(I211*H211,2)</f>
        <v>0</v>
      </c>
      <c r="K211" s="138" t="s">
        <v>1</v>
      </c>
      <c r="L211" s="32"/>
      <c r="M211" s="143" t="s">
        <v>1</v>
      </c>
      <c r="N211" s="144" t="s">
        <v>38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259</v>
      </c>
      <c r="AT211" s="147" t="s">
        <v>254</v>
      </c>
      <c r="AU211" s="147" t="s">
        <v>82</v>
      </c>
      <c r="AY211" s="17" t="s">
        <v>252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80</v>
      </c>
      <c r="BK211" s="148">
        <f>ROUND(I211*H211,2)</f>
        <v>0</v>
      </c>
      <c r="BL211" s="17" t="s">
        <v>259</v>
      </c>
      <c r="BM211" s="147" t="s">
        <v>944</v>
      </c>
    </row>
    <row r="212" spans="2:65" s="1" customFormat="1" ht="16.5" customHeight="1">
      <c r="B212" s="32"/>
      <c r="C212" s="136" t="s">
        <v>660</v>
      </c>
      <c r="D212" s="136" t="s">
        <v>254</v>
      </c>
      <c r="E212" s="137" t="s">
        <v>660</v>
      </c>
      <c r="F212" s="138" t="s">
        <v>2608</v>
      </c>
      <c r="G212" s="139" t="s">
        <v>2132</v>
      </c>
      <c r="H212" s="140">
        <v>150</v>
      </c>
      <c r="I212" s="141"/>
      <c r="J212" s="142">
        <f>ROUND(I212*H212,2)</f>
        <v>0</v>
      </c>
      <c r="K212" s="138" t="s">
        <v>1</v>
      </c>
      <c r="L212" s="32"/>
      <c r="M212" s="143" t="s">
        <v>1</v>
      </c>
      <c r="N212" s="144" t="s">
        <v>38</v>
      </c>
      <c r="P212" s="145">
        <f>O212*H212</f>
        <v>0</v>
      </c>
      <c r="Q212" s="145">
        <v>0</v>
      </c>
      <c r="R212" s="145">
        <f>Q212*H212</f>
        <v>0</v>
      </c>
      <c r="S212" s="145">
        <v>0</v>
      </c>
      <c r="T212" s="146">
        <f>S212*H212</f>
        <v>0</v>
      </c>
      <c r="AR212" s="147" t="s">
        <v>259</v>
      </c>
      <c r="AT212" s="147" t="s">
        <v>254</v>
      </c>
      <c r="AU212" s="147" t="s">
        <v>82</v>
      </c>
      <c r="AY212" s="17" t="s">
        <v>252</v>
      </c>
      <c r="BE212" s="148">
        <f>IF(N212="základní",J212,0)</f>
        <v>0</v>
      </c>
      <c r="BF212" s="148">
        <f>IF(N212="snížená",J212,0)</f>
        <v>0</v>
      </c>
      <c r="BG212" s="148">
        <f>IF(N212="zákl. přenesená",J212,0)</f>
        <v>0</v>
      </c>
      <c r="BH212" s="148">
        <f>IF(N212="sníž. přenesená",J212,0)</f>
        <v>0</v>
      </c>
      <c r="BI212" s="148">
        <f>IF(N212="nulová",J212,0)</f>
        <v>0</v>
      </c>
      <c r="BJ212" s="17" t="s">
        <v>80</v>
      </c>
      <c r="BK212" s="148">
        <f>ROUND(I212*H212,2)</f>
        <v>0</v>
      </c>
      <c r="BL212" s="17" t="s">
        <v>259</v>
      </c>
      <c r="BM212" s="147" t="s">
        <v>971</v>
      </c>
    </row>
    <row r="213" spans="2:65" s="11" customFormat="1" ht="22.9" customHeight="1">
      <c r="B213" s="124"/>
      <c r="D213" s="125" t="s">
        <v>72</v>
      </c>
      <c r="E213" s="134" t="s">
        <v>2609</v>
      </c>
      <c r="F213" s="134" t="s">
        <v>2610</v>
      </c>
      <c r="I213" s="127"/>
      <c r="J213" s="135">
        <f>BK213</f>
        <v>0</v>
      </c>
      <c r="L213" s="124"/>
      <c r="M213" s="129"/>
      <c r="P213" s="130">
        <f>SUM(P214:P216)</f>
        <v>0</v>
      </c>
      <c r="R213" s="130">
        <f>SUM(R214:R216)</f>
        <v>0</v>
      </c>
      <c r="T213" s="131">
        <f>SUM(T214:T216)</f>
        <v>0</v>
      </c>
      <c r="AR213" s="125" t="s">
        <v>80</v>
      </c>
      <c r="AT213" s="132" t="s">
        <v>72</v>
      </c>
      <c r="AU213" s="132" t="s">
        <v>80</v>
      </c>
      <c r="AY213" s="125" t="s">
        <v>252</v>
      </c>
      <c r="BK213" s="133">
        <f>SUM(BK214:BK216)</f>
        <v>0</v>
      </c>
    </row>
    <row r="214" spans="2:65" s="1" customFormat="1" ht="16.5" customHeight="1">
      <c r="B214" s="32"/>
      <c r="C214" s="136" t="s">
        <v>668</v>
      </c>
      <c r="D214" s="136" t="s">
        <v>254</v>
      </c>
      <c r="E214" s="137" t="s">
        <v>668</v>
      </c>
      <c r="F214" s="138" t="s">
        <v>2611</v>
      </c>
      <c r="G214" s="139" t="s">
        <v>610</v>
      </c>
      <c r="H214" s="140">
        <v>300</v>
      </c>
      <c r="I214" s="141"/>
      <c r="J214" s="142">
        <f>ROUND(I214*H214,2)</f>
        <v>0</v>
      </c>
      <c r="K214" s="138" t="s">
        <v>1</v>
      </c>
      <c r="L214" s="32"/>
      <c r="M214" s="143" t="s">
        <v>1</v>
      </c>
      <c r="N214" s="144" t="s">
        <v>38</v>
      </c>
      <c r="P214" s="145">
        <f>O214*H214</f>
        <v>0</v>
      </c>
      <c r="Q214" s="145">
        <v>0</v>
      </c>
      <c r="R214" s="145">
        <f>Q214*H214</f>
        <v>0</v>
      </c>
      <c r="S214" s="145">
        <v>0</v>
      </c>
      <c r="T214" s="146">
        <f>S214*H214</f>
        <v>0</v>
      </c>
      <c r="AR214" s="147" t="s">
        <v>259</v>
      </c>
      <c r="AT214" s="147" t="s">
        <v>254</v>
      </c>
      <c r="AU214" s="147" t="s">
        <v>82</v>
      </c>
      <c r="AY214" s="17" t="s">
        <v>252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80</v>
      </c>
      <c r="BK214" s="148">
        <f>ROUND(I214*H214,2)</f>
        <v>0</v>
      </c>
      <c r="BL214" s="17" t="s">
        <v>259</v>
      </c>
      <c r="BM214" s="147" t="s">
        <v>983</v>
      </c>
    </row>
    <row r="215" spans="2:65" s="1" customFormat="1" ht="16.5" customHeight="1">
      <c r="B215" s="32"/>
      <c r="C215" s="136" t="s">
        <v>678</v>
      </c>
      <c r="D215" s="136" t="s">
        <v>254</v>
      </c>
      <c r="E215" s="137" t="s">
        <v>678</v>
      </c>
      <c r="F215" s="138" t="s">
        <v>2612</v>
      </c>
      <c r="G215" s="139" t="s">
        <v>610</v>
      </c>
      <c r="H215" s="140">
        <v>60</v>
      </c>
      <c r="I215" s="141"/>
      <c r="J215" s="142">
        <f>ROUND(I215*H215,2)</f>
        <v>0</v>
      </c>
      <c r="K215" s="138" t="s">
        <v>1</v>
      </c>
      <c r="L215" s="32"/>
      <c r="M215" s="143" t="s">
        <v>1</v>
      </c>
      <c r="N215" s="144" t="s">
        <v>38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259</v>
      </c>
      <c r="AT215" s="147" t="s">
        <v>254</v>
      </c>
      <c r="AU215" s="147" t="s">
        <v>82</v>
      </c>
      <c r="AY215" s="17" t="s">
        <v>252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80</v>
      </c>
      <c r="BK215" s="148">
        <f>ROUND(I215*H215,2)</f>
        <v>0</v>
      </c>
      <c r="BL215" s="17" t="s">
        <v>259</v>
      </c>
      <c r="BM215" s="147" t="s">
        <v>993</v>
      </c>
    </row>
    <row r="216" spans="2:65" s="1" customFormat="1" ht="16.5" customHeight="1">
      <c r="B216" s="32"/>
      <c r="C216" s="136" t="s">
        <v>684</v>
      </c>
      <c r="D216" s="136" t="s">
        <v>254</v>
      </c>
      <c r="E216" s="137" t="s">
        <v>684</v>
      </c>
      <c r="F216" s="138" t="s">
        <v>2613</v>
      </c>
      <c r="G216" s="139" t="s">
        <v>610</v>
      </c>
      <c r="H216" s="140">
        <v>120</v>
      </c>
      <c r="I216" s="141"/>
      <c r="J216" s="142">
        <f>ROUND(I216*H216,2)</f>
        <v>0</v>
      </c>
      <c r="K216" s="138" t="s">
        <v>1</v>
      </c>
      <c r="L216" s="32"/>
      <c r="M216" s="143" t="s">
        <v>1</v>
      </c>
      <c r="N216" s="144" t="s">
        <v>38</v>
      </c>
      <c r="P216" s="145">
        <f>O216*H216</f>
        <v>0</v>
      </c>
      <c r="Q216" s="145">
        <v>0</v>
      </c>
      <c r="R216" s="145">
        <f>Q216*H216</f>
        <v>0</v>
      </c>
      <c r="S216" s="145">
        <v>0</v>
      </c>
      <c r="T216" s="146">
        <f>S216*H216</f>
        <v>0</v>
      </c>
      <c r="AR216" s="147" t="s">
        <v>259</v>
      </c>
      <c r="AT216" s="147" t="s">
        <v>254</v>
      </c>
      <c r="AU216" s="147" t="s">
        <v>82</v>
      </c>
      <c r="AY216" s="17" t="s">
        <v>252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80</v>
      </c>
      <c r="BK216" s="148">
        <f>ROUND(I216*H216,2)</f>
        <v>0</v>
      </c>
      <c r="BL216" s="17" t="s">
        <v>259</v>
      </c>
      <c r="BM216" s="147" t="s">
        <v>1003</v>
      </c>
    </row>
    <row r="217" spans="2:65" s="11" customFormat="1" ht="22.9" customHeight="1">
      <c r="B217" s="124"/>
      <c r="D217" s="125" t="s">
        <v>72</v>
      </c>
      <c r="E217" s="134" t="s">
        <v>2614</v>
      </c>
      <c r="F217" s="134" t="s">
        <v>2615</v>
      </c>
      <c r="I217" s="127"/>
      <c r="J217" s="135">
        <f>BK217</f>
        <v>0</v>
      </c>
      <c r="L217" s="124"/>
      <c r="M217" s="129"/>
      <c r="P217" s="130">
        <f>SUM(P218:P219)</f>
        <v>0</v>
      </c>
      <c r="R217" s="130">
        <f>SUM(R218:R219)</f>
        <v>0</v>
      </c>
      <c r="T217" s="131">
        <f>SUM(T218:T219)</f>
        <v>0</v>
      </c>
      <c r="AR217" s="125" t="s">
        <v>80</v>
      </c>
      <c r="AT217" s="132" t="s">
        <v>72</v>
      </c>
      <c r="AU217" s="132" t="s">
        <v>80</v>
      </c>
      <c r="AY217" s="125" t="s">
        <v>252</v>
      </c>
      <c r="BK217" s="133">
        <f>SUM(BK218:BK219)</f>
        <v>0</v>
      </c>
    </row>
    <row r="218" spans="2:65" s="1" customFormat="1" ht="16.5" customHeight="1">
      <c r="B218" s="32"/>
      <c r="C218" s="136" t="s">
        <v>691</v>
      </c>
      <c r="D218" s="136" t="s">
        <v>254</v>
      </c>
      <c r="E218" s="137" t="s">
        <v>691</v>
      </c>
      <c r="F218" s="138" t="s">
        <v>2616</v>
      </c>
      <c r="G218" s="139" t="s">
        <v>610</v>
      </c>
      <c r="H218" s="140">
        <v>310</v>
      </c>
      <c r="I218" s="141"/>
      <c r="J218" s="142">
        <f>ROUND(I218*H218,2)</f>
        <v>0</v>
      </c>
      <c r="K218" s="138" t="s">
        <v>1</v>
      </c>
      <c r="L218" s="32"/>
      <c r="M218" s="143" t="s">
        <v>1</v>
      </c>
      <c r="N218" s="144" t="s">
        <v>38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259</v>
      </c>
      <c r="AT218" s="147" t="s">
        <v>254</v>
      </c>
      <c r="AU218" s="147" t="s">
        <v>82</v>
      </c>
      <c r="AY218" s="17" t="s">
        <v>252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80</v>
      </c>
      <c r="BK218" s="148">
        <f>ROUND(I218*H218,2)</f>
        <v>0</v>
      </c>
      <c r="BL218" s="17" t="s">
        <v>259</v>
      </c>
      <c r="BM218" s="147" t="s">
        <v>1013</v>
      </c>
    </row>
    <row r="219" spans="2:65" s="1" customFormat="1" ht="16.5" customHeight="1">
      <c r="B219" s="32"/>
      <c r="C219" s="136" t="s">
        <v>697</v>
      </c>
      <c r="D219" s="136" t="s">
        <v>254</v>
      </c>
      <c r="E219" s="137" t="s">
        <v>697</v>
      </c>
      <c r="F219" s="138" t="s">
        <v>2617</v>
      </c>
      <c r="G219" s="139" t="s">
        <v>610</v>
      </c>
      <c r="H219" s="140">
        <v>1460</v>
      </c>
      <c r="I219" s="141"/>
      <c r="J219" s="142">
        <f>ROUND(I219*H219,2)</f>
        <v>0</v>
      </c>
      <c r="K219" s="138" t="s">
        <v>1</v>
      </c>
      <c r="L219" s="32"/>
      <c r="M219" s="143" t="s">
        <v>1</v>
      </c>
      <c r="N219" s="144" t="s">
        <v>38</v>
      </c>
      <c r="P219" s="145">
        <f>O219*H219</f>
        <v>0</v>
      </c>
      <c r="Q219" s="145">
        <v>0</v>
      </c>
      <c r="R219" s="145">
        <f>Q219*H219</f>
        <v>0</v>
      </c>
      <c r="S219" s="145">
        <v>0</v>
      </c>
      <c r="T219" s="146">
        <f>S219*H219</f>
        <v>0</v>
      </c>
      <c r="AR219" s="147" t="s">
        <v>259</v>
      </c>
      <c r="AT219" s="147" t="s">
        <v>254</v>
      </c>
      <c r="AU219" s="147" t="s">
        <v>82</v>
      </c>
      <c r="AY219" s="17" t="s">
        <v>252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80</v>
      </c>
      <c r="BK219" s="148">
        <f>ROUND(I219*H219,2)</f>
        <v>0</v>
      </c>
      <c r="BL219" s="17" t="s">
        <v>259</v>
      </c>
      <c r="BM219" s="147" t="s">
        <v>1024</v>
      </c>
    </row>
    <row r="220" spans="2:65" s="11" customFormat="1" ht="22.9" customHeight="1">
      <c r="B220" s="124"/>
      <c r="D220" s="125" t="s">
        <v>72</v>
      </c>
      <c r="E220" s="134" t="s">
        <v>2618</v>
      </c>
      <c r="F220" s="134" t="s">
        <v>2619</v>
      </c>
      <c r="I220" s="127"/>
      <c r="J220" s="135">
        <f>BK220</f>
        <v>0</v>
      </c>
      <c r="L220" s="124"/>
      <c r="M220" s="129"/>
      <c r="P220" s="130">
        <f>P221</f>
        <v>0</v>
      </c>
      <c r="R220" s="130">
        <f>R221</f>
        <v>0</v>
      </c>
      <c r="T220" s="131">
        <f>T221</f>
        <v>0</v>
      </c>
      <c r="AR220" s="125" t="s">
        <v>80</v>
      </c>
      <c r="AT220" s="132" t="s">
        <v>72</v>
      </c>
      <c r="AU220" s="132" t="s">
        <v>80</v>
      </c>
      <c r="AY220" s="125" t="s">
        <v>252</v>
      </c>
      <c r="BK220" s="133">
        <f>BK221</f>
        <v>0</v>
      </c>
    </row>
    <row r="221" spans="2:65" s="1" customFormat="1" ht="24.2" customHeight="1">
      <c r="B221" s="32"/>
      <c r="C221" s="136" t="s">
        <v>702</v>
      </c>
      <c r="D221" s="136" t="s">
        <v>254</v>
      </c>
      <c r="E221" s="137" t="s">
        <v>702</v>
      </c>
      <c r="F221" s="138" t="s">
        <v>2620</v>
      </c>
      <c r="G221" s="139" t="s">
        <v>610</v>
      </c>
      <c r="H221" s="140">
        <v>750</v>
      </c>
      <c r="I221" s="141"/>
      <c r="J221" s="142">
        <f>ROUND(I221*H221,2)</f>
        <v>0</v>
      </c>
      <c r="K221" s="138" t="s">
        <v>1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259</v>
      </c>
      <c r="AT221" s="147" t="s">
        <v>254</v>
      </c>
      <c r="AU221" s="147" t="s">
        <v>82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259</v>
      </c>
      <c r="BM221" s="147" t="s">
        <v>1032</v>
      </c>
    </row>
    <row r="222" spans="2:65" s="11" customFormat="1" ht="22.9" customHeight="1">
      <c r="B222" s="124"/>
      <c r="D222" s="125" t="s">
        <v>72</v>
      </c>
      <c r="E222" s="134" t="s">
        <v>2621</v>
      </c>
      <c r="F222" s="134" t="s">
        <v>2622</v>
      </c>
      <c r="I222" s="127"/>
      <c r="J222" s="135">
        <f>BK222</f>
        <v>0</v>
      </c>
      <c r="L222" s="124"/>
      <c r="M222" s="129"/>
      <c r="P222" s="130">
        <f>SUM(P223:P224)</f>
        <v>0</v>
      </c>
      <c r="R222" s="130">
        <f>SUM(R223:R224)</f>
        <v>0</v>
      </c>
      <c r="T222" s="131">
        <f>SUM(T223:T224)</f>
        <v>0</v>
      </c>
      <c r="AR222" s="125" t="s">
        <v>80</v>
      </c>
      <c r="AT222" s="132" t="s">
        <v>72</v>
      </c>
      <c r="AU222" s="132" t="s">
        <v>80</v>
      </c>
      <c r="AY222" s="125" t="s">
        <v>252</v>
      </c>
      <c r="BK222" s="133">
        <f>SUM(BK223:BK224)</f>
        <v>0</v>
      </c>
    </row>
    <row r="223" spans="2:65" s="1" customFormat="1" ht="16.5" customHeight="1">
      <c r="B223" s="32"/>
      <c r="C223" s="136" t="s">
        <v>707</v>
      </c>
      <c r="D223" s="136" t="s">
        <v>254</v>
      </c>
      <c r="E223" s="137" t="s">
        <v>707</v>
      </c>
      <c r="F223" s="138" t="s">
        <v>2623</v>
      </c>
      <c r="G223" s="139" t="s">
        <v>610</v>
      </c>
      <c r="H223" s="140">
        <v>150</v>
      </c>
      <c r="I223" s="141"/>
      <c r="J223" s="142">
        <f>ROUND(I223*H223,2)</f>
        <v>0</v>
      </c>
      <c r="K223" s="138" t="s">
        <v>1</v>
      </c>
      <c r="L223" s="32"/>
      <c r="M223" s="143" t="s">
        <v>1</v>
      </c>
      <c r="N223" s="144" t="s">
        <v>38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259</v>
      </c>
      <c r="AT223" s="147" t="s">
        <v>254</v>
      </c>
      <c r="AU223" s="147" t="s">
        <v>82</v>
      </c>
      <c r="AY223" s="17" t="s">
        <v>252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80</v>
      </c>
      <c r="BK223" s="148">
        <f>ROUND(I223*H223,2)</f>
        <v>0</v>
      </c>
      <c r="BL223" s="17" t="s">
        <v>259</v>
      </c>
      <c r="BM223" s="147" t="s">
        <v>1043</v>
      </c>
    </row>
    <row r="224" spans="2:65" s="1" customFormat="1" ht="16.5" customHeight="1">
      <c r="B224" s="32"/>
      <c r="C224" s="136" t="s">
        <v>712</v>
      </c>
      <c r="D224" s="136" t="s">
        <v>254</v>
      </c>
      <c r="E224" s="137" t="s">
        <v>712</v>
      </c>
      <c r="F224" s="138" t="s">
        <v>2624</v>
      </c>
      <c r="G224" s="139" t="s">
        <v>610</v>
      </c>
      <c r="H224" s="140">
        <v>120</v>
      </c>
      <c r="I224" s="141"/>
      <c r="J224" s="142">
        <f>ROUND(I224*H224,2)</f>
        <v>0</v>
      </c>
      <c r="K224" s="138" t="s">
        <v>1</v>
      </c>
      <c r="L224" s="32"/>
      <c r="M224" s="143" t="s">
        <v>1</v>
      </c>
      <c r="N224" s="144" t="s">
        <v>38</v>
      </c>
      <c r="P224" s="145">
        <f>O224*H224</f>
        <v>0</v>
      </c>
      <c r="Q224" s="145">
        <v>0</v>
      </c>
      <c r="R224" s="145">
        <f>Q224*H224</f>
        <v>0</v>
      </c>
      <c r="S224" s="145">
        <v>0</v>
      </c>
      <c r="T224" s="146">
        <f>S224*H224</f>
        <v>0</v>
      </c>
      <c r="AR224" s="147" t="s">
        <v>259</v>
      </c>
      <c r="AT224" s="147" t="s">
        <v>254</v>
      </c>
      <c r="AU224" s="147" t="s">
        <v>82</v>
      </c>
      <c r="AY224" s="17" t="s">
        <v>252</v>
      </c>
      <c r="BE224" s="148">
        <f>IF(N224="základní",J224,0)</f>
        <v>0</v>
      </c>
      <c r="BF224" s="148">
        <f>IF(N224="snížená",J224,0)</f>
        <v>0</v>
      </c>
      <c r="BG224" s="148">
        <f>IF(N224="zákl. přenesená",J224,0)</f>
        <v>0</v>
      </c>
      <c r="BH224" s="148">
        <f>IF(N224="sníž. přenesená",J224,0)</f>
        <v>0</v>
      </c>
      <c r="BI224" s="148">
        <f>IF(N224="nulová",J224,0)</f>
        <v>0</v>
      </c>
      <c r="BJ224" s="17" t="s">
        <v>80</v>
      </c>
      <c r="BK224" s="148">
        <f>ROUND(I224*H224,2)</f>
        <v>0</v>
      </c>
      <c r="BL224" s="17" t="s">
        <v>259</v>
      </c>
      <c r="BM224" s="147" t="s">
        <v>1054</v>
      </c>
    </row>
    <row r="225" spans="2:65" s="11" customFormat="1" ht="22.9" customHeight="1">
      <c r="B225" s="124"/>
      <c r="D225" s="125" t="s">
        <v>72</v>
      </c>
      <c r="E225" s="134" t="s">
        <v>2625</v>
      </c>
      <c r="F225" s="134" t="s">
        <v>2626</v>
      </c>
      <c r="I225" s="127"/>
      <c r="J225" s="135">
        <f>BK225</f>
        <v>0</v>
      </c>
      <c r="L225" s="124"/>
      <c r="M225" s="129"/>
      <c r="P225" s="130">
        <f>P226</f>
        <v>0</v>
      </c>
      <c r="R225" s="130">
        <f>R226</f>
        <v>0</v>
      </c>
      <c r="T225" s="131">
        <f>T226</f>
        <v>0</v>
      </c>
      <c r="AR225" s="125" t="s">
        <v>80</v>
      </c>
      <c r="AT225" s="132" t="s">
        <v>72</v>
      </c>
      <c r="AU225" s="132" t="s">
        <v>80</v>
      </c>
      <c r="AY225" s="125" t="s">
        <v>252</v>
      </c>
      <c r="BK225" s="133">
        <f>BK226</f>
        <v>0</v>
      </c>
    </row>
    <row r="226" spans="2:65" s="1" customFormat="1" ht="16.5" customHeight="1">
      <c r="B226" s="32"/>
      <c r="C226" s="136" t="s">
        <v>717</v>
      </c>
      <c r="D226" s="136" t="s">
        <v>254</v>
      </c>
      <c r="E226" s="137" t="s">
        <v>717</v>
      </c>
      <c r="F226" s="138" t="s">
        <v>2627</v>
      </c>
      <c r="G226" s="139" t="s">
        <v>610</v>
      </c>
      <c r="H226" s="140">
        <v>120</v>
      </c>
      <c r="I226" s="141"/>
      <c r="J226" s="142">
        <f>ROUND(I226*H226,2)</f>
        <v>0</v>
      </c>
      <c r="K226" s="138" t="s">
        <v>1</v>
      </c>
      <c r="L226" s="32"/>
      <c r="M226" s="143" t="s">
        <v>1</v>
      </c>
      <c r="N226" s="144" t="s">
        <v>38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259</v>
      </c>
      <c r="AT226" s="147" t="s">
        <v>254</v>
      </c>
      <c r="AU226" s="147" t="s">
        <v>82</v>
      </c>
      <c r="AY226" s="17" t="s">
        <v>252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80</v>
      </c>
      <c r="BK226" s="148">
        <f>ROUND(I226*H226,2)</f>
        <v>0</v>
      </c>
      <c r="BL226" s="17" t="s">
        <v>259</v>
      </c>
      <c r="BM226" s="147" t="s">
        <v>1063</v>
      </c>
    </row>
    <row r="227" spans="2:65" s="11" customFormat="1" ht="22.9" customHeight="1">
      <c r="B227" s="124"/>
      <c r="D227" s="125" t="s">
        <v>72</v>
      </c>
      <c r="E227" s="134" t="s">
        <v>2628</v>
      </c>
      <c r="F227" s="134" t="s">
        <v>2629</v>
      </c>
      <c r="I227" s="127"/>
      <c r="J227" s="135">
        <f>BK227</f>
        <v>0</v>
      </c>
      <c r="L227" s="124"/>
      <c r="M227" s="129"/>
      <c r="P227" s="130">
        <f>SUM(P228:P229)</f>
        <v>0</v>
      </c>
      <c r="R227" s="130">
        <f>SUM(R228:R229)</f>
        <v>0</v>
      </c>
      <c r="T227" s="131">
        <f>SUM(T228:T229)</f>
        <v>0</v>
      </c>
      <c r="AR227" s="125" t="s">
        <v>80</v>
      </c>
      <c r="AT227" s="132" t="s">
        <v>72</v>
      </c>
      <c r="AU227" s="132" t="s">
        <v>80</v>
      </c>
      <c r="AY227" s="125" t="s">
        <v>252</v>
      </c>
      <c r="BK227" s="133">
        <f>SUM(BK228:BK229)</f>
        <v>0</v>
      </c>
    </row>
    <row r="228" spans="2:65" s="1" customFormat="1" ht="16.5" customHeight="1">
      <c r="B228" s="32"/>
      <c r="C228" s="136" t="s">
        <v>722</v>
      </c>
      <c r="D228" s="136" t="s">
        <v>254</v>
      </c>
      <c r="E228" s="137" t="s">
        <v>722</v>
      </c>
      <c r="F228" s="138" t="s">
        <v>2630</v>
      </c>
      <c r="G228" s="139" t="s">
        <v>610</v>
      </c>
      <c r="H228" s="140">
        <v>80</v>
      </c>
      <c r="I228" s="141"/>
      <c r="J228" s="142">
        <f>ROUND(I228*H228,2)</f>
        <v>0</v>
      </c>
      <c r="K228" s="138" t="s">
        <v>1</v>
      </c>
      <c r="L228" s="32"/>
      <c r="M228" s="143" t="s">
        <v>1</v>
      </c>
      <c r="N228" s="144" t="s">
        <v>38</v>
      </c>
      <c r="P228" s="145">
        <f>O228*H228</f>
        <v>0</v>
      </c>
      <c r="Q228" s="145">
        <v>0</v>
      </c>
      <c r="R228" s="145">
        <f>Q228*H228</f>
        <v>0</v>
      </c>
      <c r="S228" s="145">
        <v>0</v>
      </c>
      <c r="T228" s="146">
        <f>S228*H228</f>
        <v>0</v>
      </c>
      <c r="AR228" s="147" t="s">
        <v>259</v>
      </c>
      <c r="AT228" s="147" t="s">
        <v>254</v>
      </c>
      <c r="AU228" s="147" t="s">
        <v>82</v>
      </c>
      <c r="AY228" s="17" t="s">
        <v>252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80</v>
      </c>
      <c r="BK228" s="148">
        <f>ROUND(I228*H228,2)</f>
        <v>0</v>
      </c>
      <c r="BL228" s="17" t="s">
        <v>259</v>
      </c>
      <c r="BM228" s="147" t="s">
        <v>1074</v>
      </c>
    </row>
    <row r="229" spans="2:65" s="1" customFormat="1" ht="16.5" customHeight="1">
      <c r="B229" s="32"/>
      <c r="C229" s="136" t="s">
        <v>732</v>
      </c>
      <c r="D229" s="136" t="s">
        <v>254</v>
      </c>
      <c r="E229" s="137" t="s">
        <v>732</v>
      </c>
      <c r="F229" s="138" t="s">
        <v>2631</v>
      </c>
      <c r="G229" s="139" t="s">
        <v>2132</v>
      </c>
      <c r="H229" s="140">
        <v>1</v>
      </c>
      <c r="I229" s="141"/>
      <c r="J229" s="142">
        <f>ROUND(I229*H229,2)</f>
        <v>0</v>
      </c>
      <c r="K229" s="138" t="s">
        <v>1</v>
      </c>
      <c r="L229" s="32"/>
      <c r="M229" s="143" t="s">
        <v>1</v>
      </c>
      <c r="N229" s="144" t="s">
        <v>38</v>
      </c>
      <c r="P229" s="145">
        <f>O229*H229</f>
        <v>0</v>
      </c>
      <c r="Q229" s="145">
        <v>0</v>
      </c>
      <c r="R229" s="145">
        <f>Q229*H229</f>
        <v>0</v>
      </c>
      <c r="S229" s="145">
        <v>0</v>
      </c>
      <c r="T229" s="146">
        <f>S229*H229</f>
        <v>0</v>
      </c>
      <c r="AR229" s="147" t="s">
        <v>259</v>
      </c>
      <c r="AT229" s="147" t="s">
        <v>254</v>
      </c>
      <c r="AU229" s="147" t="s">
        <v>82</v>
      </c>
      <c r="AY229" s="17" t="s">
        <v>252</v>
      </c>
      <c r="BE229" s="148">
        <f>IF(N229="základní",J229,0)</f>
        <v>0</v>
      </c>
      <c r="BF229" s="148">
        <f>IF(N229="snížená",J229,0)</f>
        <v>0</v>
      </c>
      <c r="BG229" s="148">
        <f>IF(N229="zákl. přenesená",J229,0)</f>
        <v>0</v>
      </c>
      <c r="BH229" s="148">
        <f>IF(N229="sníž. přenesená",J229,0)</f>
        <v>0</v>
      </c>
      <c r="BI229" s="148">
        <f>IF(N229="nulová",J229,0)</f>
        <v>0</v>
      </c>
      <c r="BJ229" s="17" t="s">
        <v>80</v>
      </c>
      <c r="BK229" s="148">
        <f>ROUND(I229*H229,2)</f>
        <v>0</v>
      </c>
      <c r="BL229" s="17" t="s">
        <v>259</v>
      </c>
      <c r="BM229" s="147" t="s">
        <v>1084</v>
      </c>
    </row>
    <row r="230" spans="2:65" s="11" customFormat="1" ht="22.9" customHeight="1">
      <c r="B230" s="124"/>
      <c r="D230" s="125" t="s">
        <v>72</v>
      </c>
      <c r="E230" s="134" t="s">
        <v>2632</v>
      </c>
      <c r="F230" s="134" t="s">
        <v>2633</v>
      </c>
      <c r="I230" s="127"/>
      <c r="J230" s="135">
        <f>BK230</f>
        <v>0</v>
      </c>
      <c r="L230" s="124"/>
      <c r="M230" s="129"/>
      <c r="P230" s="130">
        <f>SUM(P231:P238)</f>
        <v>0</v>
      </c>
      <c r="R230" s="130">
        <f>SUM(R231:R238)</f>
        <v>0</v>
      </c>
      <c r="T230" s="131">
        <f>SUM(T231:T238)</f>
        <v>0</v>
      </c>
      <c r="AR230" s="125" t="s">
        <v>80</v>
      </c>
      <c r="AT230" s="132" t="s">
        <v>72</v>
      </c>
      <c r="AU230" s="132" t="s">
        <v>80</v>
      </c>
      <c r="AY230" s="125" t="s">
        <v>252</v>
      </c>
      <c r="BK230" s="133">
        <f>SUM(BK231:BK238)</f>
        <v>0</v>
      </c>
    </row>
    <row r="231" spans="2:65" s="1" customFormat="1" ht="16.5" customHeight="1">
      <c r="B231" s="32"/>
      <c r="C231" s="136" t="s">
        <v>740</v>
      </c>
      <c r="D231" s="136" t="s">
        <v>254</v>
      </c>
      <c r="E231" s="137" t="s">
        <v>744</v>
      </c>
      <c r="F231" s="138" t="s">
        <v>2634</v>
      </c>
      <c r="G231" s="139" t="s">
        <v>2635</v>
      </c>
      <c r="H231" s="140">
        <v>49</v>
      </c>
      <c r="I231" s="141"/>
      <c r="J231" s="142">
        <f>ROUND(I231*H231,2)</f>
        <v>0</v>
      </c>
      <c r="K231" s="138" t="s">
        <v>1</v>
      </c>
      <c r="L231" s="32"/>
      <c r="M231" s="143" t="s">
        <v>1</v>
      </c>
      <c r="N231" s="144" t="s">
        <v>38</v>
      </c>
      <c r="P231" s="145">
        <f>O231*H231</f>
        <v>0</v>
      </c>
      <c r="Q231" s="145">
        <v>0</v>
      </c>
      <c r="R231" s="145">
        <f>Q231*H231</f>
        <v>0</v>
      </c>
      <c r="S231" s="145">
        <v>0</v>
      </c>
      <c r="T231" s="146">
        <f>S231*H231</f>
        <v>0</v>
      </c>
      <c r="AR231" s="147" t="s">
        <v>259</v>
      </c>
      <c r="AT231" s="147" t="s">
        <v>254</v>
      </c>
      <c r="AU231" s="147" t="s">
        <v>82</v>
      </c>
      <c r="AY231" s="17" t="s">
        <v>252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80</v>
      </c>
      <c r="BK231" s="148">
        <f>ROUND(I231*H231,2)</f>
        <v>0</v>
      </c>
      <c r="BL231" s="17" t="s">
        <v>259</v>
      </c>
      <c r="BM231" s="147" t="s">
        <v>1095</v>
      </c>
    </row>
    <row r="232" spans="2:65" s="1" customFormat="1" ht="16.5" customHeight="1">
      <c r="B232" s="32"/>
      <c r="C232" s="136" t="s">
        <v>744</v>
      </c>
      <c r="D232" s="136" t="s">
        <v>254</v>
      </c>
      <c r="E232" s="137" t="s">
        <v>752</v>
      </c>
      <c r="F232" s="138" t="s">
        <v>2636</v>
      </c>
      <c r="G232" s="139" t="s">
        <v>2635</v>
      </c>
      <c r="H232" s="140">
        <v>49</v>
      </c>
      <c r="I232" s="141"/>
      <c r="J232" s="142">
        <f>ROUND(I232*H232,2)</f>
        <v>0</v>
      </c>
      <c r="K232" s="138" t="s">
        <v>1</v>
      </c>
      <c r="L232" s="32"/>
      <c r="M232" s="143" t="s">
        <v>1</v>
      </c>
      <c r="N232" s="144" t="s">
        <v>38</v>
      </c>
      <c r="P232" s="145">
        <f>O232*H232</f>
        <v>0</v>
      </c>
      <c r="Q232" s="145">
        <v>0</v>
      </c>
      <c r="R232" s="145">
        <f>Q232*H232</f>
        <v>0</v>
      </c>
      <c r="S232" s="145">
        <v>0</v>
      </c>
      <c r="T232" s="146">
        <f>S232*H232</f>
        <v>0</v>
      </c>
      <c r="AR232" s="147" t="s">
        <v>259</v>
      </c>
      <c r="AT232" s="147" t="s">
        <v>254</v>
      </c>
      <c r="AU232" s="147" t="s">
        <v>82</v>
      </c>
      <c r="AY232" s="17" t="s">
        <v>252</v>
      </c>
      <c r="BE232" s="148">
        <f>IF(N232="základní",J232,0)</f>
        <v>0</v>
      </c>
      <c r="BF232" s="148">
        <f>IF(N232="snížená",J232,0)</f>
        <v>0</v>
      </c>
      <c r="BG232" s="148">
        <f>IF(N232="zákl. přenesená",J232,0)</f>
        <v>0</v>
      </c>
      <c r="BH232" s="148">
        <f>IF(N232="sníž. přenesená",J232,0)</f>
        <v>0</v>
      </c>
      <c r="BI232" s="148">
        <f>IF(N232="nulová",J232,0)</f>
        <v>0</v>
      </c>
      <c r="BJ232" s="17" t="s">
        <v>80</v>
      </c>
      <c r="BK232" s="148">
        <f>ROUND(I232*H232,2)</f>
        <v>0</v>
      </c>
      <c r="BL232" s="17" t="s">
        <v>259</v>
      </c>
      <c r="BM232" s="147" t="s">
        <v>1112</v>
      </c>
    </row>
    <row r="233" spans="2:65" s="1" customFormat="1" ht="16.5" customHeight="1">
      <c r="B233" s="32"/>
      <c r="C233" s="136" t="s">
        <v>752</v>
      </c>
      <c r="D233" s="136" t="s">
        <v>254</v>
      </c>
      <c r="E233" s="137" t="s">
        <v>758</v>
      </c>
      <c r="F233" s="138" t="s">
        <v>2637</v>
      </c>
      <c r="G233" s="139" t="s">
        <v>2635</v>
      </c>
      <c r="H233" s="140">
        <v>8</v>
      </c>
      <c r="I233" s="141"/>
      <c r="J233" s="142">
        <f>ROUND(I233*H233,2)</f>
        <v>0</v>
      </c>
      <c r="K233" s="138" t="s">
        <v>1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259</v>
      </c>
      <c r="AT233" s="147" t="s">
        <v>254</v>
      </c>
      <c r="AU233" s="147" t="s">
        <v>82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259</v>
      </c>
      <c r="BM233" s="147" t="s">
        <v>1127</v>
      </c>
    </row>
    <row r="234" spans="2:65" s="1" customFormat="1" ht="16.5" customHeight="1">
      <c r="B234" s="32"/>
      <c r="C234" s="136" t="s">
        <v>758</v>
      </c>
      <c r="D234" s="136" t="s">
        <v>254</v>
      </c>
      <c r="E234" s="137" t="s">
        <v>762</v>
      </c>
      <c r="F234" s="138" t="s">
        <v>2638</v>
      </c>
      <c r="G234" s="139" t="s">
        <v>2132</v>
      </c>
      <c r="H234" s="140">
        <v>1</v>
      </c>
      <c r="I234" s="141"/>
      <c r="J234" s="142">
        <f>ROUND(I234*H234,2)</f>
        <v>0</v>
      </c>
      <c r="K234" s="138" t="s">
        <v>1</v>
      </c>
      <c r="L234" s="32"/>
      <c r="M234" s="143" t="s">
        <v>1</v>
      </c>
      <c r="N234" s="144" t="s">
        <v>38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259</v>
      </c>
      <c r="AT234" s="147" t="s">
        <v>254</v>
      </c>
      <c r="AU234" s="147" t="s">
        <v>82</v>
      </c>
      <c r="AY234" s="17" t="s">
        <v>252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80</v>
      </c>
      <c r="BK234" s="148">
        <f>ROUND(I234*H234,2)</f>
        <v>0</v>
      </c>
      <c r="BL234" s="17" t="s">
        <v>259</v>
      </c>
      <c r="BM234" s="147" t="s">
        <v>1147</v>
      </c>
    </row>
    <row r="235" spans="2:65" s="1" customFormat="1" ht="16.5" customHeight="1">
      <c r="B235" s="32"/>
      <c r="C235" s="136" t="s">
        <v>762</v>
      </c>
      <c r="D235" s="136" t="s">
        <v>254</v>
      </c>
      <c r="E235" s="137" t="s">
        <v>768</v>
      </c>
      <c r="F235" s="138" t="s">
        <v>2639</v>
      </c>
      <c r="G235" s="139" t="s">
        <v>2141</v>
      </c>
      <c r="H235" s="140">
        <v>8</v>
      </c>
      <c r="I235" s="141"/>
      <c r="J235" s="142">
        <f>ROUND(I235*H235,2)</f>
        <v>0</v>
      </c>
      <c r="K235" s="138" t="s">
        <v>1</v>
      </c>
      <c r="L235" s="32"/>
      <c r="M235" s="143" t="s">
        <v>1</v>
      </c>
      <c r="N235" s="144" t="s">
        <v>38</v>
      </c>
      <c r="P235" s="145">
        <f>O235*H235</f>
        <v>0</v>
      </c>
      <c r="Q235" s="145">
        <v>0</v>
      </c>
      <c r="R235" s="145">
        <f>Q235*H235</f>
        <v>0</v>
      </c>
      <c r="S235" s="145">
        <v>0</v>
      </c>
      <c r="T235" s="146">
        <f>S235*H235</f>
        <v>0</v>
      </c>
      <c r="AR235" s="147" t="s">
        <v>259</v>
      </c>
      <c r="AT235" s="147" t="s">
        <v>254</v>
      </c>
      <c r="AU235" s="147" t="s">
        <v>82</v>
      </c>
      <c r="AY235" s="17" t="s">
        <v>252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80</v>
      </c>
      <c r="BK235" s="148">
        <f>ROUND(I235*H235,2)</f>
        <v>0</v>
      </c>
      <c r="BL235" s="17" t="s">
        <v>259</v>
      </c>
      <c r="BM235" s="147" t="s">
        <v>1156</v>
      </c>
    </row>
    <row r="236" spans="2:65" s="1" customFormat="1" ht="16.5" customHeight="1">
      <c r="B236" s="32"/>
      <c r="C236" s="136" t="s">
        <v>768</v>
      </c>
      <c r="D236" s="136" t="s">
        <v>254</v>
      </c>
      <c r="E236" s="137" t="s">
        <v>774</v>
      </c>
      <c r="F236" s="138" t="s">
        <v>2640</v>
      </c>
      <c r="G236" s="139" t="s">
        <v>2141</v>
      </c>
      <c r="H236" s="140">
        <v>16</v>
      </c>
      <c r="I236" s="141"/>
      <c r="J236" s="142">
        <f>ROUND(I236*H236,2)</f>
        <v>0</v>
      </c>
      <c r="K236" s="138" t="s">
        <v>1</v>
      </c>
      <c r="L236" s="32"/>
      <c r="M236" s="143" t="s">
        <v>1</v>
      </c>
      <c r="N236" s="144" t="s">
        <v>38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259</v>
      </c>
      <c r="AT236" s="147" t="s">
        <v>254</v>
      </c>
      <c r="AU236" s="147" t="s">
        <v>82</v>
      </c>
      <c r="AY236" s="17" t="s">
        <v>252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80</v>
      </c>
      <c r="BK236" s="148">
        <f>ROUND(I236*H236,2)</f>
        <v>0</v>
      </c>
      <c r="BL236" s="17" t="s">
        <v>259</v>
      </c>
      <c r="BM236" s="147" t="s">
        <v>1166</v>
      </c>
    </row>
    <row r="237" spans="2:65" s="1" customFormat="1" ht="16.5" customHeight="1">
      <c r="B237" s="32"/>
      <c r="C237" s="136" t="s">
        <v>774</v>
      </c>
      <c r="D237" s="136" t="s">
        <v>254</v>
      </c>
      <c r="E237" s="137" t="s">
        <v>951</v>
      </c>
      <c r="F237" s="138" t="s">
        <v>2641</v>
      </c>
      <c r="G237" s="139" t="s">
        <v>2132</v>
      </c>
      <c r="H237" s="140">
        <v>1</v>
      </c>
      <c r="I237" s="141"/>
      <c r="J237" s="142">
        <f>ROUND(I237*H237,2)</f>
        <v>0</v>
      </c>
      <c r="K237" s="138" t="s">
        <v>1</v>
      </c>
      <c r="L237" s="32"/>
      <c r="M237" s="143" t="s">
        <v>1</v>
      </c>
      <c r="N237" s="144" t="s">
        <v>38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259</v>
      </c>
      <c r="AT237" s="147" t="s">
        <v>254</v>
      </c>
      <c r="AU237" s="147" t="s">
        <v>82</v>
      </c>
      <c r="AY237" s="17" t="s">
        <v>252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80</v>
      </c>
      <c r="BK237" s="148">
        <f>ROUND(I237*H237,2)</f>
        <v>0</v>
      </c>
      <c r="BL237" s="17" t="s">
        <v>259</v>
      </c>
      <c r="BM237" s="147" t="s">
        <v>1178</v>
      </c>
    </row>
    <row r="238" spans="2:65" s="1" customFormat="1" ht="16.5" customHeight="1">
      <c r="B238" s="32"/>
      <c r="C238" s="136" t="s">
        <v>786</v>
      </c>
      <c r="D238" s="136" t="s">
        <v>254</v>
      </c>
      <c r="E238" s="137" t="s">
        <v>971</v>
      </c>
      <c r="F238" s="138" t="s">
        <v>2642</v>
      </c>
      <c r="G238" s="139" t="s">
        <v>2132</v>
      </c>
      <c r="H238" s="140">
        <v>1</v>
      </c>
      <c r="I238" s="141"/>
      <c r="J238" s="142">
        <f>ROUND(I238*H238,2)</f>
        <v>0</v>
      </c>
      <c r="K238" s="138" t="s">
        <v>1</v>
      </c>
      <c r="L238" s="32"/>
      <c r="M238" s="143" t="s">
        <v>1</v>
      </c>
      <c r="N238" s="144" t="s">
        <v>38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259</v>
      </c>
      <c r="AT238" s="147" t="s">
        <v>254</v>
      </c>
      <c r="AU238" s="147" t="s">
        <v>82</v>
      </c>
      <c r="AY238" s="17" t="s">
        <v>252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80</v>
      </c>
      <c r="BK238" s="148">
        <f>ROUND(I238*H238,2)</f>
        <v>0</v>
      </c>
      <c r="BL238" s="17" t="s">
        <v>259</v>
      </c>
      <c r="BM238" s="147" t="s">
        <v>1189</v>
      </c>
    </row>
    <row r="239" spans="2:65" s="11" customFormat="1" ht="22.9" customHeight="1">
      <c r="B239" s="124"/>
      <c r="D239" s="125" t="s">
        <v>72</v>
      </c>
      <c r="E239" s="134" t="s">
        <v>2643</v>
      </c>
      <c r="F239" s="134" t="s">
        <v>2644</v>
      </c>
      <c r="I239" s="127"/>
      <c r="J239" s="135">
        <f>BK239</f>
        <v>0</v>
      </c>
      <c r="L239" s="124"/>
      <c r="M239" s="129"/>
      <c r="P239" s="130">
        <f>P240</f>
        <v>0</v>
      </c>
      <c r="R239" s="130">
        <f>R240</f>
        <v>0</v>
      </c>
      <c r="T239" s="131">
        <f>T240</f>
        <v>0</v>
      </c>
      <c r="AR239" s="125" t="s">
        <v>80</v>
      </c>
      <c r="AT239" s="132" t="s">
        <v>72</v>
      </c>
      <c r="AU239" s="132" t="s">
        <v>80</v>
      </c>
      <c r="AY239" s="125" t="s">
        <v>252</v>
      </c>
      <c r="BK239" s="133">
        <f>BK240</f>
        <v>0</v>
      </c>
    </row>
    <row r="240" spans="2:65" s="1" customFormat="1" ht="16.5" customHeight="1">
      <c r="B240" s="32"/>
      <c r="C240" s="136" t="s">
        <v>790</v>
      </c>
      <c r="D240" s="136" t="s">
        <v>254</v>
      </c>
      <c r="E240" s="137" t="s">
        <v>799</v>
      </c>
      <c r="F240" s="138" t="s">
        <v>2645</v>
      </c>
      <c r="G240" s="139" t="s">
        <v>2141</v>
      </c>
      <c r="H240" s="140">
        <v>12</v>
      </c>
      <c r="I240" s="141"/>
      <c r="J240" s="142">
        <f>ROUND(I240*H240,2)</f>
        <v>0</v>
      </c>
      <c r="K240" s="138" t="s">
        <v>1</v>
      </c>
      <c r="L240" s="32"/>
      <c r="M240" s="143" t="s">
        <v>1</v>
      </c>
      <c r="N240" s="144" t="s">
        <v>38</v>
      </c>
      <c r="P240" s="145">
        <f>O240*H240</f>
        <v>0</v>
      </c>
      <c r="Q240" s="145">
        <v>0</v>
      </c>
      <c r="R240" s="145">
        <f>Q240*H240</f>
        <v>0</v>
      </c>
      <c r="S240" s="145">
        <v>0</v>
      </c>
      <c r="T240" s="146">
        <f>S240*H240</f>
        <v>0</v>
      </c>
      <c r="AR240" s="147" t="s">
        <v>259</v>
      </c>
      <c r="AT240" s="147" t="s">
        <v>254</v>
      </c>
      <c r="AU240" s="147" t="s">
        <v>82</v>
      </c>
      <c r="AY240" s="17" t="s">
        <v>252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80</v>
      </c>
      <c r="BK240" s="148">
        <f>ROUND(I240*H240,2)</f>
        <v>0</v>
      </c>
      <c r="BL240" s="17" t="s">
        <v>259</v>
      </c>
      <c r="BM240" s="147" t="s">
        <v>1201</v>
      </c>
    </row>
    <row r="241" spans="2:65" s="11" customFormat="1" ht="22.9" customHeight="1">
      <c r="B241" s="124"/>
      <c r="D241" s="125" t="s">
        <v>72</v>
      </c>
      <c r="E241" s="134" t="s">
        <v>2646</v>
      </c>
      <c r="F241" s="134" t="s">
        <v>2647</v>
      </c>
      <c r="I241" s="127"/>
      <c r="J241" s="135">
        <f>BK241</f>
        <v>0</v>
      </c>
      <c r="L241" s="124"/>
      <c r="M241" s="129"/>
      <c r="P241" s="130">
        <f>SUM(P242:P243)</f>
        <v>0</v>
      </c>
      <c r="R241" s="130">
        <f>SUM(R242:R243)</f>
        <v>0</v>
      </c>
      <c r="T241" s="131">
        <f>SUM(T242:T243)</f>
        <v>0</v>
      </c>
      <c r="AR241" s="125" t="s">
        <v>80</v>
      </c>
      <c r="AT241" s="132" t="s">
        <v>72</v>
      </c>
      <c r="AU241" s="132" t="s">
        <v>80</v>
      </c>
      <c r="AY241" s="125" t="s">
        <v>252</v>
      </c>
      <c r="BK241" s="133">
        <f>SUM(BK242:BK243)</f>
        <v>0</v>
      </c>
    </row>
    <row r="242" spans="2:65" s="1" customFormat="1" ht="16.5" customHeight="1">
      <c r="B242" s="32"/>
      <c r="C242" s="136" t="s">
        <v>799</v>
      </c>
      <c r="D242" s="136" t="s">
        <v>254</v>
      </c>
      <c r="E242" s="137" t="s">
        <v>809</v>
      </c>
      <c r="F242" s="138" t="s">
        <v>2648</v>
      </c>
      <c r="G242" s="139" t="s">
        <v>2141</v>
      </c>
      <c r="H242" s="140">
        <v>4</v>
      </c>
      <c r="I242" s="141"/>
      <c r="J242" s="142">
        <f>ROUND(I242*H242,2)</f>
        <v>0</v>
      </c>
      <c r="K242" s="138" t="s">
        <v>1</v>
      </c>
      <c r="L242" s="32"/>
      <c r="M242" s="143" t="s">
        <v>1</v>
      </c>
      <c r="N242" s="144" t="s">
        <v>38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259</v>
      </c>
      <c r="AT242" s="147" t="s">
        <v>254</v>
      </c>
      <c r="AU242" s="147" t="s">
        <v>82</v>
      </c>
      <c r="AY242" s="17" t="s">
        <v>252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80</v>
      </c>
      <c r="BK242" s="148">
        <f>ROUND(I242*H242,2)</f>
        <v>0</v>
      </c>
      <c r="BL242" s="17" t="s">
        <v>259</v>
      </c>
      <c r="BM242" s="147" t="s">
        <v>1207</v>
      </c>
    </row>
    <row r="243" spans="2:65" s="1" customFormat="1" ht="16.5" customHeight="1">
      <c r="B243" s="32"/>
      <c r="C243" s="136" t="s">
        <v>805</v>
      </c>
      <c r="D243" s="136" t="s">
        <v>254</v>
      </c>
      <c r="E243" s="137" t="s">
        <v>813</v>
      </c>
      <c r="F243" s="138" t="s">
        <v>2649</v>
      </c>
      <c r="G243" s="139" t="s">
        <v>2141</v>
      </c>
      <c r="H243" s="140">
        <v>8</v>
      </c>
      <c r="I243" s="141"/>
      <c r="J243" s="142">
        <f>ROUND(I243*H243,2)</f>
        <v>0</v>
      </c>
      <c r="K243" s="138" t="s">
        <v>1</v>
      </c>
      <c r="L243" s="32"/>
      <c r="M243" s="188" t="s">
        <v>1</v>
      </c>
      <c r="N243" s="189" t="s">
        <v>38</v>
      </c>
      <c r="O243" s="190"/>
      <c r="P243" s="191">
        <f>O243*H243</f>
        <v>0</v>
      </c>
      <c r="Q243" s="191">
        <v>0</v>
      </c>
      <c r="R243" s="191">
        <f>Q243*H243</f>
        <v>0</v>
      </c>
      <c r="S243" s="191">
        <v>0</v>
      </c>
      <c r="T243" s="192">
        <f>S243*H243</f>
        <v>0</v>
      </c>
      <c r="AR243" s="147" t="s">
        <v>259</v>
      </c>
      <c r="AT243" s="147" t="s">
        <v>254</v>
      </c>
      <c r="AU243" s="147" t="s">
        <v>82</v>
      </c>
      <c r="AY243" s="17" t="s">
        <v>252</v>
      </c>
      <c r="BE243" s="148">
        <f>IF(N243="základní",J243,0)</f>
        <v>0</v>
      </c>
      <c r="BF243" s="148">
        <f>IF(N243="snížená",J243,0)</f>
        <v>0</v>
      </c>
      <c r="BG243" s="148">
        <f>IF(N243="zákl. přenesená",J243,0)</f>
        <v>0</v>
      </c>
      <c r="BH243" s="148">
        <f>IF(N243="sníž. přenesená",J243,0)</f>
        <v>0</v>
      </c>
      <c r="BI243" s="148">
        <f>IF(N243="nulová",J243,0)</f>
        <v>0</v>
      </c>
      <c r="BJ243" s="17" t="s">
        <v>80</v>
      </c>
      <c r="BK243" s="148">
        <f>ROUND(I243*H243,2)</f>
        <v>0</v>
      </c>
      <c r="BL243" s="17" t="s">
        <v>259</v>
      </c>
      <c r="BM243" s="147" t="s">
        <v>1216</v>
      </c>
    </row>
    <row r="244" spans="2:65" s="1" customFormat="1" ht="6.95" customHeight="1">
      <c r="B244" s="44"/>
      <c r="C244" s="45"/>
      <c r="D244" s="45"/>
      <c r="E244" s="45"/>
      <c r="F244" s="45"/>
      <c r="G244" s="45"/>
      <c r="H244" s="45"/>
      <c r="I244" s="45"/>
      <c r="J244" s="45"/>
      <c r="K244" s="45"/>
      <c r="L244" s="32"/>
    </row>
  </sheetData>
  <sheetProtection algorithmName="SHA-512" hashValue="k706zHR5GhhynpmZsD9PvofPavSzycDYcb3kV8hSsul+CluLGTU7xmcsmWstBtckjzTzNQwaiz+i4rLbMuMgDA==" saltValue="v6hqYmMxxI8qSZSP+G+8y6G4GzVdA2z1lp9lU5cW1PUEa7z5xp93H1MSp504/b3dAQTpZ8IwXoI5mzccqzIzpQ==" spinCount="100000" sheet="1" objects="1" scenarios="1" formatColumns="0" formatRows="0" autoFilter="0"/>
  <autoFilter ref="C144:K243" xr:uid="{00000000-0009-0000-0000-00000B000000}"/>
  <mergeCells count="12">
    <mergeCell ref="E137:H137"/>
    <mergeCell ref="L2:V2"/>
    <mergeCell ref="E85:H85"/>
    <mergeCell ref="E87:H87"/>
    <mergeCell ref="E89:H89"/>
    <mergeCell ref="E133:H133"/>
    <mergeCell ref="E135:H13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5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126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2650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ROUND(J131,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ROUND((SUM(BE131:BE251)),  2)</f>
        <v>0</v>
      </c>
      <c r="I35" s="96">
        <v>0.21</v>
      </c>
      <c r="J35" s="86">
        <f>ROUND(((SUM(BE131:BE251))*I35),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ROUND((SUM(BF131:BF251)),  2)</f>
        <v>0</v>
      </c>
      <c r="I36" s="96">
        <v>0.12</v>
      </c>
      <c r="J36" s="86">
        <f>ROUND(((SUM(BF131:BF251))*I36),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ROUND((SUM(BG131:BG251)),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ROUND((SUM(BH131:BH251)),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ROUND((SUM(BI131:BI251)),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A.7 - ÚT - VZT technologie 2.np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J131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2651</v>
      </c>
      <c r="E99" s="110"/>
      <c r="F99" s="110"/>
      <c r="G99" s="110"/>
      <c r="H99" s="110"/>
      <c r="I99" s="110"/>
      <c r="J99" s="111">
        <f>J132</f>
        <v>0</v>
      </c>
      <c r="L99" s="108"/>
    </row>
    <row r="100" spans="2:47" s="9" customFormat="1" ht="19.899999999999999" customHeight="1">
      <c r="B100" s="112"/>
      <c r="D100" s="113" t="s">
        <v>2652</v>
      </c>
      <c r="E100" s="114"/>
      <c r="F100" s="114"/>
      <c r="G100" s="114"/>
      <c r="H100" s="114"/>
      <c r="I100" s="114"/>
      <c r="J100" s="115">
        <f>J133</f>
        <v>0</v>
      </c>
      <c r="L100" s="112"/>
    </row>
    <row r="101" spans="2:47" s="9" customFormat="1" ht="19.899999999999999" customHeight="1">
      <c r="B101" s="112"/>
      <c r="D101" s="113" t="s">
        <v>2653</v>
      </c>
      <c r="E101" s="114"/>
      <c r="F101" s="114"/>
      <c r="G101" s="114"/>
      <c r="H101" s="114"/>
      <c r="I101" s="114"/>
      <c r="J101" s="115">
        <f>J134</f>
        <v>0</v>
      </c>
      <c r="L101" s="112"/>
    </row>
    <row r="102" spans="2:47" s="9" customFormat="1" ht="19.899999999999999" customHeight="1">
      <c r="B102" s="112"/>
      <c r="D102" s="113" t="s">
        <v>2654</v>
      </c>
      <c r="E102" s="114"/>
      <c r="F102" s="114"/>
      <c r="G102" s="114"/>
      <c r="H102" s="114"/>
      <c r="I102" s="114"/>
      <c r="J102" s="115">
        <f>J138</f>
        <v>0</v>
      </c>
      <c r="L102" s="112"/>
    </row>
    <row r="103" spans="2:47" s="9" customFormat="1" ht="19.899999999999999" customHeight="1">
      <c r="B103" s="112"/>
      <c r="D103" s="113" t="s">
        <v>2655</v>
      </c>
      <c r="E103" s="114"/>
      <c r="F103" s="114"/>
      <c r="G103" s="114"/>
      <c r="H103" s="114"/>
      <c r="I103" s="114"/>
      <c r="J103" s="115">
        <f>J165</f>
        <v>0</v>
      </c>
      <c r="L103" s="112"/>
    </row>
    <row r="104" spans="2:47" s="9" customFormat="1" ht="19.899999999999999" customHeight="1">
      <c r="B104" s="112"/>
      <c r="D104" s="113" t="s">
        <v>2656</v>
      </c>
      <c r="E104" s="114"/>
      <c r="F104" s="114"/>
      <c r="G104" s="114"/>
      <c r="H104" s="114"/>
      <c r="I104" s="114"/>
      <c r="J104" s="115">
        <f>J170</f>
        <v>0</v>
      </c>
      <c r="L104" s="112"/>
    </row>
    <row r="105" spans="2:47" s="9" customFormat="1" ht="19.899999999999999" customHeight="1">
      <c r="B105" s="112"/>
      <c r="D105" s="113" t="s">
        <v>2657</v>
      </c>
      <c r="E105" s="114"/>
      <c r="F105" s="114"/>
      <c r="G105" s="114"/>
      <c r="H105" s="114"/>
      <c r="I105" s="114"/>
      <c r="J105" s="115">
        <f>J180</f>
        <v>0</v>
      </c>
      <c r="L105" s="112"/>
    </row>
    <row r="106" spans="2:47" s="9" customFormat="1" ht="19.899999999999999" customHeight="1">
      <c r="B106" s="112"/>
      <c r="D106" s="113" t="s">
        <v>2658</v>
      </c>
      <c r="E106" s="114"/>
      <c r="F106" s="114"/>
      <c r="G106" s="114"/>
      <c r="H106" s="114"/>
      <c r="I106" s="114"/>
      <c r="J106" s="115">
        <f>J181</f>
        <v>0</v>
      </c>
      <c r="L106" s="112"/>
    </row>
    <row r="107" spans="2:47" s="9" customFormat="1" ht="19.899999999999999" customHeight="1">
      <c r="B107" s="112"/>
      <c r="D107" s="113" t="s">
        <v>2654</v>
      </c>
      <c r="E107" s="114"/>
      <c r="F107" s="114"/>
      <c r="G107" s="114"/>
      <c r="H107" s="114"/>
      <c r="I107" s="114"/>
      <c r="J107" s="115">
        <f>J194</f>
        <v>0</v>
      </c>
      <c r="L107" s="112"/>
    </row>
    <row r="108" spans="2:47" s="9" customFormat="1" ht="19.899999999999999" customHeight="1">
      <c r="B108" s="112"/>
      <c r="D108" s="113" t="s">
        <v>2655</v>
      </c>
      <c r="E108" s="114"/>
      <c r="F108" s="114"/>
      <c r="G108" s="114"/>
      <c r="H108" s="114"/>
      <c r="I108" s="114"/>
      <c r="J108" s="115">
        <f>J214</f>
        <v>0</v>
      </c>
      <c r="L108" s="112"/>
    </row>
    <row r="109" spans="2:47" s="9" customFormat="1" ht="19.899999999999999" customHeight="1">
      <c r="B109" s="112"/>
      <c r="D109" s="113" t="s">
        <v>2659</v>
      </c>
      <c r="E109" s="114"/>
      <c r="F109" s="114"/>
      <c r="G109" s="114"/>
      <c r="H109" s="114"/>
      <c r="I109" s="114"/>
      <c r="J109" s="115">
        <f>J238</f>
        <v>0</v>
      </c>
      <c r="L109" s="112"/>
    </row>
    <row r="110" spans="2:47" s="1" customFormat="1" ht="21.75" customHeight="1">
      <c r="B110" s="32"/>
      <c r="L110" s="32"/>
    </row>
    <row r="111" spans="2:47" s="1" customFormat="1" ht="6.9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6.9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4.95" customHeight="1">
      <c r="B116" s="32"/>
      <c r="C116" s="21" t="s">
        <v>237</v>
      </c>
      <c r="L116" s="32"/>
    </row>
    <row r="117" spans="2:12" s="1" customFormat="1" ht="6.9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26.25" customHeight="1">
      <c r="B119" s="32"/>
      <c r="E119" s="235" t="str">
        <f>E7</f>
        <v>FN Brno, Jihlavská 20 - rekonstrukce přípravny jídel a rozšíření jídelny</v>
      </c>
      <c r="F119" s="236"/>
      <c r="G119" s="236"/>
      <c r="H119" s="236"/>
      <c r="L119" s="32"/>
    </row>
    <row r="120" spans="2:12" ht="12" customHeight="1">
      <c r="B120" s="20"/>
      <c r="C120" s="27" t="s">
        <v>195</v>
      </c>
      <c r="L120" s="20"/>
    </row>
    <row r="121" spans="2:12" s="1" customFormat="1" ht="16.5" customHeight="1">
      <c r="B121" s="32"/>
      <c r="E121" s="235" t="s">
        <v>196</v>
      </c>
      <c r="F121" s="237"/>
      <c r="G121" s="237"/>
      <c r="H121" s="237"/>
      <c r="L121" s="32"/>
    </row>
    <row r="122" spans="2:12" s="1" customFormat="1" ht="12" customHeight="1">
      <c r="B122" s="32"/>
      <c r="C122" s="27" t="s">
        <v>197</v>
      </c>
      <c r="L122" s="32"/>
    </row>
    <row r="123" spans="2:12" s="1" customFormat="1" ht="16.5" customHeight="1">
      <c r="B123" s="32"/>
      <c r="E123" s="217" t="str">
        <f>E11</f>
        <v>A.7 - ÚT - VZT technologie 2.np</v>
      </c>
      <c r="F123" s="237"/>
      <c r="G123" s="237"/>
      <c r="H123" s="237"/>
      <c r="L123" s="32"/>
    </row>
    <row r="124" spans="2:12" s="1" customFormat="1" ht="6.9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F14</f>
        <v xml:space="preserve"> </v>
      </c>
      <c r="I125" s="27" t="s">
        <v>22</v>
      </c>
      <c r="J125" s="52" t="str">
        <f>IF(J14="","",J14)</f>
        <v>3. 6. 2025</v>
      </c>
      <c r="L125" s="32"/>
    </row>
    <row r="126" spans="2:12" s="1" customFormat="1" ht="6.95" customHeight="1">
      <c r="B126" s="32"/>
      <c r="L126" s="32"/>
    </row>
    <row r="127" spans="2:12" s="1" customFormat="1" ht="15.2" customHeight="1">
      <c r="B127" s="32"/>
      <c r="C127" s="27" t="s">
        <v>24</v>
      </c>
      <c r="F127" s="25" t="str">
        <f>E17</f>
        <v xml:space="preserve"> </v>
      </c>
      <c r="I127" s="27" t="s">
        <v>29</v>
      </c>
      <c r="J127" s="30" t="str">
        <f>E23</f>
        <v xml:space="preserve"> </v>
      </c>
      <c r="L127" s="32"/>
    </row>
    <row r="128" spans="2:12" s="1" customFormat="1" ht="15.2" customHeight="1">
      <c r="B128" s="32"/>
      <c r="C128" s="27" t="s">
        <v>27</v>
      </c>
      <c r="F128" s="25" t="str">
        <f>IF(E20="","",E20)</f>
        <v>Vyplň údaj</v>
      </c>
      <c r="I128" s="27" t="s">
        <v>31</v>
      </c>
      <c r="J128" s="30" t="str">
        <f>E26</f>
        <v xml:space="preserve"> </v>
      </c>
      <c r="L128" s="32"/>
    </row>
    <row r="129" spans="2:65" s="1" customFormat="1" ht="10.35" customHeight="1">
      <c r="B129" s="32"/>
      <c r="L129" s="32"/>
    </row>
    <row r="130" spans="2:65" s="10" customFormat="1" ht="29.25" customHeight="1">
      <c r="B130" s="116"/>
      <c r="C130" s="117" t="s">
        <v>238</v>
      </c>
      <c r="D130" s="118" t="s">
        <v>58</v>
      </c>
      <c r="E130" s="118" t="s">
        <v>54</v>
      </c>
      <c r="F130" s="118" t="s">
        <v>55</v>
      </c>
      <c r="G130" s="118" t="s">
        <v>239</v>
      </c>
      <c r="H130" s="118" t="s">
        <v>240</v>
      </c>
      <c r="I130" s="118" t="s">
        <v>241</v>
      </c>
      <c r="J130" s="118" t="s">
        <v>201</v>
      </c>
      <c r="K130" s="119" t="s">
        <v>242</v>
      </c>
      <c r="L130" s="116"/>
      <c r="M130" s="59" t="s">
        <v>1</v>
      </c>
      <c r="N130" s="60" t="s">
        <v>37</v>
      </c>
      <c r="O130" s="60" t="s">
        <v>243</v>
      </c>
      <c r="P130" s="60" t="s">
        <v>244</v>
      </c>
      <c r="Q130" s="60" t="s">
        <v>245</v>
      </c>
      <c r="R130" s="60" t="s">
        <v>246</v>
      </c>
      <c r="S130" s="60" t="s">
        <v>247</v>
      </c>
      <c r="T130" s="61" t="s">
        <v>248</v>
      </c>
    </row>
    <row r="131" spans="2:65" s="1" customFormat="1" ht="22.9" customHeight="1">
      <c r="B131" s="32"/>
      <c r="C131" s="64" t="s">
        <v>249</v>
      </c>
      <c r="J131" s="120">
        <f>BK131</f>
        <v>0</v>
      </c>
      <c r="L131" s="32"/>
      <c r="M131" s="62"/>
      <c r="N131" s="53"/>
      <c r="O131" s="53"/>
      <c r="P131" s="121">
        <f>P132</f>
        <v>0</v>
      </c>
      <c r="Q131" s="53"/>
      <c r="R131" s="121">
        <f>R132</f>
        <v>0</v>
      </c>
      <c r="S131" s="53"/>
      <c r="T131" s="122">
        <f>T132</f>
        <v>0</v>
      </c>
      <c r="AT131" s="17" t="s">
        <v>72</v>
      </c>
      <c r="AU131" s="17" t="s">
        <v>203</v>
      </c>
      <c r="BK131" s="123">
        <f>BK132</f>
        <v>0</v>
      </c>
    </row>
    <row r="132" spans="2:65" s="11" customFormat="1" ht="25.9" customHeight="1">
      <c r="B132" s="124"/>
      <c r="D132" s="125" t="s">
        <v>72</v>
      </c>
      <c r="E132" s="126" t="s">
        <v>1930</v>
      </c>
      <c r="F132" s="126" t="s">
        <v>2660</v>
      </c>
      <c r="I132" s="127"/>
      <c r="J132" s="128">
        <f>BK132</f>
        <v>0</v>
      </c>
      <c r="L132" s="124"/>
      <c r="M132" s="129"/>
      <c r="P132" s="130">
        <f>P133+P134+P138+P165+P170+P180+P181+P194+P214+P238</f>
        <v>0</v>
      </c>
      <c r="R132" s="130">
        <f>R133+R134+R138+R165+R170+R180+R181+R194+R214+R238</f>
        <v>0</v>
      </c>
      <c r="T132" s="131">
        <f>T133+T134+T138+T165+T170+T180+T181+T194+T214+T238</f>
        <v>0</v>
      </c>
      <c r="AR132" s="125" t="s">
        <v>80</v>
      </c>
      <c r="AT132" s="132" t="s">
        <v>72</v>
      </c>
      <c r="AU132" s="132" t="s">
        <v>73</v>
      </c>
      <c r="AY132" s="125" t="s">
        <v>252</v>
      </c>
      <c r="BK132" s="133">
        <f>BK133+BK134+BK138+BK165+BK170+BK180+BK181+BK194+BK214+BK238</f>
        <v>0</v>
      </c>
    </row>
    <row r="133" spans="2:65" s="11" customFormat="1" ht="22.9" customHeight="1">
      <c r="B133" s="124"/>
      <c r="D133" s="125" t="s">
        <v>72</v>
      </c>
      <c r="E133" s="134" t="s">
        <v>2528</v>
      </c>
      <c r="F133" s="134" t="s">
        <v>2661</v>
      </c>
      <c r="I133" s="127"/>
      <c r="J133" s="135">
        <f>BK133</f>
        <v>0</v>
      </c>
      <c r="L133" s="124"/>
      <c r="M133" s="129"/>
      <c r="P133" s="130">
        <v>0</v>
      </c>
      <c r="R133" s="130">
        <v>0</v>
      </c>
      <c r="T133" s="131">
        <v>0</v>
      </c>
      <c r="AR133" s="125" t="s">
        <v>80</v>
      </c>
      <c r="AT133" s="132" t="s">
        <v>72</v>
      </c>
      <c r="AU133" s="132" t="s">
        <v>80</v>
      </c>
      <c r="AY133" s="125" t="s">
        <v>252</v>
      </c>
      <c r="BK133" s="133">
        <v>0</v>
      </c>
    </row>
    <row r="134" spans="2:65" s="11" customFormat="1" ht="22.9" customHeight="1">
      <c r="B134" s="124"/>
      <c r="D134" s="125" t="s">
        <v>72</v>
      </c>
      <c r="E134" s="134" t="s">
        <v>2531</v>
      </c>
      <c r="F134" s="134" t="s">
        <v>2662</v>
      </c>
      <c r="I134" s="127"/>
      <c r="J134" s="135">
        <f>BK134</f>
        <v>0</v>
      </c>
      <c r="L134" s="124"/>
      <c r="M134" s="129"/>
      <c r="P134" s="130">
        <f>SUM(P135:P137)</f>
        <v>0</v>
      </c>
      <c r="R134" s="130">
        <f>SUM(R135:R137)</f>
        <v>0</v>
      </c>
      <c r="T134" s="131">
        <f>SUM(T135:T137)</f>
        <v>0</v>
      </c>
      <c r="AR134" s="125" t="s">
        <v>80</v>
      </c>
      <c r="AT134" s="132" t="s">
        <v>72</v>
      </c>
      <c r="AU134" s="132" t="s">
        <v>80</v>
      </c>
      <c r="AY134" s="125" t="s">
        <v>252</v>
      </c>
      <c r="BK134" s="133">
        <f>SUM(BK135:BK137)</f>
        <v>0</v>
      </c>
    </row>
    <row r="135" spans="2:65" s="1" customFormat="1" ht="245.85" customHeight="1">
      <c r="B135" s="32"/>
      <c r="C135" s="136" t="s">
        <v>80</v>
      </c>
      <c r="D135" s="136" t="s">
        <v>254</v>
      </c>
      <c r="E135" s="137" t="s">
        <v>2137</v>
      </c>
      <c r="F135" s="138" t="s">
        <v>2663</v>
      </c>
      <c r="G135" s="139" t="s">
        <v>345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82</v>
      </c>
    </row>
    <row r="136" spans="2:65" s="1" customFormat="1" ht="21.75" customHeight="1">
      <c r="B136" s="32"/>
      <c r="C136" s="136" t="s">
        <v>82</v>
      </c>
      <c r="D136" s="136" t="s">
        <v>254</v>
      </c>
      <c r="E136" s="137" t="s">
        <v>2299</v>
      </c>
      <c r="F136" s="138" t="s">
        <v>2664</v>
      </c>
      <c r="G136" s="139" t="s">
        <v>2001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259</v>
      </c>
    </row>
    <row r="137" spans="2:65" s="1" customFormat="1" ht="16.5" customHeight="1">
      <c r="B137" s="32"/>
      <c r="C137" s="136" t="s">
        <v>96</v>
      </c>
      <c r="D137" s="136" t="s">
        <v>254</v>
      </c>
      <c r="E137" s="137" t="s">
        <v>2301</v>
      </c>
      <c r="F137" s="138" t="s">
        <v>2665</v>
      </c>
      <c r="G137" s="139" t="s">
        <v>345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305</v>
      </c>
    </row>
    <row r="138" spans="2:65" s="11" customFormat="1" ht="22.9" customHeight="1">
      <c r="B138" s="124"/>
      <c r="D138" s="125" t="s">
        <v>72</v>
      </c>
      <c r="E138" s="134" t="s">
        <v>2536</v>
      </c>
      <c r="F138" s="134" t="s">
        <v>2666</v>
      </c>
      <c r="I138" s="127"/>
      <c r="J138" s="135">
        <f>BK138</f>
        <v>0</v>
      </c>
      <c r="L138" s="124"/>
      <c r="M138" s="129"/>
      <c r="P138" s="130">
        <f>SUM(P139:P164)</f>
        <v>0</v>
      </c>
      <c r="R138" s="130">
        <f>SUM(R139:R164)</f>
        <v>0</v>
      </c>
      <c r="T138" s="131">
        <f>SUM(T139:T164)</f>
        <v>0</v>
      </c>
      <c r="AR138" s="125" t="s">
        <v>80</v>
      </c>
      <c r="AT138" s="132" t="s">
        <v>72</v>
      </c>
      <c r="AU138" s="132" t="s">
        <v>80</v>
      </c>
      <c r="AY138" s="125" t="s">
        <v>252</v>
      </c>
      <c r="BK138" s="133">
        <f>SUM(BK139:BK164)</f>
        <v>0</v>
      </c>
    </row>
    <row r="139" spans="2:65" s="1" customFormat="1" ht="178.5" customHeight="1">
      <c r="B139" s="32"/>
      <c r="C139" s="136" t="s">
        <v>259</v>
      </c>
      <c r="D139" s="136" t="s">
        <v>254</v>
      </c>
      <c r="E139" s="137" t="s">
        <v>2305</v>
      </c>
      <c r="F139" s="138" t="s">
        <v>2667</v>
      </c>
      <c r="G139" s="139" t="s">
        <v>345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320</v>
      </c>
    </row>
    <row r="140" spans="2:65" s="1" customFormat="1" ht="142.15" customHeight="1">
      <c r="B140" s="32"/>
      <c r="C140" s="136" t="s">
        <v>297</v>
      </c>
      <c r="D140" s="136" t="s">
        <v>254</v>
      </c>
      <c r="E140" s="137" t="s">
        <v>2307</v>
      </c>
      <c r="F140" s="138" t="s">
        <v>2668</v>
      </c>
      <c r="G140" s="139" t="s">
        <v>345</v>
      </c>
      <c r="H140" s="140">
        <v>1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333</v>
      </c>
    </row>
    <row r="141" spans="2:65" s="1" customFormat="1" ht="24.2" customHeight="1">
      <c r="B141" s="32"/>
      <c r="C141" s="136" t="s">
        <v>305</v>
      </c>
      <c r="D141" s="136" t="s">
        <v>254</v>
      </c>
      <c r="E141" s="137" t="s">
        <v>2311</v>
      </c>
      <c r="F141" s="138" t="s">
        <v>2669</v>
      </c>
      <c r="G141" s="139" t="s">
        <v>345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8</v>
      </c>
    </row>
    <row r="142" spans="2:65" s="1" customFormat="1" ht="16.5" customHeight="1">
      <c r="B142" s="32"/>
      <c r="C142" s="136" t="s">
        <v>315</v>
      </c>
      <c r="D142" s="136" t="s">
        <v>254</v>
      </c>
      <c r="E142" s="137" t="s">
        <v>2313</v>
      </c>
      <c r="F142" s="138" t="s">
        <v>2670</v>
      </c>
      <c r="G142" s="139" t="s">
        <v>345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359</v>
      </c>
    </row>
    <row r="143" spans="2:65" s="1" customFormat="1" ht="16.5" customHeight="1">
      <c r="B143" s="32"/>
      <c r="C143" s="136" t="s">
        <v>320</v>
      </c>
      <c r="D143" s="136" t="s">
        <v>254</v>
      </c>
      <c r="E143" s="137" t="s">
        <v>2329</v>
      </c>
      <c r="F143" s="138" t="s">
        <v>2671</v>
      </c>
      <c r="G143" s="139" t="s">
        <v>345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368</v>
      </c>
    </row>
    <row r="144" spans="2:65" s="1" customFormat="1" ht="114.95" customHeight="1">
      <c r="B144" s="32"/>
      <c r="C144" s="136" t="s">
        <v>327</v>
      </c>
      <c r="D144" s="136" t="s">
        <v>254</v>
      </c>
      <c r="E144" s="137" t="s">
        <v>2331</v>
      </c>
      <c r="F144" s="138" t="s">
        <v>2672</v>
      </c>
      <c r="G144" s="139" t="s">
        <v>345</v>
      </c>
      <c r="H144" s="140">
        <v>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380</v>
      </c>
    </row>
    <row r="145" spans="2:65" s="1" customFormat="1" ht="24.2" customHeight="1">
      <c r="B145" s="32"/>
      <c r="C145" s="136" t="s">
        <v>333</v>
      </c>
      <c r="D145" s="136" t="s">
        <v>254</v>
      </c>
      <c r="E145" s="137" t="s">
        <v>2339</v>
      </c>
      <c r="F145" s="138" t="s">
        <v>2673</v>
      </c>
      <c r="G145" s="139" t="s">
        <v>345</v>
      </c>
      <c r="H145" s="140">
        <v>1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405</v>
      </c>
    </row>
    <row r="146" spans="2:65" s="1" customFormat="1" ht="21.75" customHeight="1">
      <c r="B146" s="32"/>
      <c r="C146" s="136" t="s">
        <v>342</v>
      </c>
      <c r="D146" s="136" t="s">
        <v>254</v>
      </c>
      <c r="E146" s="137" t="s">
        <v>2353</v>
      </c>
      <c r="F146" s="138" t="s">
        <v>2674</v>
      </c>
      <c r="G146" s="139" t="s">
        <v>345</v>
      </c>
      <c r="H146" s="140">
        <v>2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420</v>
      </c>
    </row>
    <row r="147" spans="2:65" s="1" customFormat="1" ht="101.25" customHeight="1">
      <c r="B147" s="32"/>
      <c r="C147" s="136" t="s">
        <v>8</v>
      </c>
      <c r="D147" s="136" t="s">
        <v>254</v>
      </c>
      <c r="E147" s="137" t="s">
        <v>2355</v>
      </c>
      <c r="F147" s="138" t="s">
        <v>2675</v>
      </c>
      <c r="G147" s="139" t="s">
        <v>345</v>
      </c>
      <c r="H147" s="140">
        <v>1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431</v>
      </c>
    </row>
    <row r="148" spans="2:65" s="1" customFormat="1" ht="24.2" customHeight="1">
      <c r="B148" s="32"/>
      <c r="C148" s="136" t="s">
        <v>353</v>
      </c>
      <c r="D148" s="136" t="s">
        <v>254</v>
      </c>
      <c r="E148" s="137" t="s">
        <v>2357</v>
      </c>
      <c r="F148" s="138" t="s">
        <v>2676</v>
      </c>
      <c r="G148" s="139" t="s">
        <v>345</v>
      </c>
      <c r="H148" s="140">
        <v>1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444</v>
      </c>
    </row>
    <row r="149" spans="2:65" s="1" customFormat="1" ht="21.75" customHeight="1">
      <c r="B149" s="32"/>
      <c r="C149" s="136" t="s">
        <v>359</v>
      </c>
      <c r="D149" s="136" t="s">
        <v>254</v>
      </c>
      <c r="E149" s="137" t="s">
        <v>2359</v>
      </c>
      <c r="F149" s="138" t="s">
        <v>2677</v>
      </c>
      <c r="G149" s="139" t="s">
        <v>345</v>
      </c>
      <c r="H149" s="140">
        <v>2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456</v>
      </c>
    </row>
    <row r="150" spans="2:65" s="1" customFormat="1" ht="16.5" customHeight="1">
      <c r="B150" s="32"/>
      <c r="C150" s="136" t="s">
        <v>363</v>
      </c>
      <c r="D150" s="136" t="s">
        <v>254</v>
      </c>
      <c r="E150" s="137" t="s">
        <v>2361</v>
      </c>
      <c r="F150" s="138" t="s">
        <v>2678</v>
      </c>
      <c r="G150" s="139" t="s">
        <v>345</v>
      </c>
      <c r="H150" s="140">
        <v>2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468</v>
      </c>
    </row>
    <row r="151" spans="2:65" s="1" customFormat="1" ht="90" customHeight="1">
      <c r="B151" s="32"/>
      <c r="C151" s="136" t="s">
        <v>368</v>
      </c>
      <c r="D151" s="136" t="s">
        <v>254</v>
      </c>
      <c r="E151" s="137" t="s">
        <v>2381</v>
      </c>
      <c r="F151" s="138" t="s">
        <v>2679</v>
      </c>
      <c r="G151" s="139" t="s">
        <v>345</v>
      </c>
      <c r="H151" s="140">
        <v>4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489</v>
      </c>
    </row>
    <row r="152" spans="2:65" s="1" customFormat="1" ht="21.75" customHeight="1">
      <c r="B152" s="32"/>
      <c r="C152" s="136" t="s">
        <v>373</v>
      </c>
      <c r="D152" s="136" t="s">
        <v>254</v>
      </c>
      <c r="E152" s="137" t="s">
        <v>2353</v>
      </c>
      <c r="F152" s="138" t="s">
        <v>2674</v>
      </c>
      <c r="G152" s="139" t="s">
        <v>345</v>
      </c>
      <c r="H152" s="140">
        <v>4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502</v>
      </c>
    </row>
    <row r="153" spans="2:65" s="1" customFormat="1" ht="16.5" customHeight="1">
      <c r="B153" s="32"/>
      <c r="C153" s="136" t="s">
        <v>380</v>
      </c>
      <c r="D153" s="136" t="s">
        <v>254</v>
      </c>
      <c r="E153" s="137" t="s">
        <v>2391</v>
      </c>
      <c r="F153" s="138" t="s">
        <v>2680</v>
      </c>
      <c r="G153" s="139" t="s">
        <v>345</v>
      </c>
      <c r="H153" s="140">
        <v>4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553</v>
      </c>
    </row>
    <row r="154" spans="2:65" s="1" customFormat="1" ht="16.5" customHeight="1">
      <c r="B154" s="32"/>
      <c r="C154" s="136" t="s">
        <v>399</v>
      </c>
      <c r="D154" s="136" t="s">
        <v>254</v>
      </c>
      <c r="E154" s="137" t="s">
        <v>2401</v>
      </c>
      <c r="F154" s="138" t="s">
        <v>2681</v>
      </c>
      <c r="G154" s="139" t="s">
        <v>345</v>
      </c>
      <c r="H154" s="140">
        <v>4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565</v>
      </c>
    </row>
    <row r="155" spans="2:65" s="1" customFormat="1" ht="37.9" customHeight="1">
      <c r="B155" s="32"/>
      <c r="C155" s="136" t="s">
        <v>405</v>
      </c>
      <c r="D155" s="136" t="s">
        <v>254</v>
      </c>
      <c r="E155" s="137" t="s">
        <v>2403</v>
      </c>
      <c r="F155" s="138" t="s">
        <v>2682</v>
      </c>
      <c r="G155" s="139" t="s">
        <v>345</v>
      </c>
      <c r="H155" s="140">
        <v>2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578</v>
      </c>
    </row>
    <row r="156" spans="2:65" s="1" customFormat="1" ht="55.5" customHeight="1">
      <c r="B156" s="32"/>
      <c r="C156" s="136" t="s">
        <v>7</v>
      </c>
      <c r="D156" s="136" t="s">
        <v>254</v>
      </c>
      <c r="E156" s="137" t="s">
        <v>2415</v>
      </c>
      <c r="F156" s="138" t="s">
        <v>2683</v>
      </c>
      <c r="G156" s="139" t="s">
        <v>345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590</v>
      </c>
    </row>
    <row r="157" spans="2:65" s="1" customFormat="1" ht="21.75" customHeight="1">
      <c r="B157" s="32"/>
      <c r="C157" s="136" t="s">
        <v>420</v>
      </c>
      <c r="D157" s="136" t="s">
        <v>254</v>
      </c>
      <c r="E157" s="137" t="s">
        <v>2496</v>
      </c>
      <c r="F157" s="138" t="s">
        <v>2684</v>
      </c>
      <c r="G157" s="139" t="s">
        <v>345</v>
      </c>
      <c r="H157" s="140">
        <v>4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602</v>
      </c>
    </row>
    <row r="158" spans="2:65" s="1" customFormat="1" ht="24.2" customHeight="1">
      <c r="B158" s="32"/>
      <c r="C158" s="136" t="s">
        <v>424</v>
      </c>
      <c r="D158" s="136" t="s">
        <v>254</v>
      </c>
      <c r="E158" s="137" t="s">
        <v>2685</v>
      </c>
      <c r="F158" s="138" t="s">
        <v>2686</v>
      </c>
      <c r="G158" s="139" t="s">
        <v>345</v>
      </c>
      <c r="H158" s="140">
        <v>8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614</v>
      </c>
    </row>
    <row r="159" spans="2:65" s="1" customFormat="1" ht="16.5" customHeight="1">
      <c r="B159" s="32"/>
      <c r="C159" s="136" t="s">
        <v>431</v>
      </c>
      <c r="D159" s="136" t="s">
        <v>254</v>
      </c>
      <c r="E159" s="137" t="s">
        <v>2687</v>
      </c>
      <c r="F159" s="138" t="s">
        <v>2688</v>
      </c>
      <c r="G159" s="139" t="s">
        <v>345</v>
      </c>
      <c r="H159" s="140">
        <v>15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637</v>
      </c>
    </row>
    <row r="160" spans="2:65" s="1" customFormat="1" ht="24.2" customHeight="1">
      <c r="B160" s="32"/>
      <c r="C160" s="136" t="s">
        <v>438</v>
      </c>
      <c r="D160" s="136" t="s">
        <v>254</v>
      </c>
      <c r="E160" s="137" t="s">
        <v>2689</v>
      </c>
      <c r="F160" s="138" t="s">
        <v>2690</v>
      </c>
      <c r="G160" s="139" t="s">
        <v>345</v>
      </c>
      <c r="H160" s="140">
        <v>10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655</v>
      </c>
    </row>
    <row r="161" spans="2:65" s="1" customFormat="1" ht="16.5" customHeight="1">
      <c r="B161" s="32"/>
      <c r="C161" s="136" t="s">
        <v>444</v>
      </c>
      <c r="D161" s="136" t="s">
        <v>254</v>
      </c>
      <c r="E161" s="137" t="s">
        <v>2691</v>
      </c>
      <c r="F161" s="138" t="s">
        <v>2692</v>
      </c>
      <c r="G161" s="139" t="s">
        <v>345</v>
      </c>
      <c r="H161" s="140">
        <v>10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668</v>
      </c>
    </row>
    <row r="162" spans="2:65" s="1" customFormat="1" ht="37.9" customHeight="1">
      <c r="B162" s="32"/>
      <c r="C162" s="136" t="s">
        <v>449</v>
      </c>
      <c r="D162" s="136" t="s">
        <v>254</v>
      </c>
      <c r="E162" s="137" t="s">
        <v>2693</v>
      </c>
      <c r="F162" s="138" t="s">
        <v>2694</v>
      </c>
      <c r="G162" s="139" t="s">
        <v>345</v>
      </c>
      <c r="H162" s="140">
        <v>2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684</v>
      </c>
    </row>
    <row r="163" spans="2:65" s="1" customFormat="1" ht="16.5" customHeight="1">
      <c r="B163" s="32"/>
      <c r="C163" s="136" t="s">
        <v>456</v>
      </c>
      <c r="D163" s="136" t="s">
        <v>254</v>
      </c>
      <c r="E163" s="137" t="s">
        <v>2695</v>
      </c>
      <c r="F163" s="138" t="s">
        <v>2696</v>
      </c>
      <c r="G163" s="139" t="s">
        <v>345</v>
      </c>
      <c r="H163" s="140">
        <v>2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697</v>
      </c>
    </row>
    <row r="164" spans="2:65" s="1" customFormat="1" ht="24.2" customHeight="1">
      <c r="B164" s="32"/>
      <c r="C164" s="136" t="s">
        <v>462</v>
      </c>
      <c r="D164" s="136" t="s">
        <v>254</v>
      </c>
      <c r="E164" s="137" t="s">
        <v>2697</v>
      </c>
      <c r="F164" s="138" t="s">
        <v>2698</v>
      </c>
      <c r="G164" s="139" t="s">
        <v>2699</v>
      </c>
      <c r="H164" s="140">
        <v>1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707</v>
      </c>
    </row>
    <row r="165" spans="2:65" s="11" customFormat="1" ht="22.9" customHeight="1">
      <c r="B165" s="124"/>
      <c r="D165" s="125" t="s">
        <v>72</v>
      </c>
      <c r="E165" s="134" t="s">
        <v>2555</v>
      </c>
      <c r="F165" s="134" t="s">
        <v>2700</v>
      </c>
      <c r="I165" s="127"/>
      <c r="J165" s="135">
        <f>BK165</f>
        <v>0</v>
      </c>
      <c r="L165" s="124"/>
      <c r="M165" s="129"/>
      <c r="P165" s="130">
        <f>SUM(P166:P169)</f>
        <v>0</v>
      </c>
      <c r="R165" s="130">
        <f>SUM(R166:R169)</f>
        <v>0</v>
      </c>
      <c r="T165" s="131">
        <f>SUM(T166:T169)</f>
        <v>0</v>
      </c>
      <c r="AR165" s="125" t="s">
        <v>80</v>
      </c>
      <c r="AT165" s="132" t="s">
        <v>72</v>
      </c>
      <c r="AU165" s="132" t="s">
        <v>80</v>
      </c>
      <c r="AY165" s="125" t="s">
        <v>252</v>
      </c>
      <c r="BK165" s="133">
        <f>SUM(BK166:BK169)</f>
        <v>0</v>
      </c>
    </row>
    <row r="166" spans="2:65" s="1" customFormat="1" ht="24.2" customHeight="1">
      <c r="B166" s="32"/>
      <c r="C166" s="136" t="s">
        <v>468</v>
      </c>
      <c r="D166" s="136" t="s">
        <v>254</v>
      </c>
      <c r="E166" s="137" t="s">
        <v>2701</v>
      </c>
      <c r="F166" s="138" t="s">
        <v>2702</v>
      </c>
      <c r="G166" s="139" t="s">
        <v>2001</v>
      </c>
      <c r="H166" s="140">
        <v>2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717</v>
      </c>
    </row>
    <row r="167" spans="2:65" s="1" customFormat="1" ht="128.65" customHeight="1">
      <c r="B167" s="32"/>
      <c r="C167" s="136" t="s">
        <v>481</v>
      </c>
      <c r="D167" s="136" t="s">
        <v>254</v>
      </c>
      <c r="E167" s="137" t="s">
        <v>2703</v>
      </c>
      <c r="F167" s="138" t="s">
        <v>2704</v>
      </c>
      <c r="G167" s="139" t="s">
        <v>2001</v>
      </c>
      <c r="H167" s="140">
        <v>2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732</v>
      </c>
    </row>
    <row r="168" spans="2:65" s="1" customFormat="1" ht="37.9" customHeight="1">
      <c r="B168" s="32"/>
      <c r="C168" s="136" t="s">
        <v>489</v>
      </c>
      <c r="D168" s="136" t="s">
        <v>254</v>
      </c>
      <c r="E168" s="137" t="s">
        <v>2705</v>
      </c>
      <c r="F168" s="138" t="s">
        <v>2706</v>
      </c>
      <c r="G168" s="139" t="s">
        <v>345</v>
      </c>
      <c r="H168" s="140">
        <v>2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744</v>
      </c>
    </row>
    <row r="169" spans="2:65" s="1" customFormat="1" ht="16.5" customHeight="1">
      <c r="B169" s="32"/>
      <c r="C169" s="136" t="s">
        <v>493</v>
      </c>
      <c r="D169" s="136" t="s">
        <v>254</v>
      </c>
      <c r="E169" s="137" t="s">
        <v>2707</v>
      </c>
      <c r="F169" s="138" t="s">
        <v>2708</v>
      </c>
      <c r="G169" s="139" t="s">
        <v>345</v>
      </c>
      <c r="H169" s="140">
        <v>2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758</v>
      </c>
    </row>
    <row r="170" spans="2:65" s="11" customFormat="1" ht="22.9" customHeight="1">
      <c r="B170" s="124"/>
      <c r="D170" s="125" t="s">
        <v>72</v>
      </c>
      <c r="E170" s="134" t="s">
        <v>2557</v>
      </c>
      <c r="F170" s="134" t="s">
        <v>2709</v>
      </c>
      <c r="I170" s="127"/>
      <c r="J170" s="135">
        <f>BK170</f>
        <v>0</v>
      </c>
      <c r="L170" s="124"/>
      <c r="M170" s="129"/>
      <c r="P170" s="130">
        <f>SUM(P171:P179)</f>
        <v>0</v>
      </c>
      <c r="R170" s="130">
        <f>SUM(R171:R179)</f>
        <v>0</v>
      </c>
      <c r="T170" s="131">
        <f>SUM(T171:T179)</f>
        <v>0</v>
      </c>
      <c r="AR170" s="125" t="s">
        <v>80</v>
      </c>
      <c r="AT170" s="132" t="s">
        <v>72</v>
      </c>
      <c r="AU170" s="132" t="s">
        <v>80</v>
      </c>
      <c r="AY170" s="125" t="s">
        <v>252</v>
      </c>
      <c r="BK170" s="133">
        <f>SUM(BK171:BK179)</f>
        <v>0</v>
      </c>
    </row>
    <row r="171" spans="2:65" s="1" customFormat="1" ht="24.2" customHeight="1">
      <c r="B171" s="32"/>
      <c r="C171" s="136" t="s">
        <v>502</v>
      </c>
      <c r="D171" s="136" t="s">
        <v>254</v>
      </c>
      <c r="E171" s="137" t="s">
        <v>2710</v>
      </c>
      <c r="F171" s="138" t="s">
        <v>2711</v>
      </c>
      <c r="G171" s="139" t="s">
        <v>2712</v>
      </c>
      <c r="H171" s="140">
        <v>180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768</v>
      </c>
    </row>
    <row r="172" spans="2:65" s="1" customFormat="1" ht="37.9" customHeight="1">
      <c r="B172" s="32"/>
      <c r="C172" s="136" t="s">
        <v>543</v>
      </c>
      <c r="D172" s="136" t="s">
        <v>254</v>
      </c>
      <c r="E172" s="137" t="s">
        <v>2713</v>
      </c>
      <c r="F172" s="138" t="s">
        <v>2714</v>
      </c>
      <c r="G172" s="139" t="s">
        <v>345</v>
      </c>
      <c r="H172" s="140">
        <v>6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82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786</v>
      </c>
    </row>
    <row r="173" spans="2:65" s="1" customFormat="1" ht="62.65" customHeight="1">
      <c r="B173" s="32"/>
      <c r="C173" s="136" t="s">
        <v>553</v>
      </c>
      <c r="D173" s="136" t="s">
        <v>254</v>
      </c>
      <c r="E173" s="137" t="s">
        <v>2715</v>
      </c>
      <c r="F173" s="138" t="s">
        <v>2716</v>
      </c>
      <c r="G173" s="139" t="s">
        <v>2132</v>
      </c>
      <c r="H173" s="140">
        <v>4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799</v>
      </c>
    </row>
    <row r="174" spans="2:65" s="1" customFormat="1" ht="24.2" customHeight="1">
      <c r="B174" s="32"/>
      <c r="C174" s="136" t="s">
        <v>559</v>
      </c>
      <c r="D174" s="136" t="s">
        <v>254</v>
      </c>
      <c r="E174" s="137" t="s">
        <v>2717</v>
      </c>
      <c r="F174" s="138" t="s">
        <v>2718</v>
      </c>
      <c r="G174" s="139" t="s">
        <v>2712</v>
      </c>
      <c r="H174" s="140">
        <v>150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809</v>
      </c>
    </row>
    <row r="175" spans="2:65" s="1" customFormat="1" ht="24.2" customHeight="1">
      <c r="B175" s="32"/>
      <c r="C175" s="136" t="s">
        <v>565</v>
      </c>
      <c r="D175" s="136" t="s">
        <v>254</v>
      </c>
      <c r="E175" s="137" t="s">
        <v>2719</v>
      </c>
      <c r="F175" s="138" t="s">
        <v>2720</v>
      </c>
      <c r="G175" s="139" t="s">
        <v>2712</v>
      </c>
      <c r="H175" s="140">
        <v>30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819</v>
      </c>
    </row>
    <row r="176" spans="2:65" s="1" customFormat="1" ht="44.25" customHeight="1">
      <c r="B176" s="32"/>
      <c r="C176" s="136" t="s">
        <v>574</v>
      </c>
      <c r="D176" s="136" t="s">
        <v>254</v>
      </c>
      <c r="E176" s="137" t="s">
        <v>2721</v>
      </c>
      <c r="F176" s="138" t="s">
        <v>2722</v>
      </c>
      <c r="G176" s="139" t="s">
        <v>257</v>
      </c>
      <c r="H176" s="140">
        <v>21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828</v>
      </c>
    </row>
    <row r="177" spans="2:65" s="1" customFormat="1" ht="24.2" customHeight="1">
      <c r="B177" s="32"/>
      <c r="C177" s="136" t="s">
        <v>578</v>
      </c>
      <c r="D177" s="136" t="s">
        <v>254</v>
      </c>
      <c r="E177" s="137" t="s">
        <v>2723</v>
      </c>
      <c r="F177" s="138" t="s">
        <v>2724</v>
      </c>
      <c r="G177" s="139" t="s">
        <v>2699</v>
      </c>
      <c r="H177" s="140">
        <v>12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837</v>
      </c>
    </row>
    <row r="178" spans="2:65" s="1" customFormat="1">
      <c r="B178" s="32"/>
      <c r="C178" s="136" t="s">
        <v>585</v>
      </c>
      <c r="D178" s="136" t="s">
        <v>254</v>
      </c>
      <c r="E178" s="137" t="s">
        <v>2725</v>
      </c>
      <c r="F178" s="138" t="s">
        <v>2726</v>
      </c>
      <c r="G178" s="139" t="s">
        <v>2699</v>
      </c>
      <c r="H178" s="140">
        <v>2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847</v>
      </c>
    </row>
    <row r="179" spans="2:65" s="1" customFormat="1" ht="24.2" customHeight="1">
      <c r="B179" s="32"/>
      <c r="C179" s="136" t="s">
        <v>590</v>
      </c>
      <c r="D179" s="136" t="s">
        <v>254</v>
      </c>
      <c r="E179" s="137" t="s">
        <v>2727</v>
      </c>
      <c r="F179" s="138" t="s">
        <v>2728</v>
      </c>
      <c r="G179" s="139" t="s">
        <v>2699</v>
      </c>
      <c r="H179" s="140">
        <v>2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857</v>
      </c>
    </row>
    <row r="180" spans="2:65" s="11" customFormat="1" ht="22.9" customHeight="1">
      <c r="B180" s="124"/>
      <c r="D180" s="125" t="s">
        <v>72</v>
      </c>
      <c r="E180" s="134" t="s">
        <v>2565</v>
      </c>
      <c r="F180" s="134" t="s">
        <v>2729</v>
      </c>
      <c r="I180" s="127"/>
      <c r="J180" s="135">
        <f>BK180</f>
        <v>0</v>
      </c>
      <c r="L180" s="124"/>
      <c r="M180" s="129"/>
      <c r="P180" s="130">
        <v>0</v>
      </c>
      <c r="R180" s="130">
        <v>0</v>
      </c>
      <c r="T180" s="131">
        <v>0</v>
      </c>
      <c r="AR180" s="125" t="s">
        <v>80</v>
      </c>
      <c r="AT180" s="132" t="s">
        <v>72</v>
      </c>
      <c r="AU180" s="132" t="s">
        <v>80</v>
      </c>
      <c r="AY180" s="125" t="s">
        <v>252</v>
      </c>
      <c r="BK180" s="133">
        <v>0</v>
      </c>
    </row>
    <row r="181" spans="2:65" s="11" customFormat="1" ht="22.9" customHeight="1">
      <c r="B181" s="124"/>
      <c r="D181" s="125" t="s">
        <v>72</v>
      </c>
      <c r="E181" s="134" t="s">
        <v>2569</v>
      </c>
      <c r="F181" s="134" t="s">
        <v>2730</v>
      </c>
      <c r="I181" s="127"/>
      <c r="J181" s="135">
        <f>BK181</f>
        <v>0</v>
      </c>
      <c r="L181" s="124"/>
      <c r="M181" s="129"/>
      <c r="P181" s="130">
        <f>SUM(P182:P193)</f>
        <v>0</v>
      </c>
      <c r="R181" s="130">
        <f>SUM(R182:R193)</f>
        <v>0</v>
      </c>
      <c r="T181" s="131">
        <f>SUM(T182:T193)</f>
        <v>0</v>
      </c>
      <c r="AR181" s="125" t="s">
        <v>80</v>
      </c>
      <c r="AT181" s="132" t="s">
        <v>72</v>
      </c>
      <c r="AU181" s="132" t="s">
        <v>80</v>
      </c>
      <c r="AY181" s="125" t="s">
        <v>252</v>
      </c>
      <c r="BK181" s="133">
        <f>SUM(BK182:BK193)</f>
        <v>0</v>
      </c>
    </row>
    <row r="182" spans="2:65" s="1" customFormat="1" ht="16.5" customHeight="1">
      <c r="B182" s="32"/>
      <c r="C182" s="136" t="s">
        <v>596</v>
      </c>
      <c r="D182" s="136" t="s">
        <v>254</v>
      </c>
      <c r="E182" s="137" t="s">
        <v>2731</v>
      </c>
      <c r="F182" s="138" t="s">
        <v>2732</v>
      </c>
      <c r="G182" s="139" t="s">
        <v>345</v>
      </c>
      <c r="H182" s="140">
        <v>8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868</v>
      </c>
    </row>
    <row r="183" spans="2:65" s="1" customFormat="1" ht="16.5" customHeight="1">
      <c r="B183" s="32"/>
      <c r="C183" s="136" t="s">
        <v>602</v>
      </c>
      <c r="D183" s="136" t="s">
        <v>254</v>
      </c>
      <c r="E183" s="137" t="s">
        <v>2733</v>
      </c>
      <c r="F183" s="138" t="s">
        <v>2734</v>
      </c>
      <c r="G183" s="139" t="s">
        <v>345</v>
      </c>
      <c r="H183" s="140">
        <v>11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878</v>
      </c>
    </row>
    <row r="184" spans="2:65" s="1" customFormat="1" ht="16.5" customHeight="1">
      <c r="B184" s="32"/>
      <c r="C184" s="136" t="s">
        <v>607</v>
      </c>
      <c r="D184" s="136" t="s">
        <v>254</v>
      </c>
      <c r="E184" s="137" t="s">
        <v>2735</v>
      </c>
      <c r="F184" s="138" t="s">
        <v>2736</v>
      </c>
      <c r="G184" s="139" t="s">
        <v>345</v>
      </c>
      <c r="H184" s="140">
        <v>19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888</v>
      </c>
    </row>
    <row r="185" spans="2:65" s="1" customFormat="1" ht="37.9" customHeight="1">
      <c r="B185" s="32"/>
      <c r="C185" s="136" t="s">
        <v>614</v>
      </c>
      <c r="D185" s="136" t="s">
        <v>254</v>
      </c>
      <c r="E185" s="137" t="s">
        <v>2737</v>
      </c>
      <c r="F185" s="138" t="s">
        <v>2738</v>
      </c>
      <c r="G185" s="139" t="s">
        <v>345</v>
      </c>
      <c r="H185" s="140">
        <v>6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898</v>
      </c>
    </row>
    <row r="186" spans="2:65" s="1" customFormat="1" ht="37.9" customHeight="1">
      <c r="B186" s="32"/>
      <c r="C186" s="136" t="s">
        <v>623</v>
      </c>
      <c r="D186" s="136" t="s">
        <v>254</v>
      </c>
      <c r="E186" s="137" t="s">
        <v>2739</v>
      </c>
      <c r="F186" s="138" t="s">
        <v>2740</v>
      </c>
      <c r="G186" s="139" t="s">
        <v>345</v>
      </c>
      <c r="H186" s="140">
        <v>15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914</v>
      </c>
    </row>
    <row r="187" spans="2:65" s="1" customFormat="1" ht="37.9" customHeight="1">
      <c r="B187" s="32"/>
      <c r="C187" s="136" t="s">
        <v>637</v>
      </c>
      <c r="D187" s="136" t="s">
        <v>254</v>
      </c>
      <c r="E187" s="137" t="s">
        <v>2741</v>
      </c>
      <c r="F187" s="138" t="s">
        <v>2742</v>
      </c>
      <c r="G187" s="139" t="s">
        <v>345</v>
      </c>
      <c r="H187" s="140">
        <v>1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925</v>
      </c>
    </row>
    <row r="188" spans="2:65" s="1" customFormat="1" ht="90" customHeight="1">
      <c r="B188" s="32"/>
      <c r="C188" s="136" t="s">
        <v>651</v>
      </c>
      <c r="D188" s="136" t="s">
        <v>254</v>
      </c>
      <c r="E188" s="137" t="s">
        <v>2743</v>
      </c>
      <c r="F188" s="138" t="s">
        <v>2744</v>
      </c>
      <c r="G188" s="139" t="s">
        <v>345</v>
      </c>
      <c r="H188" s="140">
        <v>22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934</v>
      </c>
    </row>
    <row r="189" spans="2:65" s="1" customFormat="1" ht="55.5" customHeight="1">
      <c r="B189" s="32"/>
      <c r="C189" s="136" t="s">
        <v>655</v>
      </c>
      <c r="D189" s="136" t="s">
        <v>254</v>
      </c>
      <c r="E189" s="137" t="s">
        <v>2745</v>
      </c>
      <c r="F189" s="138" t="s">
        <v>2746</v>
      </c>
      <c r="G189" s="139" t="s">
        <v>345</v>
      </c>
      <c r="H189" s="140">
        <v>44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944</v>
      </c>
    </row>
    <row r="190" spans="2:65" s="1" customFormat="1" ht="24.2" customHeight="1">
      <c r="B190" s="32"/>
      <c r="C190" s="136" t="s">
        <v>660</v>
      </c>
      <c r="D190" s="136" t="s">
        <v>254</v>
      </c>
      <c r="E190" s="137" t="s">
        <v>2747</v>
      </c>
      <c r="F190" s="138" t="s">
        <v>2748</v>
      </c>
      <c r="G190" s="139" t="s">
        <v>345</v>
      </c>
      <c r="H190" s="140">
        <v>1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971</v>
      </c>
    </row>
    <row r="191" spans="2:65" s="1" customFormat="1" ht="55.5" customHeight="1">
      <c r="B191" s="32"/>
      <c r="C191" s="136" t="s">
        <v>668</v>
      </c>
      <c r="D191" s="136" t="s">
        <v>254</v>
      </c>
      <c r="E191" s="137" t="s">
        <v>2749</v>
      </c>
      <c r="F191" s="138" t="s">
        <v>2750</v>
      </c>
      <c r="G191" s="139" t="s">
        <v>345</v>
      </c>
      <c r="H191" s="140">
        <v>22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983</v>
      </c>
    </row>
    <row r="192" spans="2:65" s="1" customFormat="1" ht="16.5" customHeight="1">
      <c r="B192" s="32"/>
      <c r="C192" s="136" t="s">
        <v>678</v>
      </c>
      <c r="D192" s="136" t="s">
        <v>254</v>
      </c>
      <c r="E192" s="137" t="s">
        <v>2751</v>
      </c>
      <c r="F192" s="138" t="s">
        <v>2752</v>
      </c>
      <c r="G192" s="139" t="s">
        <v>345</v>
      </c>
      <c r="H192" s="140">
        <v>22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259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259</v>
      </c>
      <c r="BM192" s="147" t="s">
        <v>993</v>
      </c>
    </row>
    <row r="193" spans="2:65" s="1" customFormat="1" ht="16.5" customHeight="1">
      <c r="B193" s="32"/>
      <c r="C193" s="136" t="s">
        <v>684</v>
      </c>
      <c r="D193" s="136" t="s">
        <v>254</v>
      </c>
      <c r="E193" s="137" t="s">
        <v>2735</v>
      </c>
      <c r="F193" s="138" t="s">
        <v>2736</v>
      </c>
      <c r="G193" s="139" t="s">
        <v>345</v>
      </c>
      <c r="H193" s="140">
        <v>22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1003</v>
      </c>
    </row>
    <row r="194" spans="2:65" s="11" customFormat="1" ht="22.9" customHeight="1">
      <c r="B194" s="124"/>
      <c r="D194" s="125" t="s">
        <v>72</v>
      </c>
      <c r="E194" s="134" t="s">
        <v>2536</v>
      </c>
      <c r="F194" s="134" t="s">
        <v>2666</v>
      </c>
      <c r="I194" s="127"/>
      <c r="J194" s="135">
        <f>BK194</f>
        <v>0</v>
      </c>
      <c r="L194" s="124"/>
      <c r="M194" s="129"/>
      <c r="P194" s="130">
        <f>SUM(P195:P213)</f>
        <v>0</v>
      </c>
      <c r="R194" s="130">
        <f>SUM(R195:R213)</f>
        <v>0</v>
      </c>
      <c r="T194" s="131">
        <f>SUM(T195:T213)</f>
        <v>0</v>
      </c>
      <c r="AR194" s="125" t="s">
        <v>80</v>
      </c>
      <c r="AT194" s="132" t="s">
        <v>72</v>
      </c>
      <c r="AU194" s="132" t="s">
        <v>80</v>
      </c>
      <c r="AY194" s="125" t="s">
        <v>252</v>
      </c>
      <c r="BK194" s="133">
        <f>SUM(BK195:BK213)</f>
        <v>0</v>
      </c>
    </row>
    <row r="195" spans="2:65" s="1" customFormat="1" ht="90" customHeight="1">
      <c r="B195" s="32"/>
      <c r="C195" s="136" t="s">
        <v>691</v>
      </c>
      <c r="D195" s="136" t="s">
        <v>254</v>
      </c>
      <c r="E195" s="137" t="s">
        <v>2753</v>
      </c>
      <c r="F195" s="138" t="s">
        <v>2754</v>
      </c>
      <c r="G195" s="139" t="s">
        <v>345</v>
      </c>
      <c r="H195" s="140">
        <v>2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1013</v>
      </c>
    </row>
    <row r="196" spans="2:65" s="1" customFormat="1" ht="21.75" customHeight="1">
      <c r="B196" s="32"/>
      <c r="C196" s="136" t="s">
        <v>697</v>
      </c>
      <c r="D196" s="136" t="s">
        <v>254</v>
      </c>
      <c r="E196" s="137" t="s">
        <v>2353</v>
      </c>
      <c r="F196" s="138" t="s">
        <v>2674</v>
      </c>
      <c r="G196" s="139" t="s">
        <v>345</v>
      </c>
      <c r="H196" s="140">
        <v>2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38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259</v>
      </c>
      <c r="AT196" s="147" t="s">
        <v>254</v>
      </c>
      <c r="AU196" s="147" t="s">
        <v>82</v>
      </c>
      <c r="AY196" s="17" t="s">
        <v>252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80</v>
      </c>
      <c r="BK196" s="148">
        <f>ROUND(I196*H196,2)</f>
        <v>0</v>
      </c>
      <c r="BL196" s="17" t="s">
        <v>259</v>
      </c>
      <c r="BM196" s="147" t="s">
        <v>1024</v>
      </c>
    </row>
    <row r="197" spans="2:65" s="1" customFormat="1" ht="24.2" customHeight="1">
      <c r="B197" s="32"/>
      <c r="C197" s="136" t="s">
        <v>702</v>
      </c>
      <c r="D197" s="136" t="s">
        <v>254</v>
      </c>
      <c r="E197" s="137" t="s">
        <v>2755</v>
      </c>
      <c r="F197" s="138" t="s">
        <v>2756</v>
      </c>
      <c r="G197" s="139" t="s">
        <v>345</v>
      </c>
      <c r="H197" s="140">
        <v>2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1032</v>
      </c>
    </row>
    <row r="198" spans="2:65" s="1" customFormat="1" ht="90" customHeight="1">
      <c r="B198" s="32"/>
      <c r="C198" s="136" t="s">
        <v>707</v>
      </c>
      <c r="D198" s="136" t="s">
        <v>254</v>
      </c>
      <c r="E198" s="137" t="s">
        <v>2757</v>
      </c>
      <c r="F198" s="138" t="s">
        <v>2758</v>
      </c>
      <c r="G198" s="139" t="s">
        <v>345</v>
      </c>
      <c r="H198" s="140">
        <v>2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259</v>
      </c>
      <c r="AT198" s="147" t="s">
        <v>254</v>
      </c>
      <c r="AU198" s="147" t="s">
        <v>82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259</v>
      </c>
      <c r="BM198" s="147" t="s">
        <v>1043</v>
      </c>
    </row>
    <row r="199" spans="2:65" s="1" customFormat="1" ht="21.75" customHeight="1">
      <c r="B199" s="32"/>
      <c r="C199" s="136" t="s">
        <v>712</v>
      </c>
      <c r="D199" s="136" t="s">
        <v>254</v>
      </c>
      <c r="E199" s="137" t="s">
        <v>2759</v>
      </c>
      <c r="F199" s="138" t="s">
        <v>2760</v>
      </c>
      <c r="G199" s="139" t="s">
        <v>345</v>
      </c>
      <c r="H199" s="140">
        <v>2</v>
      </c>
      <c r="I199" s="141"/>
      <c r="J199" s="142">
        <f>ROUND(I199*H199,2)</f>
        <v>0</v>
      </c>
      <c r="K199" s="138" t="s">
        <v>1</v>
      </c>
      <c r="L199" s="32"/>
      <c r="M199" s="143" t="s">
        <v>1</v>
      </c>
      <c r="N199" s="144" t="s">
        <v>38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1054</v>
      </c>
    </row>
    <row r="200" spans="2:65" s="1" customFormat="1" ht="24.2" customHeight="1">
      <c r="B200" s="32"/>
      <c r="C200" s="136" t="s">
        <v>717</v>
      </c>
      <c r="D200" s="136" t="s">
        <v>254</v>
      </c>
      <c r="E200" s="137" t="s">
        <v>2761</v>
      </c>
      <c r="F200" s="138" t="s">
        <v>2762</v>
      </c>
      <c r="G200" s="139" t="s">
        <v>345</v>
      </c>
      <c r="H200" s="140">
        <v>2</v>
      </c>
      <c r="I200" s="141"/>
      <c r="J200" s="142">
        <f>ROUND(I200*H200,2)</f>
        <v>0</v>
      </c>
      <c r="K200" s="138" t="s">
        <v>1</v>
      </c>
      <c r="L200" s="32"/>
      <c r="M200" s="143" t="s">
        <v>1</v>
      </c>
      <c r="N200" s="144" t="s">
        <v>38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259</v>
      </c>
      <c r="AT200" s="147" t="s">
        <v>254</v>
      </c>
      <c r="AU200" s="147" t="s">
        <v>82</v>
      </c>
      <c r="AY200" s="17" t="s">
        <v>252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80</v>
      </c>
      <c r="BK200" s="148">
        <f>ROUND(I200*H200,2)</f>
        <v>0</v>
      </c>
      <c r="BL200" s="17" t="s">
        <v>259</v>
      </c>
      <c r="BM200" s="147" t="s">
        <v>1063</v>
      </c>
    </row>
    <row r="201" spans="2:65" s="1" customFormat="1" ht="90" customHeight="1">
      <c r="B201" s="32"/>
      <c r="C201" s="136" t="s">
        <v>722</v>
      </c>
      <c r="D201" s="136" t="s">
        <v>254</v>
      </c>
      <c r="E201" s="137" t="s">
        <v>2763</v>
      </c>
      <c r="F201" s="138" t="s">
        <v>2764</v>
      </c>
      <c r="G201" s="139" t="s">
        <v>345</v>
      </c>
      <c r="H201" s="140">
        <v>4</v>
      </c>
      <c r="I201" s="141"/>
      <c r="J201" s="142">
        <f>ROUND(I201*H201,2)</f>
        <v>0</v>
      </c>
      <c r="K201" s="138" t="s">
        <v>1</v>
      </c>
      <c r="L201" s="32"/>
      <c r="M201" s="143" t="s">
        <v>1</v>
      </c>
      <c r="N201" s="144" t="s">
        <v>38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259</v>
      </c>
      <c r="AT201" s="147" t="s">
        <v>254</v>
      </c>
      <c r="AU201" s="147" t="s">
        <v>82</v>
      </c>
      <c r="AY201" s="17" t="s">
        <v>252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80</v>
      </c>
      <c r="BK201" s="148">
        <f>ROUND(I201*H201,2)</f>
        <v>0</v>
      </c>
      <c r="BL201" s="17" t="s">
        <v>259</v>
      </c>
      <c r="BM201" s="147" t="s">
        <v>1074</v>
      </c>
    </row>
    <row r="202" spans="2:65" s="1" customFormat="1" ht="21.75" customHeight="1">
      <c r="B202" s="32"/>
      <c r="C202" s="136" t="s">
        <v>732</v>
      </c>
      <c r="D202" s="136" t="s">
        <v>254</v>
      </c>
      <c r="E202" s="137" t="s">
        <v>2765</v>
      </c>
      <c r="F202" s="138" t="s">
        <v>2766</v>
      </c>
      <c r="G202" s="139" t="s">
        <v>345</v>
      </c>
      <c r="H202" s="140">
        <v>4</v>
      </c>
      <c r="I202" s="141"/>
      <c r="J202" s="142">
        <f>ROUND(I202*H202,2)</f>
        <v>0</v>
      </c>
      <c r="K202" s="138" t="s">
        <v>1</v>
      </c>
      <c r="L202" s="32"/>
      <c r="M202" s="143" t="s">
        <v>1</v>
      </c>
      <c r="N202" s="144" t="s">
        <v>38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259</v>
      </c>
      <c r="AT202" s="147" t="s">
        <v>254</v>
      </c>
      <c r="AU202" s="147" t="s">
        <v>82</v>
      </c>
      <c r="AY202" s="17" t="s">
        <v>252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80</v>
      </c>
      <c r="BK202" s="148">
        <f>ROUND(I202*H202,2)</f>
        <v>0</v>
      </c>
      <c r="BL202" s="17" t="s">
        <v>259</v>
      </c>
      <c r="BM202" s="147" t="s">
        <v>1084</v>
      </c>
    </row>
    <row r="203" spans="2:65" s="1" customFormat="1" ht="24.2" customHeight="1">
      <c r="B203" s="32"/>
      <c r="C203" s="136" t="s">
        <v>740</v>
      </c>
      <c r="D203" s="136" t="s">
        <v>254</v>
      </c>
      <c r="E203" s="137" t="s">
        <v>2767</v>
      </c>
      <c r="F203" s="138" t="s">
        <v>2768</v>
      </c>
      <c r="G203" s="139" t="s">
        <v>345</v>
      </c>
      <c r="H203" s="140">
        <v>4</v>
      </c>
      <c r="I203" s="141"/>
      <c r="J203" s="142">
        <f>ROUND(I203*H203,2)</f>
        <v>0</v>
      </c>
      <c r="K203" s="138" t="s">
        <v>1</v>
      </c>
      <c r="L203" s="32"/>
      <c r="M203" s="143" t="s">
        <v>1</v>
      </c>
      <c r="N203" s="144" t="s">
        <v>38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259</v>
      </c>
      <c r="AT203" s="147" t="s">
        <v>254</v>
      </c>
      <c r="AU203" s="147" t="s">
        <v>82</v>
      </c>
      <c r="AY203" s="17" t="s">
        <v>252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80</v>
      </c>
      <c r="BK203" s="148">
        <f>ROUND(I203*H203,2)</f>
        <v>0</v>
      </c>
      <c r="BL203" s="17" t="s">
        <v>259</v>
      </c>
      <c r="BM203" s="147" t="s">
        <v>1095</v>
      </c>
    </row>
    <row r="204" spans="2:65" s="1" customFormat="1" ht="66.75" customHeight="1">
      <c r="B204" s="32"/>
      <c r="C204" s="136" t="s">
        <v>744</v>
      </c>
      <c r="D204" s="136" t="s">
        <v>254</v>
      </c>
      <c r="E204" s="137" t="s">
        <v>2769</v>
      </c>
      <c r="F204" s="138" t="s">
        <v>2770</v>
      </c>
      <c r="G204" s="139" t="s">
        <v>345</v>
      </c>
      <c r="H204" s="140">
        <v>2</v>
      </c>
      <c r="I204" s="141"/>
      <c r="J204" s="142">
        <f>ROUND(I204*H204,2)</f>
        <v>0</v>
      </c>
      <c r="K204" s="138" t="s">
        <v>1</v>
      </c>
      <c r="L204" s="32"/>
      <c r="M204" s="143" t="s">
        <v>1</v>
      </c>
      <c r="N204" s="144" t="s">
        <v>38</v>
      </c>
      <c r="P204" s="145">
        <f>O204*H204</f>
        <v>0</v>
      </c>
      <c r="Q204" s="145">
        <v>0</v>
      </c>
      <c r="R204" s="145">
        <f>Q204*H204</f>
        <v>0</v>
      </c>
      <c r="S204" s="145">
        <v>0</v>
      </c>
      <c r="T204" s="146">
        <f>S204*H204</f>
        <v>0</v>
      </c>
      <c r="AR204" s="147" t="s">
        <v>259</v>
      </c>
      <c r="AT204" s="147" t="s">
        <v>254</v>
      </c>
      <c r="AU204" s="147" t="s">
        <v>82</v>
      </c>
      <c r="AY204" s="17" t="s">
        <v>252</v>
      </c>
      <c r="BE204" s="148">
        <f>IF(N204="základní",J204,0)</f>
        <v>0</v>
      </c>
      <c r="BF204" s="148">
        <f>IF(N204="snížená",J204,0)</f>
        <v>0</v>
      </c>
      <c r="BG204" s="148">
        <f>IF(N204="zákl. přenesená",J204,0)</f>
        <v>0</v>
      </c>
      <c r="BH204" s="148">
        <f>IF(N204="sníž. přenesená",J204,0)</f>
        <v>0</v>
      </c>
      <c r="BI204" s="148">
        <f>IF(N204="nulová",J204,0)</f>
        <v>0</v>
      </c>
      <c r="BJ204" s="17" t="s">
        <v>80</v>
      </c>
      <c r="BK204" s="148">
        <f>ROUND(I204*H204,2)</f>
        <v>0</v>
      </c>
      <c r="BL204" s="17" t="s">
        <v>259</v>
      </c>
      <c r="BM204" s="147" t="s">
        <v>1112</v>
      </c>
    </row>
    <row r="205" spans="2:65" s="1" customFormat="1" ht="21.75" customHeight="1">
      <c r="B205" s="32"/>
      <c r="C205" s="136" t="s">
        <v>752</v>
      </c>
      <c r="D205" s="136" t="s">
        <v>254</v>
      </c>
      <c r="E205" s="137" t="s">
        <v>2771</v>
      </c>
      <c r="F205" s="138" t="s">
        <v>2772</v>
      </c>
      <c r="G205" s="139" t="s">
        <v>345</v>
      </c>
      <c r="H205" s="140">
        <v>2</v>
      </c>
      <c r="I205" s="141"/>
      <c r="J205" s="142">
        <f>ROUND(I205*H205,2)</f>
        <v>0</v>
      </c>
      <c r="K205" s="138" t="s">
        <v>1</v>
      </c>
      <c r="L205" s="32"/>
      <c r="M205" s="143" t="s">
        <v>1</v>
      </c>
      <c r="N205" s="144" t="s">
        <v>38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259</v>
      </c>
      <c r="AT205" s="147" t="s">
        <v>254</v>
      </c>
      <c r="AU205" s="147" t="s">
        <v>82</v>
      </c>
      <c r="AY205" s="17" t="s">
        <v>252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80</v>
      </c>
      <c r="BK205" s="148">
        <f>ROUND(I205*H205,2)</f>
        <v>0</v>
      </c>
      <c r="BL205" s="17" t="s">
        <v>259</v>
      </c>
      <c r="BM205" s="147" t="s">
        <v>1127</v>
      </c>
    </row>
    <row r="206" spans="2:65" s="1" customFormat="1" ht="24.2" customHeight="1">
      <c r="B206" s="32"/>
      <c r="C206" s="136" t="s">
        <v>758</v>
      </c>
      <c r="D206" s="136" t="s">
        <v>254</v>
      </c>
      <c r="E206" s="137" t="s">
        <v>2773</v>
      </c>
      <c r="F206" s="138" t="s">
        <v>2774</v>
      </c>
      <c r="G206" s="139" t="s">
        <v>345</v>
      </c>
      <c r="H206" s="140">
        <v>2</v>
      </c>
      <c r="I206" s="141"/>
      <c r="J206" s="142">
        <f>ROUND(I206*H206,2)</f>
        <v>0</v>
      </c>
      <c r="K206" s="138" t="s">
        <v>1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259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259</v>
      </c>
      <c r="BM206" s="147" t="s">
        <v>1147</v>
      </c>
    </row>
    <row r="207" spans="2:65" s="1" customFormat="1" ht="16.5" customHeight="1">
      <c r="B207" s="32"/>
      <c r="C207" s="136" t="s">
        <v>762</v>
      </c>
      <c r="D207" s="136" t="s">
        <v>254</v>
      </c>
      <c r="E207" s="137" t="s">
        <v>2401</v>
      </c>
      <c r="F207" s="138" t="s">
        <v>2681</v>
      </c>
      <c r="G207" s="139" t="s">
        <v>345</v>
      </c>
      <c r="H207" s="140">
        <v>10</v>
      </c>
      <c r="I207" s="141"/>
      <c r="J207" s="142">
        <f>ROUND(I207*H207,2)</f>
        <v>0</v>
      </c>
      <c r="K207" s="138" t="s">
        <v>1</v>
      </c>
      <c r="L207" s="32"/>
      <c r="M207" s="143" t="s">
        <v>1</v>
      </c>
      <c r="N207" s="144" t="s">
        <v>38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259</v>
      </c>
      <c r="AT207" s="147" t="s">
        <v>254</v>
      </c>
      <c r="AU207" s="147" t="s">
        <v>82</v>
      </c>
      <c r="AY207" s="17" t="s">
        <v>252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80</v>
      </c>
      <c r="BK207" s="148">
        <f>ROUND(I207*H207,2)</f>
        <v>0</v>
      </c>
      <c r="BL207" s="17" t="s">
        <v>259</v>
      </c>
      <c r="BM207" s="147" t="s">
        <v>1156</v>
      </c>
    </row>
    <row r="208" spans="2:65" s="1" customFormat="1" ht="21.75" customHeight="1">
      <c r="B208" s="32"/>
      <c r="C208" s="136" t="s">
        <v>768</v>
      </c>
      <c r="D208" s="136" t="s">
        <v>254</v>
      </c>
      <c r="E208" s="137" t="s">
        <v>2496</v>
      </c>
      <c r="F208" s="138" t="s">
        <v>2684</v>
      </c>
      <c r="G208" s="139" t="s">
        <v>345</v>
      </c>
      <c r="H208" s="140">
        <v>10</v>
      </c>
      <c r="I208" s="141"/>
      <c r="J208" s="142">
        <f>ROUND(I208*H208,2)</f>
        <v>0</v>
      </c>
      <c r="K208" s="138" t="s">
        <v>1</v>
      </c>
      <c r="L208" s="32"/>
      <c r="M208" s="143" t="s">
        <v>1</v>
      </c>
      <c r="N208" s="144" t="s">
        <v>38</v>
      </c>
      <c r="P208" s="145">
        <f>O208*H208</f>
        <v>0</v>
      </c>
      <c r="Q208" s="145">
        <v>0</v>
      </c>
      <c r="R208" s="145">
        <f>Q208*H208</f>
        <v>0</v>
      </c>
      <c r="S208" s="145">
        <v>0</v>
      </c>
      <c r="T208" s="146">
        <f>S208*H208</f>
        <v>0</v>
      </c>
      <c r="AR208" s="147" t="s">
        <v>259</v>
      </c>
      <c r="AT208" s="147" t="s">
        <v>254</v>
      </c>
      <c r="AU208" s="147" t="s">
        <v>82</v>
      </c>
      <c r="AY208" s="17" t="s">
        <v>252</v>
      </c>
      <c r="BE208" s="148">
        <f>IF(N208="základní",J208,0)</f>
        <v>0</v>
      </c>
      <c r="BF208" s="148">
        <f>IF(N208="snížená",J208,0)</f>
        <v>0</v>
      </c>
      <c r="BG208" s="148">
        <f>IF(N208="zákl. přenesená",J208,0)</f>
        <v>0</v>
      </c>
      <c r="BH208" s="148">
        <f>IF(N208="sníž. přenesená",J208,0)</f>
        <v>0</v>
      </c>
      <c r="BI208" s="148">
        <f>IF(N208="nulová",J208,0)</f>
        <v>0</v>
      </c>
      <c r="BJ208" s="17" t="s">
        <v>80</v>
      </c>
      <c r="BK208" s="148">
        <f>ROUND(I208*H208,2)</f>
        <v>0</v>
      </c>
      <c r="BL208" s="17" t="s">
        <v>259</v>
      </c>
      <c r="BM208" s="147" t="s">
        <v>1166</v>
      </c>
    </row>
    <row r="209" spans="2:65" s="1" customFormat="1" ht="24.2" customHeight="1">
      <c r="B209" s="32"/>
      <c r="C209" s="136" t="s">
        <v>774</v>
      </c>
      <c r="D209" s="136" t="s">
        <v>254</v>
      </c>
      <c r="E209" s="137" t="s">
        <v>2685</v>
      </c>
      <c r="F209" s="138" t="s">
        <v>2686</v>
      </c>
      <c r="G209" s="139" t="s">
        <v>345</v>
      </c>
      <c r="H209" s="140">
        <v>10</v>
      </c>
      <c r="I209" s="141"/>
      <c r="J209" s="142">
        <f>ROUND(I209*H209,2)</f>
        <v>0</v>
      </c>
      <c r="K209" s="138" t="s">
        <v>1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259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259</v>
      </c>
      <c r="BM209" s="147" t="s">
        <v>1178</v>
      </c>
    </row>
    <row r="210" spans="2:65" s="1" customFormat="1" ht="16.5" customHeight="1">
      <c r="B210" s="32"/>
      <c r="C210" s="136" t="s">
        <v>786</v>
      </c>
      <c r="D210" s="136" t="s">
        <v>254</v>
      </c>
      <c r="E210" s="137" t="s">
        <v>2687</v>
      </c>
      <c r="F210" s="138" t="s">
        <v>2688</v>
      </c>
      <c r="G210" s="139" t="s">
        <v>345</v>
      </c>
      <c r="H210" s="140">
        <v>10</v>
      </c>
      <c r="I210" s="141"/>
      <c r="J210" s="142">
        <f>ROUND(I210*H210,2)</f>
        <v>0</v>
      </c>
      <c r="K210" s="138" t="s">
        <v>1</v>
      </c>
      <c r="L210" s="32"/>
      <c r="M210" s="143" t="s">
        <v>1</v>
      </c>
      <c r="N210" s="144" t="s">
        <v>38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259</v>
      </c>
      <c r="AT210" s="147" t="s">
        <v>254</v>
      </c>
      <c r="AU210" s="147" t="s">
        <v>82</v>
      </c>
      <c r="AY210" s="17" t="s">
        <v>252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80</v>
      </c>
      <c r="BK210" s="148">
        <f>ROUND(I210*H210,2)</f>
        <v>0</v>
      </c>
      <c r="BL210" s="17" t="s">
        <v>259</v>
      </c>
      <c r="BM210" s="147" t="s">
        <v>1189</v>
      </c>
    </row>
    <row r="211" spans="2:65" s="1" customFormat="1" ht="24.2" customHeight="1">
      <c r="B211" s="32"/>
      <c r="C211" s="136" t="s">
        <v>790</v>
      </c>
      <c r="D211" s="136" t="s">
        <v>254</v>
      </c>
      <c r="E211" s="137" t="s">
        <v>2689</v>
      </c>
      <c r="F211" s="138" t="s">
        <v>2690</v>
      </c>
      <c r="G211" s="139" t="s">
        <v>345</v>
      </c>
      <c r="H211" s="140">
        <v>16</v>
      </c>
      <c r="I211" s="141"/>
      <c r="J211" s="142">
        <f>ROUND(I211*H211,2)</f>
        <v>0</v>
      </c>
      <c r="K211" s="138" t="s">
        <v>1</v>
      </c>
      <c r="L211" s="32"/>
      <c r="M211" s="143" t="s">
        <v>1</v>
      </c>
      <c r="N211" s="144" t="s">
        <v>38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259</v>
      </c>
      <c r="AT211" s="147" t="s">
        <v>254</v>
      </c>
      <c r="AU211" s="147" t="s">
        <v>82</v>
      </c>
      <c r="AY211" s="17" t="s">
        <v>252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80</v>
      </c>
      <c r="BK211" s="148">
        <f>ROUND(I211*H211,2)</f>
        <v>0</v>
      </c>
      <c r="BL211" s="17" t="s">
        <v>259</v>
      </c>
      <c r="BM211" s="147" t="s">
        <v>1201</v>
      </c>
    </row>
    <row r="212" spans="2:65" s="1" customFormat="1" ht="16.5" customHeight="1">
      <c r="B212" s="32"/>
      <c r="C212" s="136" t="s">
        <v>799</v>
      </c>
      <c r="D212" s="136" t="s">
        <v>254</v>
      </c>
      <c r="E212" s="137" t="s">
        <v>2691</v>
      </c>
      <c r="F212" s="138" t="s">
        <v>2692</v>
      </c>
      <c r="G212" s="139" t="s">
        <v>345</v>
      </c>
      <c r="H212" s="140">
        <v>16</v>
      </c>
      <c r="I212" s="141"/>
      <c r="J212" s="142">
        <f>ROUND(I212*H212,2)</f>
        <v>0</v>
      </c>
      <c r="K212" s="138" t="s">
        <v>1</v>
      </c>
      <c r="L212" s="32"/>
      <c r="M212" s="143" t="s">
        <v>1</v>
      </c>
      <c r="N212" s="144" t="s">
        <v>38</v>
      </c>
      <c r="P212" s="145">
        <f>O212*H212</f>
        <v>0</v>
      </c>
      <c r="Q212" s="145">
        <v>0</v>
      </c>
      <c r="R212" s="145">
        <f>Q212*H212</f>
        <v>0</v>
      </c>
      <c r="S212" s="145">
        <v>0</v>
      </c>
      <c r="T212" s="146">
        <f>S212*H212</f>
        <v>0</v>
      </c>
      <c r="AR212" s="147" t="s">
        <v>259</v>
      </c>
      <c r="AT212" s="147" t="s">
        <v>254</v>
      </c>
      <c r="AU212" s="147" t="s">
        <v>82</v>
      </c>
      <c r="AY212" s="17" t="s">
        <v>252</v>
      </c>
      <c r="BE212" s="148">
        <f>IF(N212="základní",J212,0)</f>
        <v>0</v>
      </c>
      <c r="BF212" s="148">
        <f>IF(N212="snížená",J212,0)</f>
        <v>0</v>
      </c>
      <c r="BG212" s="148">
        <f>IF(N212="zákl. přenesená",J212,0)</f>
        <v>0</v>
      </c>
      <c r="BH212" s="148">
        <f>IF(N212="sníž. přenesená",J212,0)</f>
        <v>0</v>
      </c>
      <c r="BI212" s="148">
        <f>IF(N212="nulová",J212,0)</f>
        <v>0</v>
      </c>
      <c r="BJ212" s="17" t="s">
        <v>80</v>
      </c>
      <c r="BK212" s="148">
        <f>ROUND(I212*H212,2)</f>
        <v>0</v>
      </c>
      <c r="BL212" s="17" t="s">
        <v>259</v>
      </c>
      <c r="BM212" s="147" t="s">
        <v>1207</v>
      </c>
    </row>
    <row r="213" spans="2:65" s="1" customFormat="1" ht="24.2" customHeight="1">
      <c r="B213" s="32"/>
      <c r="C213" s="136" t="s">
        <v>805</v>
      </c>
      <c r="D213" s="136" t="s">
        <v>254</v>
      </c>
      <c r="E213" s="137" t="s">
        <v>2775</v>
      </c>
      <c r="F213" s="138" t="s">
        <v>2776</v>
      </c>
      <c r="G213" s="139" t="s">
        <v>2699</v>
      </c>
      <c r="H213" s="140">
        <v>1</v>
      </c>
      <c r="I213" s="141"/>
      <c r="J213" s="142">
        <f>ROUND(I213*H213,2)</f>
        <v>0</v>
      </c>
      <c r="K213" s="138" t="s">
        <v>1</v>
      </c>
      <c r="L213" s="32"/>
      <c r="M213" s="143" t="s">
        <v>1</v>
      </c>
      <c r="N213" s="144" t="s">
        <v>38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259</v>
      </c>
      <c r="AT213" s="147" t="s">
        <v>254</v>
      </c>
      <c r="AU213" s="147" t="s">
        <v>82</v>
      </c>
      <c r="AY213" s="17" t="s">
        <v>252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80</v>
      </c>
      <c r="BK213" s="148">
        <f>ROUND(I213*H213,2)</f>
        <v>0</v>
      </c>
      <c r="BL213" s="17" t="s">
        <v>259</v>
      </c>
      <c r="BM213" s="147" t="s">
        <v>1216</v>
      </c>
    </row>
    <row r="214" spans="2:65" s="11" customFormat="1" ht="22.9" customHeight="1">
      <c r="B214" s="124"/>
      <c r="D214" s="125" t="s">
        <v>72</v>
      </c>
      <c r="E214" s="134" t="s">
        <v>2555</v>
      </c>
      <c r="F214" s="134" t="s">
        <v>2700</v>
      </c>
      <c r="I214" s="127"/>
      <c r="J214" s="135">
        <f>BK214</f>
        <v>0</v>
      </c>
      <c r="L214" s="124"/>
      <c r="M214" s="129"/>
      <c r="P214" s="130">
        <f>SUM(P215:P237)</f>
        <v>0</v>
      </c>
      <c r="R214" s="130">
        <f>SUM(R215:R237)</f>
        <v>0</v>
      </c>
      <c r="T214" s="131">
        <f>SUM(T215:T237)</f>
        <v>0</v>
      </c>
      <c r="AR214" s="125" t="s">
        <v>80</v>
      </c>
      <c r="AT214" s="132" t="s">
        <v>72</v>
      </c>
      <c r="AU214" s="132" t="s">
        <v>80</v>
      </c>
      <c r="AY214" s="125" t="s">
        <v>252</v>
      </c>
      <c r="BK214" s="133">
        <f>SUM(BK215:BK237)</f>
        <v>0</v>
      </c>
    </row>
    <row r="215" spans="2:65" s="1" customFormat="1" ht="33" customHeight="1">
      <c r="B215" s="32"/>
      <c r="C215" s="136" t="s">
        <v>809</v>
      </c>
      <c r="D215" s="136" t="s">
        <v>254</v>
      </c>
      <c r="E215" s="137" t="s">
        <v>2777</v>
      </c>
      <c r="F215" s="138" t="s">
        <v>2778</v>
      </c>
      <c r="G215" s="139" t="s">
        <v>2712</v>
      </c>
      <c r="H215" s="140">
        <v>205</v>
      </c>
      <c r="I215" s="141"/>
      <c r="J215" s="142">
        <f>ROUND(I215*H215,2)</f>
        <v>0</v>
      </c>
      <c r="K215" s="138" t="s">
        <v>1</v>
      </c>
      <c r="L215" s="32"/>
      <c r="M215" s="143" t="s">
        <v>1</v>
      </c>
      <c r="N215" s="144" t="s">
        <v>38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259</v>
      </c>
      <c r="AT215" s="147" t="s">
        <v>254</v>
      </c>
      <c r="AU215" s="147" t="s">
        <v>82</v>
      </c>
      <c r="AY215" s="17" t="s">
        <v>252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80</v>
      </c>
      <c r="BK215" s="148">
        <f>ROUND(I215*H215,2)</f>
        <v>0</v>
      </c>
      <c r="BL215" s="17" t="s">
        <v>259</v>
      </c>
      <c r="BM215" s="147" t="s">
        <v>1226</v>
      </c>
    </row>
    <row r="216" spans="2:65" s="1" customFormat="1" ht="16.5" customHeight="1">
      <c r="B216" s="32"/>
      <c r="C216" s="136" t="s">
        <v>813</v>
      </c>
      <c r="D216" s="136" t="s">
        <v>254</v>
      </c>
      <c r="E216" s="137" t="s">
        <v>2779</v>
      </c>
      <c r="F216" s="138" t="s">
        <v>2780</v>
      </c>
      <c r="G216" s="139" t="s">
        <v>2712</v>
      </c>
      <c r="H216" s="140">
        <v>205</v>
      </c>
      <c r="I216" s="141"/>
      <c r="J216" s="142">
        <f>ROUND(I216*H216,2)</f>
        <v>0</v>
      </c>
      <c r="K216" s="138" t="s">
        <v>1</v>
      </c>
      <c r="L216" s="32"/>
      <c r="M216" s="143" t="s">
        <v>1</v>
      </c>
      <c r="N216" s="144" t="s">
        <v>38</v>
      </c>
      <c r="P216" s="145">
        <f>O216*H216</f>
        <v>0</v>
      </c>
      <c r="Q216" s="145">
        <v>0</v>
      </c>
      <c r="R216" s="145">
        <f>Q216*H216</f>
        <v>0</v>
      </c>
      <c r="S216" s="145">
        <v>0</v>
      </c>
      <c r="T216" s="146">
        <f>S216*H216</f>
        <v>0</v>
      </c>
      <c r="AR216" s="147" t="s">
        <v>259</v>
      </c>
      <c r="AT216" s="147" t="s">
        <v>254</v>
      </c>
      <c r="AU216" s="147" t="s">
        <v>82</v>
      </c>
      <c r="AY216" s="17" t="s">
        <v>252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80</v>
      </c>
      <c r="BK216" s="148">
        <f>ROUND(I216*H216,2)</f>
        <v>0</v>
      </c>
      <c r="BL216" s="17" t="s">
        <v>259</v>
      </c>
      <c r="BM216" s="147" t="s">
        <v>1233</v>
      </c>
    </row>
    <row r="217" spans="2:65" s="1" customFormat="1" ht="114.95" customHeight="1">
      <c r="B217" s="32"/>
      <c r="C217" s="136" t="s">
        <v>819</v>
      </c>
      <c r="D217" s="136" t="s">
        <v>254</v>
      </c>
      <c r="E217" s="137" t="s">
        <v>2781</v>
      </c>
      <c r="F217" s="138" t="s">
        <v>2782</v>
      </c>
      <c r="G217" s="139" t="s">
        <v>2001</v>
      </c>
      <c r="H217" s="140">
        <v>2</v>
      </c>
      <c r="I217" s="141"/>
      <c r="J217" s="142">
        <f>ROUND(I217*H217,2)</f>
        <v>0</v>
      </c>
      <c r="K217" s="138" t="s">
        <v>1</v>
      </c>
      <c r="L217" s="32"/>
      <c r="M217" s="143" t="s">
        <v>1</v>
      </c>
      <c r="N217" s="144" t="s">
        <v>38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259</v>
      </c>
      <c r="AT217" s="147" t="s">
        <v>254</v>
      </c>
      <c r="AU217" s="147" t="s">
        <v>82</v>
      </c>
      <c r="AY217" s="17" t="s">
        <v>252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80</v>
      </c>
      <c r="BK217" s="148">
        <f>ROUND(I217*H217,2)</f>
        <v>0</v>
      </c>
      <c r="BL217" s="17" t="s">
        <v>259</v>
      </c>
      <c r="BM217" s="147" t="s">
        <v>1240</v>
      </c>
    </row>
    <row r="218" spans="2:65" s="1" customFormat="1" ht="114.95" customHeight="1">
      <c r="B218" s="32"/>
      <c r="C218" s="136" t="s">
        <v>823</v>
      </c>
      <c r="D218" s="136" t="s">
        <v>254</v>
      </c>
      <c r="E218" s="137" t="s">
        <v>2783</v>
      </c>
      <c r="F218" s="138" t="s">
        <v>2784</v>
      </c>
      <c r="G218" s="139" t="s">
        <v>2001</v>
      </c>
      <c r="H218" s="140">
        <v>2</v>
      </c>
      <c r="I218" s="141"/>
      <c r="J218" s="142">
        <f>ROUND(I218*H218,2)</f>
        <v>0</v>
      </c>
      <c r="K218" s="138" t="s">
        <v>1</v>
      </c>
      <c r="L218" s="32"/>
      <c r="M218" s="143" t="s">
        <v>1</v>
      </c>
      <c r="N218" s="144" t="s">
        <v>38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259</v>
      </c>
      <c r="AT218" s="147" t="s">
        <v>254</v>
      </c>
      <c r="AU218" s="147" t="s">
        <v>82</v>
      </c>
      <c r="AY218" s="17" t="s">
        <v>252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80</v>
      </c>
      <c r="BK218" s="148">
        <f>ROUND(I218*H218,2)</f>
        <v>0</v>
      </c>
      <c r="BL218" s="17" t="s">
        <v>259</v>
      </c>
      <c r="BM218" s="147" t="s">
        <v>1247</v>
      </c>
    </row>
    <row r="219" spans="2:65" s="1" customFormat="1" ht="55.5" customHeight="1">
      <c r="B219" s="32"/>
      <c r="C219" s="136" t="s">
        <v>828</v>
      </c>
      <c r="D219" s="136" t="s">
        <v>254</v>
      </c>
      <c r="E219" s="137" t="s">
        <v>2785</v>
      </c>
      <c r="F219" s="138" t="s">
        <v>2786</v>
      </c>
      <c r="G219" s="139" t="s">
        <v>2001</v>
      </c>
      <c r="H219" s="140">
        <v>6</v>
      </c>
      <c r="I219" s="141"/>
      <c r="J219" s="142">
        <f>ROUND(I219*H219,2)</f>
        <v>0</v>
      </c>
      <c r="K219" s="138" t="s">
        <v>1</v>
      </c>
      <c r="L219" s="32"/>
      <c r="M219" s="143" t="s">
        <v>1</v>
      </c>
      <c r="N219" s="144" t="s">
        <v>38</v>
      </c>
      <c r="P219" s="145">
        <f>O219*H219</f>
        <v>0</v>
      </c>
      <c r="Q219" s="145">
        <v>0</v>
      </c>
      <c r="R219" s="145">
        <f>Q219*H219</f>
        <v>0</v>
      </c>
      <c r="S219" s="145">
        <v>0</v>
      </c>
      <c r="T219" s="146">
        <f>S219*H219</f>
        <v>0</v>
      </c>
      <c r="AR219" s="147" t="s">
        <v>259</v>
      </c>
      <c r="AT219" s="147" t="s">
        <v>254</v>
      </c>
      <c r="AU219" s="147" t="s">
        <v>82</v>
      </c>
      <c r="AY219" s="17" t="s">
        <v>252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80</v>
      </c>
      <c r="BK219" s="148">
        <f>ROUND(I219*H219,2)</f>
        <v>0</v>
      </c>
      <c r="BL219" s="17" t="s">
        <v>259</v>
      </c>
      <c r="BM219" s="147" t="s">
        <v>1258</v>
      </c>
    </row>
    <row r="220" spans="2:65" s="1" customFormat="1" ht="24.2" customHeight="1">
      <c r="B220" s="32"/>
      <c r="C220" s="136" t="s">
        <v>832</v>
      </c>
      <c r="D220" s="136" t="s">
        <v>254</v>
      </c>
      <c r="E220" s="137" t="s">
        <v>2710</v>
      </c>
      <c r="F220" s="138" t="s">
        <v>2711</v>
      </c>
      <c r="G220" s="139" t="s">
        <v>2712</v>
      </c>
      <c r="H220" s="140">
        <v>10</v>
      </c>
      <c r="I220" s="141"/>
      <c r="J220" s="142">
        <f>ROUND(I220*H220,2)</f>
        <v>0</v>
      </c>
      <c r="K220" s="138" t="s">
        <v>1</v>
      </c>
      <c r="L220" s="32"/>
      <c r="M220" s="143" t="s">
        <v>1</v>
      </c>
      <c r="N220" s="144" t="s">
        <v>38</v>
      </c>
      <c r="P220" s="145">
        <f>O220*H220</f>
        <v>0</v>
      </c>
      <c r="Q220" s="145">
        <v>0</v>
      </c>
      <c r="R220" s="145">
        <f>Q220*H220</f>
        <v>0</v>
      </c>
      <c r="S220" s="145">
        <v>0</v>
      </c>
      <c r="T220" s="146">
        <f>S220*H220</f>
        <v>0</v>
      </c>
      <c r="AR220" s="147" t="s">
        <v>259</v>
      </c>
      <c r="AT220" s="147" t="s">
        <v>254</v>
      </c>
      <c r="AU220" s="147" t="s">
        <v>82</v>
      </c>
      <c r="AY220" s="17" t="s">
        <v>252</v>
      </c>
      <c r="BE220" s="148">
        <f>IF(N220="základní",J220,0)</f>
        <v>0</v>
      </c>
      <c r="BF220" s="148">
        <f>IF(N220="snížená",J220,0)</f>
        <v>0</v>
      </c>
      <c r="BG220" s="148">
        <f>IF(N220="zákl. přenesená",J220,0)</f>
        <v>0</v>
      </c>
      <c r="BH220" s="148">
        <f>IF(N220="sníž. přenesená",J220,0)</f>
        <v>0</v>
      </c>
      <c r="BI220" s="148">
        <f>IF(N220="nulová",J220,0)</f>
        <v>0</v>
      </c>
      <c r="BJ220" s="17" t="s">
        <v>80</v>
      </c>
      <c r="BK220" s="148">
        <f>ROUND(I220*H220,2)</f>
        <v>0</v>
      </c>
      <c r="BL220" s="17" t="s">
        <v>259</v>
      </c>
      <c r="BM220" s="147" t="s">
        <v>1262</v>
      </c>
    </row>
    <row r="221" spans="2:65" s="1" customFormat="1" ht="24.2" customHeight="1">
      <c r="B221" s="32"/>
      <c r="C221" s="136" t="s">
        <v>837</v>
      </c>
      <c r="D221" s="136" t="s">
        <v>254</v>
      </c>
      <c r="E221" s="137" t="s">
        <v>2787</v>
      </c>
      <c r="F221" s="138" t="s">
        <v>2788</v>
      </c>
      <c r="G221" s="139" t="s">
        <v>2712</v>
      </c>
      <c r="H221" s="140">
        <v>21</v>
      </c>
      <c r="I221" s="141"/>
      <c r="J221" s="142">
        <f>ROUND(I221*H221,2)</f>
        <v>0</v>
      </c>
      <c r="K221" s="138" t="s">
        <v>1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259</v>
      </c>
      <c r="AT221" s="147" t="s">
        <v>254</v>
      </c>
      <c r="AU221" s="147" t="s">
        <v>82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259</v>
      </c>
      <c r="BM221" s="147" t="s">
        <v>1292</v>
      </c>
    </row>
    <row r="222" spans="2:65" s="1" customFormat="1" ht="24.2" customHeight="1">
      <c r="B222" s="32"/>
      <c r="C222" s="136" t="s">
        <v>842</v>
      </c>
      <c r="D222" s="136" t="s">
        <v>254</v>
      </c>
      <c r="E222" s="137" t="s">
        <v>2789</v>
      </c>
      <c r="F222" s="138" t="s">
        <v>2790</v>
      </c>
      <c r="G222" s="139" t="s">
        <v>2712</v>
      </c>
      <c r="H222" s="140">
        <v>18</v>
      </c>
      <c r="I222" s="141"/>
      <c r="J222" s="142">
        <f>ROUND(I222*H222,2)</f>
        <v>0</v>
      </c>
      <c r="K222" s="138" t="s">
        <v>1</v>
      </c>
      <c r="L222" s="32"/>
      <c r="M222" s="143" t="s">
        <v>1</v>
      </c>
      <c r="N222" s="144" t="s">
        <v>38</v>
      </c>
      <c r="P222" s="145">
        <f>O222*H222</f>
        <v>0</v>
      </c>
      <c r="Q222" s="145">
        <v>0</v>
      </c>
      <c r="R222" s="145">
        <f>Q222*H222</f>
        <v>0</v>
      </c>
      <c r="S222" s="145">
        <v>0</v>
      </c>
      <c r="T222" s="146">
        <f>S222*H222</f>
        <v>0</v>
      </c>
      <c r="AR222" s="147" t="s">
        <v>259</v>
      </c>
      <c r="AT222" s="147" t="s">
        <v>254</v>
      </c>
      <c r="AU222" s="147" t="s">
        <v>82</v>
      </c>
      <c r="AY222" s="17" t="s">
        <v>252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80</v>
      </c>
      <c r="BK222" s="148">
        <f>ROUND(I222*H222,2)</f>
        <v>0</v>
      </c>
      <c r="BL222" s="17" t="s">
        <v>259</v>
      </c>
      <c r="BM222" s="147" t="s">
        <v>1305</v>
      </c>
    </row>
    <row r="223" spans="2:65" s="1" customFormat="1" ht="24.2" customHeight="1">
      <c r="B223" s="32"/>
      <c r="C223" s="136" t="s">
        <v>847</v>
      </c>
      <c r="D223" s="136" t="s">
        <v>254</v>
      </c>
      <c r="E223" s="137" t="s">
        <v>2791</v>
      </c>
      <c r="F223" s="138" t="s">
        <v>2792</v>
      </c>
      <c r="G223" s="139" t="s">
        <v>2712</v>
      </c>
      <c r="H223" s="140">
        <v>29</v>
      </c>
      <c r="I223" s="141"/>
      <c r="J223" s="142">
        <f>ROUND(I223*H223,2)</f>
        <v>0</v>
      </c>
      <c r="K223" s="138" t="s">
        <v>1</v>
      </c>
      <c r="L223" s="32"/>
      <c r="M223" s="143" t="s">
        <v>1</v>
      </c>
      <c r="N223" s="144" t="s">
        <v>38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259</v>
      </c>
      <c r="AT223" s="147" t="s">
        <v>254</v>
      </c>
      <c r="AU223" s="147" t="s">
        <v>82</v>
      </c>
      <c r="AY223" s="17" t="s">
        <v>252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80</v>
      </c>
      <c r="BK223" s="148">
        <f>ROUND(I223*H223,2)</f>
        <v>0</v>
      </c>
      <c r="BL223" s="17" t="s">
        <v>259</v>
      </c>
      <c r="BM223" s="147" t="s">
        <v>1329</v>
      </c>
    </row>
    <row r="224" spans="2:65" s="1" customFormat="1" ht="24.2" customHeight="1">
      <c r="B224" s="32"/>
      <c r="C224" s="136" t="s">
        <v>852</v>
      </c>
      <c r="D224" s="136" t="s">
        <v>254</v>
      </c>
      <c r="E224" s="137" t="s">
        <v>2793</v>
      </c>
      <c r="F224" s="138" t="s">
        <v>2794</v>
      </c>
      <c r="G224" s="139" t="s">
        <v>2712</v>
      </c>
      <c r="H224" s="140">
        <v>43</v>
      </c>
      <c r="I224" s="141"/>
      <c r="J224" s="142">
        <f>ROUND(I224*H224,2)</f>
        <v>0</v>
      </c>
      <c r="K224" s="138" t="s">
        <v>1</v>
      </c>
      <c r="L224" s="32"/>
      <c r="M224" s="143" t="s">
        <v>1</v>
      </c>
      <c r="N224" s="144" t="s">
        <v>38</v>
      </c>
      <c r="P224" s="145">
        <f>O224*H224</f>
        <v>0</v>
      </c>
      <c r="Q224" s="145">
        <v>0</v>
      </c>
      <c r="R224" s="145">
        <f>Q224*H224</f>
        <v>0</v>
      </c>
      <c r="S224" s="145">
        <v>0</v>
      </c>
      <c r="T224" s="146">
        <f>S224*H224</f>
        <v>0</v>
      </c>
      <c r="AR224" s="147" t="s">
        <v>259</v>
      </c>
      <c r="AT224" s="147" t="s">
        <v>254</v>
      </c>
      <c r="AU224" s="147" t="s">
        <v>82</v>
      </c>
      <c r="AY224" s="17" t="s">
        <v>252</v>
      </c>
      <c r="BE224" s="148">
        <f>IF(N224="základní",J224,0)</f>
        <v>0</v>
      </c>
      <c r="BF224" s="148">
        <f>IF(N224="snížená",J224,0)</f>
        <v>0</v>
      </c>
      <c r="BG224" s="148">
        <f>IF(N224="zákl. přenesená",J224,0)</f>
        <v>0</v>
      </c>
      <c r="BH224" s="148">
        <f>IF(N224="sníž. přenesená",J224,0)</f>
        <v>0</v>
      </c>
      <c r="BI224" s="148">
        <f>IF(N224="nulová",J224,0)</f>
        <v>0</v>
      </c>
      <c r="BJ224" s="17" t="s">
        <v>80</v>
      </c>
      <c r="BK224" s="148">
        <f>ROUND(I224*H224,2)</f>
        <v>0</v>
      </c>
      <c r="BL224" s="17" t="s">
        <v>259</v>
      </c>
      <c r="BM224" s="147" t="s">
        <v>1339</v>
      </c>
    </row>
    <row r="225" spans="2:65" s="1" customFormat="1" ht="24.2" customHeight="1">
      <c r="B225" s="32"/>
      <c r="C225" s="136" t="s">
        <v>857</v>
      </c>
      <c r="D225" s="136" t="s">
        <v>254</v>
      </c>
      <c r="E225" s="137" t="s">
        <v>2795</v>
      </c>
      <c r="F225" s="138" t="s">
        <v>2796</v>
      </c>
      <c r="G225" s="139" t="s">
        <v>2712</v>
      </c>
      <c r="H225" s="140">
        <v>71</v>
      </c>
      <c r="I225" s="141"/>
      <c r="J225" s="142">
        <f>ROUND(I225*H225,2)</f>
        <v>0</v>
      </c>
      <c r="K225" s="138" t="s">
        <v>1</v>
      </c>
      <c r="L225" s="32"/>
      <c r="M225" s="143" t="s">
        <v>1</v>
      </c>
      <c r="N225" s="144" t="s">
        <v>38</v>
      </c>
      <c r="P225" s="145">
        <f>O225*H225</f>
        <v>0</v>
      </c>
      <c r="Q225" s="145">
        <v>0</v>
      </c>
      <c r="R225" s="145">
        <f>Q225*H225</f>
        <v>0</v>
      </c>
      <c r="S225" s="145">
        <v>0</v>
      </c>
      <c r="T225" s="146">
        <f>S225*H225</f>
        <v>0</v>
      </c>
      <c r="AR225" s="147" t="s">
        <v>259</v>
      </c>
      <c r="AT225" s="147" t="s">
        <v>254</v>
      </c>
      <c r="AU225" s="147" t="s">
        <v>82</v>
      </c>
      <c r="AY225" s="17" t="s">
        <v>252</v>
      </c>
      <c r="BE225" s="148">
        <f>IF(N225="základní",J225,0)</f>
        <v>0</v>
      </c>
      <c r="BF225" s="148">
        <f>IF(N225="snížená",J225,0)</f>
        <v>0</v>
      </c>
      <c r="BG225" s="148">
        <f>IF(N225="zákl. přenesená",J225,0)</f>
        <v>0</v>
      </c>
      <c r="BH225" s="148">
        <f>IF(N225="sníž. přenesená",J225,0)</f>
        <v>0</v>
      </c>
      <c r="BI225" s="148">
        <f>IF(N225="nulová",J225,0)</f>
        <v>0</v>
      </c>
      <c r="BJ225" s="17" t="s">
        <v>80</v>
      </c>
      <c r="BK225" s="148">
        <f>ROUND(I225*H225,2)</f>
        <v>0</v>
      </c>
      <c r="BL225" s="17" t="s">
        <v>259</v>
      </c>
      <c r="BM225" s="147" t="s">
        <v>1358</v>
      </c>
    </row>
    <row r="226" spans="2:65" s="1" customFormat="1" ht="24.2" customHeight="1">
      <c r="B226" s="32"/>
      <c r="C226" s="136" t="s">
        <v>863</v>
      </c>
      <c r="D226" s="136" t="s">
        <v>254</v>
      </c>
      <c r="E226" s="137" t="s">
        <v>2797</v>
      </c>
      <c r="F226" s="138" t="s">
        <v>2798</v>
      </c>
      <c r="G226" s="139" t="s">
        <v>2712</v>
      </c>
      <c r="H226" s="140">
        <v>214</v>
      </c>
      <c r="I226" s="141"/>
      <c r="J226" s="142">
        <f>ROUND(I226*H226,2)</f>
        <v>0</v>
      </c>
      <c r="K226" s="138" t="s">
        <v>1</v>
      </c>
      <c r="L226" s="32"/>
      <c r="M226" s="143" t="s">
        <v>1</v>
      </c>
      <c r="N226" s="144" t="s">
        <v>38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259</v>
      </c>
      <c r="AT226" s="147" t="s">
        <v>254</v>
      </c>
      <c r="AU226" s="147" t="s">
        <v>82</v>
      </c>
      <c r="AY226" s="17" t="s">
        <v>252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80</v>
      </c>
      <c r="BK226" s="148">
        <f>ROUND(I226*H226,2)</f>
        <v>0</v>
      </c>
      <c r="BL226" s="17" t="s">
        <v>259</v>
      </c>
      <c r="BM226" s="147" t="s">
        <v>1366</v>
      </c>
    </row>
    <row r="227" spans="2:65" s="1" customFormat="1" ht="37.9" customHeight="1">
      <c r="B227" s="32"/>
      <c r="C227" s="136" t="s">
        <v>868</v>
      </c>
      <c r="D227" s="136" t="s">
        <v>254</v>
      </c>
      <c r="E227" s="137" t="s">
        <v>2713</v>
      </c>
      <c r="F227" s="138" t="s">
        <v>2714</v>
      </c>
      <c r="G227" s="139" t="s">
        <v>345</v>
      </c>
      <c r="H227" s="140">
        <v>2</v>
      </c>
      <c r="I227" s="141"/>
      <c r="J227" s="142">
        <f>ROUND(I227*H227,2)</f>
        <v>0</v>
      </c>
      <c r="K227" s="138" t="s">
        <v>1</v>
      </c>
      <c r="L227" s="32"/>
      <c r="M227" s="143" t="s">
        <v>1</v>
      </c>
      <c r="N227" s="144" t="s">
        <v>38</v>
      </c>
      <c r="P227" s="145">
        <f>O227*H227</f>
        <v>0</v>
      </c>
      <c r="Q227" s="145">
        <v>0</v>
      </c>
      <c r="R227" s="145">
        <f>Q227*H227</f>
        <v>0</v>
      </c>
      <c r="S227" s="145">
        <v>0</v>
      </c>
      <c r="T227" s="146">
        <f>S227*H227</f>
        <v>0</v>
      </c>
      <c r="AR227" s="147" t="s">
        <v>259</v>
      </c>
      <c r="AT227" s="147" t="s">
        <v>254</v>
      </c>
      <c r="AU227" s="147" t="s">
        <v>82</v>
      </c>
      <c r="AY227" s="17" t="s">
        <v>252</v>
      </c>
      <c r="BE227" s="148">
        <f>IF(N227="základní",J227,0)</f>
        <v>0</v>
      </c>
      <c r="BF227" s="148">
        <f>IF(N227="snížená",J227,0)</f>
        <v>0</v>
      </c>
      <c r="BG227" s="148">
        <f>IF(N227="zákl. přenesená",J227,0)</f>
        <v>0</v>
      </c>
      <c r="BH227" s="148">
        <f>IF(N227="sníž. přenesená",J227,0)</f>
        <v>0</v>
      </c>
      <c r="BI227" s="148">
        <f>IF(N227="nulová",J227,0)</f>
        <v>0</v>
      </c>
      <c r="BJ227" s="17" t="s">
        <v>80</v>
      </c>
      <c r="BK227" s="148">
        <f>ROUND(I227*H227,2)</f>
        <v>0</v>
      </c>
      <c r="BL227" s="17" t="s">
        <v>259</v>
      </c>
      <c r="BM227" s="147" t="s">
        <v>1391</v>
      </c>
    </row>
    <row r="228" spans="2:65" s="1" customFormat="1" ht="37.9" customHeight="1">
      <c r="B228" s="32"/>
      <c r="C228" s="136" t="s">
        <v>873</v>
      </c>
      <c r="D228" s="136" t="s">
        <v>254</v>
      </c>
      <c r="E228" s="137" t="s">
        <v>2799</v>
      </c>
      <c r="F228" s="138" t="s">
        <v>2800</v>
      </c>
      <c r="G228" s="139" t="s">
        <v>345</v>
      </c>
      <c r="H228" s="140">
        <v>4</v>
      </c>
      <c r="I228" s="141"/>
      <c r="J228" s="142">
        <f>ROUND(I228*H228,2)</f>
        <v>0</v>
      </c>
      <c r="K228" s="138" t="s">
        <v>1</v>
      </c>
      <c r="L228" s="32"/>
      <c r="M228" s="143" t="s">
        <v>1</v>
      </c>
      <c r="N228" s="144" t="s">
        <v>38</v>
      </c>
      <c r="P228" s="145">
        <f>O228*H228</f>
        <v>0</v>
      </c>
      <c r="Q228" s="145">
        <v>0</v>
      </c>
      <c r="R228" s="145">
        <f>Q228*H228</f>
        <v>0</v>
      </c>
      <c r="S228" s="145">
        <v>0</v>
      </c>
      <c r="T228" s="146">
        <f>S228*H228</f>
        <v>0</v>
      </c>
      <c r="AR228" s="147" t="s">
        <v>259</v>
      </c>
      <c r="AT228" s="147" t="s">
        <v>254</v>
      </c>
      <c r="AU228" s="147" t="s">
        <v>82</v>
      </c>
      <c r="AY228" s="17" t="s">
        <v>252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80</v>
      </c>
      <c r="BK228" s="148">
        <f>ROUND(I228*H228,2)</f>
        <v>0</v>
      </c>
      <c r="BL228" s="17" t="s">
        <v>259</v>
      </c>
      <c r="BM228" s="147" t="s">
        <v>1405</v>
      </c>
    </row>
    <row r="229" spans="2:65" s="1" customFormat="1" ht="24.2" customHeight="1">
      <c r="B229" s="32"/>
      <c r="C229" s="136" t="s">
        <v>878</v>
      </c>
      <c r="D229" s="136" t="s">
        <v>254</v>
      </c>
      <c r="E229" s="137" t="s">
        <v>2717</v>
      </c>
      <c r="F229" s="138" t="s">
        <v>2718</v>
      </c>
      <c r="G229" s="139" t="s">
        <v>2712</v>
      </c>
      <c r="H229" s="140">
        <v>10</v>
      </c>
      <c r="I229" s="141"/>
      <c r="J229" s="142">
        <f>ROUND(I229*H229,2)</f>
        <v>0</v>
      </c>
      <c r="K229" s="138" t="s">
        <v>1</v>
      </c>
      <c r="L229" s="32"/>
      <c r="M229" s="143" t="s">
        <v>1</v>
      </c>
      <c r="N229" s="144" t="s">
        <v>38</v>
      </c>
      <c r="P229" s="145">
        <f>O229*H229</f>
        <v>0</v>
      </c>
      <c r="Q229" s="145">
        <v>0</v>
      </c>
      <c r="R229" s="145">
        <f>Q229*H229</f>
        <v>0</v>
      </c>
      <c r="S229" s="145">
        <v>0</v>
      </c>
      <c r="T229" s="146">
        <f>S229*H229</f>
        <v>0</v>
      </c>
      <c r="AR229" s="147" t="s">
        <v>259</v>
      </c>
      <c r="AT229" s="147" t="s">
        <v>254</v>
      </c>
      <c r="AU229" s="147" t="s">
        <v>82</v>
      </c>
      <c r="AY229" s="17" t="s">
        <v>252</v>
      </c>
      <c r="BE229" s="148">
        <f>IF(N229="základní",J229,0)</f>
        <v>0</v>
      </c>
      <c r="BF229" s="148">
        <f>IF(N229="snížená",J229,0)</f>
        <v>0</v>
      </c>
      <c r="BG229" s="148">
        <f>IF(N229="zákl. přenesená",J229,0)</f>
        <v>0</v>
      </c>
      <c r="BH229" s="148">
        <f>IF(N229="sníž. přenesená",J229,0)</f>
        <v>0</v>
      </c>
      <c r="BI229" s="148">
        <f>IF(N229="nulová",J229,0)</f>
        <v>0</v>
      </c>
      <c r="BJ229" s="17" t="s">
        <v>80</v>
      </c>
      <c r="BK229" s="148">
        <f>ROUND(I229*H229,2)</f>
        <v>0</v>
      </c>
      <c r="BL229" s="17" t="s">
        <v>259</v>
      </c>
      <c r="BM229" s="147" t="s">
        <v>1415</v>
      </c>
    </row>
    <row r="230" spans="2:65" s="1" customFormat="1" ht="24.2" customHeight="1">
      <c r="B230" s="32"/>
      <c r="C230" s="136" t="s">
        <v>883</v>
      </c>
      <c r="D230" s="136" t="s">
        <v>254</v>
      </c>
      <c r="E230" s="137" t="s">
        <v>2801</v>
      </c>
      <c r="F230" s="138" t="s">
        <v>2802</v>
      </c>
      <c r="G230" s="139" t="s">
        <v>2712</v>
      </c>
      <c r="H230" s="140">
        <v>21</v>
      </c>
      <c r="I230" s="141"/>
      <c r="J230" s="142">
        <f>ROUND(I230*H230,2)</f>
        <v>0</v>
      </c>
      <c r="K230" s="138" t="s">
        <v>1</v>
      </c>
      <c r="L230" s="32"/>
      <c r="M230" s="143" t="s">
        <v>1</v>
      </c>
      <c r="N230" s="144" t="s">
        <v>38</v>
      </c>
      <c r="P230" s="145">
        <f>O230*H230</f>
        <v>0</v>
      </c>
      <c r="Q230" s="145">
        <v>0</v>
      </c>
      <c r="R230" s="145">
        <f>Q230*H230</f>
        <v>0</v>
      </c>
      <c r="S230" s="145">
        <v>0</v>
      </c>
      <c r="T230" s="146">
        <f>S230*H230</f>
        <v>0</v>
      </c>
      <c r="AR230" s="147" t="s">
        <v>259</v>
      </c>
      <c r="AT230" s="147" t="s">
        <v>254</v>
      </c>
      <c r="AU230" s="147" t="s">
        <v>82</v>
      </c>
      <c r="AY230" s="17" t="s">
        <v>252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80</v>
      </c>
      <c r="BK230" s="148">
        <f>ROUND(I230*H230,2)</f>
        <v>0</v>
      </c>
      <c r="BL230" s="17" t="s">
        <v>259</v>
      </c>
      <c r="BM230" s="147" t="s">
        <v>1425</v>
      </c>
    </row>
    <row r="231" spans="2:65" s="1" customFormat="1" ht="24.2" customHeight="1">
      <c r="B231" s="32"/>
      <c r="C231" s="136" t="s">
        <v>888</v>
      </c>
      <c r="D231" s="136" t="s">
        <v>254</v>
      </c>
      <c r="E231" s="137" t="s">
        <v>2803</v>
      </c>
      <c r="F231" s="138" t="s">
        <v>2804</v>
      </c>
      <c r="G231" s="139" t="s">
        <v>2712</v>
      </c>
      <c r="H231" s="140">
        <v>18</v>
      </c>
      <c r="I231" s="141"/>
      <c r="J231" s="142">
        <f>ROUND(I231*H231,2)</f>
        <v>0</v>
      </c>
      <c r="K231" s="138" t="s">
        <v>1</v>
      </c>
      <c r="L231" s="32"/>
      <c r="M231" s="143" t="s">
        <v>1</v>
      </c>
      <c r="N231" s="144" t="s">
        <v>38</v>
      </c>
      <c r="P231" s="145">
        <f>O231*H231</f>
        <v>0</v>
      </c>
      <c r="Q231" s="145">
        <v>0</v>
      </c>
      <c r="R231" s="145">
        <f>Q231*H231</f>
        <v>0</v>
      </c>
      <c r="S231" s="145">
        <v>0</v>
      </c>
      <c r="T231" s="146">
        <f>S231*H231</f>
        <v>0</v>
      </c>
      <c r="AR231" s="147" t="s">
        <v>259</v>
      </c>
      <c r="AT231" s="147" t="s">
        <v>254</v>
      </c>
      <c r="AU231" s="147" t="s">
        <v>82</v>
      </c>
      <c r="AY231" s="17" t="s">
        <v>252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80</v>
      </c>
      <c r="BK231" s="148">
        <f>ROUND(I231*H231,2)</f>
        <v>0</v>
      </c>
      <c r="BL231" s="17" t="s">
        <v>259</v>
      </c>
      <c r="BM231" s="147" t="s">
        <v>1433</v>
      </c>
    </row>
    <row r="232" spans="2:65" s="1" customFormat="1" ht="24.2" customHeight="1">
      <c r="B232" s="32"/>
      <c r="C232" s="136" t="s">
        <v>893</v>
      </c>
      <c r="D232" s="136" t="s">
        <v>254</v>
      </c>
      <c r="E232" s="137" t="s">
        <v>2805</v>
      </c>
      <c r="F232" s="138" t="s">
        <v>2806</v>
      </c>
      <c r="G232" s="139" t="s">
        <v>2712</v>
      </c>
      <c r="H232" s="140">
        <v>18</v>
      </c>
      <c r="I232" s="141"/>
      <c r="J232" s="142">
        <f>ROUND(I232*H232,2)</f>
        <v>0</v>
      </c>
      <c r="K232" s="138" t="s">
        <v>1</v>
      </c>
      <c r="L232" s="32"/>
      <c r="M232" s="143" t="s">
        <v>1</v>
      </c>
      <c r="N232" s="144" t="s">
        <v>38</v>
      </c>
      <c r="P232" s="145">
        <f>O232*H232</f>
        <v>0</v>
      </c>
      <c r="Q232" s="145">
        <v>0</v>
      </c>
      <c r="R232" s="145">
        <f>Q232*H232</f>
        <v>0</v>
      </c>
      <c r="S232" s="145">
        <v>0</v>
      </c>
      <c r="T232" s="146">
        <f>S232*H232</f>
        <v>0</v>
      </c>
      <c r="AR232" s="147" t="s">
        <v>259</v>
      </c>
      <c r="AT232" s="147" t="s">
        <v>254</v>
      </c>
      <c r="AU232" s="147" t="s">
        <v>82</v>
      </c>
      <c r="AY232" s="17" t="s">
        <v>252</v>
      </c>
      <c r="BE232" s="148">
        <f>IF(N232="základní",J232,0)</f>
        <v>0</v>
      </c>
      <c r="BF232" s="148">
        <f>IF(N232="snížená",J232,0)</f>
        <v>0</v>
      </c>
      <c r="BG232" s="148">
        <f>IF(N232="zákl. přenesená",J232,0)</f>
        <v>0</v>
      </c>
      <c r="BH232" s="148">
        <f>IF(N232="sníž. přenesená",J232,0)</f>
        <v>0</v>
      </c>
      <c r="BI232" s="148">
        <f>IF(N232="nulová",J232,0)</f>
        <v>0</v>
      </c>
      <c r="BJ232" s="17" t="s">
        <v>80</v>
      </c>
      <c r="BK232" s="148">
        <f>ROUND(I232*H232,2)</f>
        <v>0</v>
      </c>
      <c r="BL232" s="17" t="s">
        <v>259</v>
      </c>
      <c r="BM232" s="147" t="s">
        <v>1441</v>
      </c>
    </row>
    <row r="233" spans="2:65" s="1" customFormat="1" ht="24.2" customHeight="1">
      <c r="B233" s="32"/>
      <c r="C233" s="136" t="s">
        <v>898</v>
      </c>
      <c r="D233" s="136" t="s">
        <v>254</v>
      </c>
      <c r="E233" s="137" t="s">
        <v>2807</v>
      </c>
      <c r="F233" s="138" t="s">
        <v>2808</v>
      </c>
      <c r="G233" s="139" t="s">
        <v>2712</v>
      </c>
      <c r="H233" s="140">
        <v>7</v>
      </c>
      <c r="I233" s="141"/>
      <c r="J233" s="142">
        <f>ROUND(I233*H233,2)</f>
        <v>0</v>
      </c>
      <c r="K233" s="138" t="s">
        <v>1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259</v>
      </c>
      <c r="AT233" s="147" t="s">
        <v>254</v>
      </c>
      <c r="AU233" s="147" t="s">
        <v>82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259</v>
      </c>
      <c r="BM233" s="147" t="s">
        <v>1449</v>
      </c>
    </row>
    <row r="234" spans="2:65" s="1" customFormat="1" ht="24.2" customHeight="1">
      <c r="B234" s="32"/>
      <c r="C234" s="136" t="s">
        <v>906</v>
      </c>
      <c r="D234" s="136" t="s">
        <v>254</v>
      </c>
      <c r="E234" s="137" t="s">
        <v>2809</v>
      </c>
      <c r="F234" s="138" t="s">
        <v>2810</v>
      </c>
      <c r="G234" s="139" t="s">
        <v>2712</v>
      </c>
      <c r="H234" s="140">
        <v>107</v>
      </c>
      <c r="I234" s="141"/>
      <c r="J234" s="142">
        <f>ROUND(I234*H234,2)</f>
        <v>0</v>
      </c>
      <c r="K234" s="138" t="s">
        <v>1</v>
      </c>
      <c r="L234" s="32"/>
      <c r="M234" s="143" t="s">
        <v>1</v>
      </c>
      <c r="N234" s="144" t="s">
        <v>38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259</v>
      </c>
      <c r="AT234" s="147" t="s">
        <v>254</v>
      </c>
      <c r="AU234" s="147" t="s">
        <v>82</v>
      </c>
      <c r="AY234" s="17" t="s">
        <v>252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80</v>
      </c>
      <c r="BK234" s="148">
        <f>ROUND(I234*H234,2)</f>
        <v>0</v>
      </c>
      <c r="BL234" s="17" t="s">
        <v>259</v>
      </c>
      <c r="BM234" s="147" t="s">
        <v>1459</v>
      </c>
    </row>
    <row r="235" spans="2:65" s="1" customFormat="1" ht="24.2" customHeight="1">
      <c r="B235" s="32"/>
      <c r="C235" s="136" t="s">
        <v>914</v>
      </c>
      <c r="D235" s="136" t="s">
        <v>254</v>
      </c>
      <c r="E235" s="137" t="s">
        <v>2811</v>
      </c>
      <c r="F235" s="138" t="s">
        <v>2812</v>
      </c>
      <c r="G235" s="139" t="s">
        <v>2699</v>
      </c>
      <c r="H235" s="140">
        <v>1</v>
      </c>
      <c r="I235" s="141"/>
      <c r="J235" s="142">
        <f>ROUND(I235*H235,2)</f>
        <v>0</v>
      </c>
      <c r="K235" s="138" t="s">
        <v>1</v>
      </c>
      <c r="L235" s="32"/>
      <c r="M235" s="143" t="s">
        <v>1</v>
      </c>
      <c r="N235" s="144" t="s">
        <v>38</v>
      </c>
      <c r="P235" s="145">
        <f>O235*H235</f>
        <v>0</v>
      </c>
      <c r="Q235" s="145">
        <v>0</v>
      </c>
      <c r="R235" s="145">
        <f>Q235*H235</f>
        <v>0</v>
      </c>
      <c r="S235" s="145">
        <v>0</v>
      </c>
      <c r="T235" s="146">
        <f>S235*H235</f>
        <v>0</v>
      </c>
      <c r="AR235" s="147" t="s">
        <v>259</v>
      </c>
      <c r="AT235" s="147" t="s">
        <v>254</v>
      </c>
      <c r="AU235" s="147" t="s">
        <v>82</v>
      </c>
      <c r="AY235" s="17" t="s">
        <v>252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80</v>
      </c>
      <c r="BK235" s="148">
        <f>ROUND(I235*H235,2)</f>
        <v>0</v>
      </c>
      <c r="BL235" s="17" t="s">
        <v>259</v>
      </c>
      <c r="BM235" s="147" t="s">
        <v>1467</v>
      </c>
    </row>
    <row r="236" spans="2:65" s="1" customFormat="1" ht="24.2" customHeight="1">
      <c r="B236" s="32"/>
      <c r="C236" s="136" t="s">
        <v>920</v>
      </c>
      <c r="D236" s="136" t="s">
        <v>254</v>
      </c>
      <c r="E236" s="137" t="s">
        <v>2813</v>
      </c>
      <c r="F236" s="138" t="s">
        <v>2814</v>
      </c>
      <c r="G236" s="139" t="s">
        <v>2699</v>
      </c>
      <c r="H236" s="140">
        <v>10</v>
      </c>
      <c r="I236" s="141"/>
      <c r="J236" s="142">
        <f>ROUND(I236*H236,2)</f>
        <v>0</v>
      </c>
      <c r="K236" s="138" t="s">
        <v>1</v>
      </c>
      <c r="L236" s="32"/>
      <c r="M236" s="143" t="s">
        <v>1</v>
      </c>
      <c r="N236" s="144" t="s">
        <v>38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259</v>
      </c>
      <c r="AT236" s="147" t="s">
        <v>254</v>
      </c>
      <c r="AU236" s="147" t="s">
        <v>82</v>
      </c>
      <c r="AY236" s="17" t="s">
        <v>252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80</v>
      </c>
      <c r="BK236" s="148">
        <f>ROUND(I236*H236,2)</f>
        <v>0</v>
      </c>
      <c r="BL236" s="17" t="s">
        <v>259</v>
      </c>
      <c r="BM236" s="147" t="s">
        <v>767</v>
      </c>
    </row>
    <row r="237" spans="2:65" s="1" customFormat="1" ht="16.5" customHeight="1">
      <c r="B237" s="32"/>
      <c r="C237" s="136" t="s">
        <v>925</v>
      </c>
      <c r="D237" s="136" t="s">
        <v>254</v>
      </c>
      <c r="E237" s="137" t="s">
        <v>2815</v>
      </c>
      <c r="F237" s="138" t="s">
        <v>2816</v>
      </c>
      <c r="G237" s="139" t="s">
        <v>2712</v>
      </c>
      <c r="H237" s="140">
        <v>8</v>
      </c>
      <c r="I237" s="141"/>
      <c r="J237" s="142">
        <f>ROUND(I237*H237,2)</f>
        <v>0</v>
      </c>
      <c r="K237" s="138" t="s">
        <v>1</v>
      </c>
      <c r="L237" s="32"/>
      <c r="M237" s="143" t="s">
        <v>1</v>
      </c>
      <c r="N237" s="144" t="s">
        <v>38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259</v>
      </c>
      <c r="AT237" s="147" t="s">
        <v>254</v>
      </c>
      <c r="AU237" s="147" t="s">
        <v>82</v>
      </c>
      <c r="AY237" s="17" t="s">
        <v>252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80</v>
      </c>
      <c r="BK237" s="148">
        <f>ROUND(I237*H237,2)</f>
        <v>0</v>
      </c>
      <c r="BL237" s="17" t="s">
        <v>259</v>
      </c>
      <c r="BM237" s="147" t="s">
        <v>1482</v>
      </c>
    </row>
    <row r="238" spans="2:65" s="11" customFormat="1" ht="22.9" customHeight="1">
      <c r="B238" s="124"/>
      <c r="D238" s="125" t="s">
        <v>72</v>
      </c>
      <c r="E238" s="134" t="s">
        <v>2572</v>
      </c>
      <c r="F238" s="134" t="s">
        <v>2279</v>
      </c>
      <c r="I238" s="127"/>
      <c r="J238" s="135">
        <f>BK238</f>
        <v>0</v>
      </c>
      <c r="L238" s="124"/>
      <c r="M238" s="129"/>
      <c r="P238" s="130">
        <f>SUM(P239:P251)</f>
        <v>0</v>
      </c>
      <c r="R238" s="130">
        <f>SUM(R239:R251)</f>
        <v>0</v>
      </c>
      <c r="T238" s="131">
        <f>SUM(T239:T251)</f>
        <v>0</v>
      </c>
      <c r="AR238" s="125" t="s">
        <v>80</v>
      </c>
      <c r="AT238" s="132" t="s">
        <v>72</v>
      </c>
      <c r="AU238" s="132" t="s">
        <v>80</v>
      </c>
      <c r="AY238" s="125" t="s">
        <v>252</v>
      </c>
      <c r="BK238" s="133">
        <f>SUM(BK239:BK251)</f>
        <v>0</v>
      </c>
    </row>
    <row r="239" spans="2:65" s="1" customFormat="1" ht="24.2" customHeight="1">
      <c r="B239" s="32"/>
      <c r="C239" s="136" t="s">
        <v>930</v>
      </c>
      <c r="D239" s="136" t="s">
        <v>254</v>
      </c>
      <c r="E239" s="137" t="s">
        <v>2817</v>
      </c>
      <c r="F239" s="138" t="s">
        <v>2818</v>
      </c>
      <c r="G239" s="139" t="s">
        <v>2699</v>
      </c>
      <c r="H239" s="140">
        <v>1</v>
      </c>
      <c r="I239" s="141"/>
      <c r="J239" s="142">
        <f>ROUND(I239*H239,2)</f>
        <v>0</v>
      </c>
      <c r="K239" s="138" t="s">
        <v>1</v>
      </c>
      <c r="L239" s="32"/>
      <c r="M239" s="143" t="s">
        <v>1</v>
      </c>
      <c r="N239" s="144" t="s">
        <v>38</v>
      </c>
      <c r="P239" s="145">
        <f>O239*H239</f>
        <v>0</v>
      </c>
      <c r="Q239" s="145">
        <v>0</v>
      </c>
      <c r="R239" s="145">
        <f>Q239*H239</f>
        <v>0</v>
      </c>
      <c r="S239" s="145">
        <v>0</v>
      </c>
      <c r="T239" s="146">
        <f>S239*H239</f>
        <v>0</v>
      </c>
      <c r="AR239" s="147" t="s">
        <v>259</v>
      </c>
      <c r="AT239" s="147" t="s">
        <v>254</v>
      </c>
      <c r="AU239" s="147" t="s">
        <v>82</v>
      </c>
      <c r="AY239" s="17" t="s">
        <v>252</v>
      </c>
      <c r="BE239" s="148">
        <f>IF(N239="základní",J239,0)</f>
        <v>0</v>
      </c>
      <c r="BF239" s="148">
        <f>IF(N239="snížená",J239,0)</f>
        <v>0</v>
      </c>
      <c r="BG239" s="148">
        <f>IF(N239="zákl. přenesená",J239,0)</f>
        <v>0</v>
      </c>
      <c r="BH239" s="148">
        <f>IF(N239="sníž. přenesená",J239,0)</f>
        <v>0</v>
      </c>
      <c r="BI239" s="148">
        <f>IF(N239="nulová",J239,0)</f>
        <v>0</v>
      </c>
      <c r="BJ239" s="17" t="s">
        <v>80</v>
      </c>
      <c r="BK239" s="148">
        <f>ROUND(I239*H239,2)</f>
        <v>0</v>
      </c>
      <c r="BL239" s="17" t="s">
        <v>259</v>
      </c>
      <c r="BM239" s="147" t="s">
        <v>1490</v>
      </c>
    </row>
    <row r="240" spans="2:65" s="1" customFormat="1" ht="24.2" customHeight="1">
      <c r="B240" s="32"/>
      <c r="C240" s="136" t="s">
        <v>951</v>
      </c>
      <c r="D240" s="136" t="s">
        <v>254</v>
      </c>
      <c r="E240" s="137" t="s">
        <v>2819</v>
      </c>
      <c r="F240" s="138" t="s">
        <v>2820</v>
      </c>
      <c r="G240" s="139" t="s">
        <v>2699</v>
      </c>
      <c r="H240" s="140">
        <v>1</v>
      </c>
      <c r="I240" s="141"/>
      <c r="J240" s="142">
        <f>ROUND(I240*H240,2)</f>
        <v>0</v>
      </c>
      <c r="K240" s="138" t="s">
        <v>1</v>
      </c>
      <c r="L240" s="32"/>
      <c r="M240" s="143" t="s">
        <v>1</v>
      </c>
      <c r="N240" s="144" t="s">
        <v>38</v>
      </c>
      <c r="P240" s="145">
        <f>O240*H240</f>
        <v>0</v>
      </c>
      <c r="Q240" s="145">
        <v>0</v>
      </c>
      <c r="R240" s="145">
        <f>Q240*H240</f>
        <v>0</v>
      </c>
      <c r="S240" s="145">
        <v>0</v>
      </c>
      <c r="T240" s="146">
        <f>S240*H240</f>
        <v>0</v>
      </c>
      <c r="AR240" s="147" t="s">
        <v>259</v>
      </c>
      <c r="AT240" s="147" t="s">
        <v>254</v>
      </c>
      <c r="AU240" s="147" t="s">
        <v>82</v>
      </c>
      <c r="AY240" s="17" t="s">
        <v>252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80</v>
      </c>
      <c r="BK240" s="148">
        <f>ROUND(I240*H240,2)</f>
        <v>0</v>
      </c>
      <c r="BL240" s="17" t="s">
        <v>259</v>
      </c>
      <c r="BM240" s="147" t="s">
        <v>1522</v>
      </c>
    </row>
    <row r="241" spans="2:65" s="1" customFormat="1" ht="24.2" customHeight="1">
      <c r="B241" s="32"/>
      <c r="C241" s="136" t="s">
        <v>971</v>
      </c>
      <c r="D241" s="136" t="s">
        <v>254</v>
      </c>
      <c r="E241" s="137" t="s">
        <v>2821</v>
      </c>
      <c r="F241" s="138" t="s">
        <v>2822</v>
      </c>
      <c r="G241" s="139" t="s">
        <v>2699</v>
      </c>
      <c r="H241" s="140">
        <v>1</v>
      </c>
      <c r="I241" s="141"/>
      <c r="J241" s="142">
        <f>ROUND(I241*H241,2)</f>
        <v>0</v>
      </c>
      <c r="K241" s="138" t="s">
        <v>1</v>
      </c>
      <c r="L241" s="32"/>
      <c r="M241" s="143" t="s">
        <v>1</v>
      </c>
      <c r="N241" s="144" t="s">
        <v>38</v>
      </c>
      <c r="P241" s="145">
        <f>O241*H241</f>
        <v>0</v>
      </c>
      <c r="Q241" s="145">
        <v>0</v>
      </c>
      <c r="R241" s="145">
        <f>Q241*H241</f>
        <v>0</v>
      </c>
      <c r="S241" s="145">
        <v>0</v>
      </c>
      <c r="T241" s="146">
        <f>S241*H241</f>
        <v>0</v>
      </c>
      <c r="AR241" s="147" t="s">
        <v>259</v>
      </c>
      <c r="AT241" s="147" t="s">
        <v>254</v>
      </c>
      <c r="AU241" s="147" t="s">
        <v>82</v>
      </c>
      <c r="AY241" s="17" t="s">
        <v>252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80</v>
      </c>
      <c r="BK241" s="148">
        <f>ROUND(I241*H241,2)</f>
        <v>0</v>
      </c>
      <c r="BL241" s="17" t="s">
        <v>259</v>
      </c>
      <c r="BM241" s="147" t="s">
        <v>1530</v>
      </c>
    </row>
    <row r="242" spans="2:65" s="1" customFormat="1" ht="37.9" customHeight="1">
      <c r="B242" s="32"/>
      <c r="C242" s="136" t="s">
        <v>978</v>
      </c>
      <c r="D242" s="136" t="s">
        <v>254</v>
      </c>
      <c r="E242" s="137" t="s">
        <v>2823</v>
      </c>
      <c r="F242" s="138" t="s">
        <v>2824</v>
      </c>
      <c r="G242" s="139" t="s">
        <v>2699</v>
      </c>
      <c r="H242" s="140">
        <v>1</v>
      </c>
      <c r="I242" s="141"/>
      <c r="J242" s="142">
        <f>ROUND(I242*H242,2)</f>
        <v>0</v>
      </c>
      <c r="K242" s="138" t="s">
        <v>1</v>
      </c>
      <c r="L242" s="32"/>
      <c r="M242" s="143" t="s">
        <v>1</v>
      </c>
      <c r="N242" s="144" t="s">
        <v>38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259</v>
      </c>
      <c r="AT242" s="147" t="s">
        <v>254</v>
      </c>
      <c r="AU242" s="147" t="s">
        <v>82</v>
      </c>
      <c r="AY242" s="17" t="s">
        <v>252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80</v>
      </c>
      <c r="BK242" s="148">
        <f>ROUND(I242*H242,2)</f>
        <v>0</v>
      </c>
      <c r="BL242" s="17" t="s">
        <v>259</v>
      </c>
      <c r="BM242" s="147" t="s">
        <v>1538</v>
      </c>
    </row>
    <row r="243" spans="2:65" s="1" customFormat="1" ht="24.2" customHeight="1">
      <c r="B243" s="32"/>
      <c r="C243" s="136" t="s">
        <v>983</v>
      </c>
      <c r="D243" s="136" t="s">
        <v>254</v>
      </c>
      <c r="E243" s="137" t="s">
        <v>2825</v>
      </c>
      <c r="F243" s="138" t="s">
        <v>2826</v>
      </c>
      <c r="G243" s="139" t="s">
        <v>2699</v>
      </c>
      <c r="H243" s="140">
        <v>1</v>
      </c>
      <c r="I243" s="141"/>
      <c r="J243" s="142">
        <f>ROUND(I243*H243,2)</f>
        <v>0</v>
      </c>
      <c r="K243" s="138" t="s">
        <v>1</v>
      </c>
      <c r="L243" s="32"/>
      <c r="M243" s="143" t="s">
        <v>1</v>
      </c>
      <c r="N243" s="144" t="s">
        <v>38</v>
      </c>
      <c r="P243" s="145">
        <f>O243*H243</f>
        <v>0</v>
      </c>
      <c r="Q243" s="145">
        <v>0</v>
      </c>
      <c r="R243" s="145">
        <f>Q243*H243</f>
        <v>0</v>
      </c>
      <c r="S243" s="145">
        <v>0</v>
      </c>
      <c r="T243" s="146">
        <f>S243*H243</f>
        <v>0</v>
      </c>
      <c r="AR243" s="147" t="s">
        <v>259</v>
      </c>
      <c r="AT243" s="147" t="s">
        <v>254</v>
      </c>
      <c r="AU243" s="147" t="s">
        <v>82</v>
      </c>
      <c r="AY243" s="17" t="s">
        <v>252</v>
      </c>
      <c r="BE243" s="148">
        <f>IF(N243="základní",J243,0)</f>
        <v>0</v>
      </c>
      <c r="BF243" s="148">
        <f>IF(N243="snížená",J243,0)</f>
        <v>0</v>
      </c>
      <c r="BG243" s="148">
        <f>IF(N243="zákl. přenesená",J243,0)</f>
        <v>0</v>
      </c>
      <c r="BH243" s="148">
        <f>IF(N243="sníž. přenesená",J243,0)</f>
        <v>0</v>
      </c>
      <c r="BI243" s="148">
        <f>IF(N243="nulová",J243,0)</f>
        <v>0</v>
      </c>
      <c r="BJ243" s="17" t="s">
        <v>80</v>
      </c>
      <c r="BK243" s="148">
        <f>ROUND(I243*H243,2)</f>
        <v>0</v>
      </c>
      <c r="BL243" s="17" t="s">
        <v>259</v>
      </c>
      <c r="BM243" s="147" t="s">
        <v>1546</v>
      </c>
    </row>
    <row r="244" spans="2:65" s="1" customFormat="1" ht="24.2" customHeight="1">
      <c r="B244" s="32"/>
      <c r="C244" s="136" t="s">
        <v>989</v>
      </c>
      <c r="D244" s="136" t="s">
        <v>254</v>
      </c>
      <c r="E244" s="137" t="s">
        <v>2827</v>
      </c>
      <c r="F244" s="138" t="s">
        <v>2828</v>
      </c>
      <c r="G244" s="139" t="s">
        <v>2699</v>
      </c>
      <c r="H244" s="140">
        <v>1</v>
      </c>
      <c r="I244" s="141"/>
      <c r="J244" s="142">
        <f>ROUND(I244*H244,2)</f>
        <v>0</v>
      </c>
      <c r="K244" s="138" t="s">
        <v>1</v>
      </c>
      <c r="L244" s="32"/>
      <c r="M244" s="143" t="s">
        <v>1</v>
      </c>
      <c r="N244" s="144" t="s">
        <v>38</v>
      </c>
      <c r="P244" s="145">
        <f>O244*H244</f>
        <v>0</v>
      </c>
      <c r="Q244" s="145">
        <v>0</v>
      </c>
      <c r="R244" s="145">
        <f>Q244*H244</f>
        <v>0</v>
      </c>
      <c r="S244" s="145">
        <v>0</v>
      </c>
      <c r="T244" s="146">
        <f>S244*H244</f>
        <v>0</v>
      </c>
      <c r="AR244" s="147" t="s">
        <v>259</v>
      </c>
      <c r="AT244" s="147" t="s">
        <v>254</v>
      </c>
      <c r="AU244" s="147" t="s">
        <v>82</v>
      </c>
      <c r="AY244" s="17" t="s">
        <v>252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80</v>
      </c>
      <c r="BK244" s="148">
        <f>ROUND(I244*H244,2)</f>
        <v>0</v>
      </c>
      <c r="BL244" s="17" t="s">
        <v>259</v>
      </c>
      <c r="BM244" s="147" t="s">
        <v>1554</v>
      </c>
    </row>
    <row r="245" spans="2:65" s="1" customFormat="1" ht="24.2" customHeight="1">
      <c r="B245" s="32"/>
      <c r="C245" s="136" t="s">
        <v>993</v>
      </c>
      <c r="D245" s="136" t="s">
        <v>254</v>
      </c>
      <c r="E245" s="137" t="s">
        <v>2829</v>
      </c>
      <c r="F245" s="138" t="s">
        <v>2830</v>
      </c>
      <c r="G245" s="139" t="s">
        <v>2699</v>
      </c>
      <c r="H245" s="140">
        <v>1</v>
      </c>
      <c r="I245" s="141"/>
      <c r="J245" s="142">
        <f>ROUND(I245*H245,2)</f>
        <v>0</v>
      </c>
      <c r="K245" s="138" t="s">
        <v>1</v>
      </c>
      <c r="L245" s="32"/>
      <c r="M245" s="143" t="s">
        <v>1</v>
      </c>
      <c r="N245" s="144" t="s">
        <v>38</v>
      </c>
      <c r="P245" s="145">
        <f>O245*H245</f>
        <v>0</v>
      </c>
      <c r="Q245" s="145">
        <v>0</v>
      </c>
      <c r="R245" s="145">
        <f>Q245*H245</f>
        <v>0</v>
      </c>
      <c r="S245" s="145">
        <v>0</v>
      </c>
      <c r="T245" s="146">
        <f>S245*H245</f>
        <v>0</v>
      </c>
      <c r="AR245" s="147" t="s">
        <v>259</v>
      </c>
      <c r="AT245" s="147" t="s">
        <v>254</v>
      </c>
      <c r="AU245" s="147" t="s">
        <v>82</v>
      </c>
      <c r="AY245" s="17" t="s">
        <v>252</v>
      </c>
      <c r="BE245" s="148">
        <f>IF(N245="základní",J245,0)</f>
        <v>0</v>
      </c>
      <c r="BF245" s="148">
        <f>IF(N245="snížená",J245,0)</f>
        <v>0</v>
      </c>
      <c r="BG245" s="148">
        <f>IF(N245="zákl. přenesená",J245,0)</f>
        <v>0</v>
      </c>
      <c r="BH245" s="148">
        <f>IF(N245="sníž. přenesená",J245,0)</f>
        <v>0</v>
      </c>
      <c r="BI245" s="148">
        <f>IF(N245="nulová",J245,0)</f>
        <v>0</v>
      </c>
      <c r="BJ245" s="17" t="s">
        <v>80</v>
      </c>
      <c r="BK245" s="148">
        <f>ROUND(I245*H245,2)</f>
        <v>0</v>
      </c>
      <c r="BL245" s="17" t="s">
        <v>259</v>
      </c>
      <c r="BM245" s="147" t="s">
        <v>1562</v>
      </c>
    </row>
    <row r="246" spans="2:65" s="1" customFormat="1" ht="24.2" customHeight="1">
      <c r="B246" s="32"/>
      <c r="C246" s="136" t="s">
        <v>998</v>
      </c>
      <c r="D246" s="136" t="s">
        <v>254</v>
      </c>
      <c r="E246" s="137" t="s">
        <v>2831</v>
      </c>
      <c r="F246" s="138" t="s">
        <v>2832</v>
      </c>
      <c r="G246" s="139" t="s">
        <v>2699</v>
      </c>
      <c r="H246" s="140">
        <v>1</v>
      </c>
      <c r="I246" s="141"/>
      <c r="J246" s="142">
        <f>ROUND(I246*H246,2)</f>
        <v>0</v>
      </c>
      <c r="K246" s="138" t="s">
        <v>1</v>
      </c>
      <c r="L246" s="32"/>
      <c r="M246" s="143" t="s">
        <v>1</v>
      </c>
      <c r="N246" s="144" t="s">
        <v>38</v>
      </c>
      <c r="P246" s="145">
        <f>O246*H246</f>
        <v>0</v>
      </c>
      <c r="Q246" s="145">
        <v>0</v>
      </c>
      <c r="R246" s="145">
        <f>Q246*H246</f>
        <v>0</v>
      </c>
      <c r="S246" s="145">
        <v>0</v>
      </c>
      <c r="T246" s="146">
        <f>S246*H246</f>
        <v>0</v>
      </c>
      <c r="AR246" s="147" t="s">
        <v>259</v>
      </c>
      <c r="AT246" s="147" t="s">
        <v>254</v>
      </c>
      <c r="AU246" s="147" t="s">
        <v>82</v>
      </c>
      <c r="AY246" s="17" t="s">
        <v>252</v>
      </c>
      <c r="BE246" s="148">
        <f>IF(N246="základní",J246,0)</f>
        <v>0</v>
      </c>
      <c r="BF246" s="148">
        <f>IF(N246="snížená",J246,0)</f>
        <v>0</v>
      </c>
      <c r="BG246" s="148">
        <f>IF(N246="zákl. přenesená",J246,0)</f>
        <v>0</v>
      </c>
      <c r="BH246" s="148">
        <f>IF(N246="sníž. přenesená",J246,0)</f>
        <v>0</v>
      </c>
      <c r="BI246" s="148">
        <f>IF(N246="nulová",J246,0)</f>
        <v>0</v>
      </c>
      <c r="BJ246" s="17" t="s">
        <v>80</v>
      </c>
      <c r="BK246" s="148">
        <f>ROUND(I246*H246,2)</f>
        <v>0</v>
      </c>
      <c r="BL246" s="17" t="s">
        <v>259</v>
      </c>
      <c r="BM246" s="147" t="s">
        <v>1570</v>
      </c>
    </row>
    <row r="247" spans="2:65" s="1" customFormat="1" ht="24.2" customHeight="1">
      <c r="B247" s="32"/>
      <c r="C247" s="136" t="s">
        <v>1003</v>
      </c>
      <c r="D247" s="136" t="s">
        <v>254</v>
      </c>
      <c r="E247" s="137" t="s">
        <v>2833</v>
      </c>
      <c r="F247" s="138" t="s">
        <v>2834</v>
      </c>
      <c r="G247" s="139" t="s">
        <v>2699</v>
      </c>
      <c r="H247" s="140">
        <v>1</v>
      </c>
      <c r="I247" s="141"/>
      <c r="J247" s="142">
        <f>ROUND(I247*H247,2)</f>
        <v>0</v>
      </c>
      <c r="K247" s="138" t="s">
        <v>1</v>
      </c>
      <c r="L247" s="32"/>
      <c r="M247" s="143" t="s">
        <v>1</v>
      </c>
      <c r="N247" s="144" t="s">
        <v>38</v>
      </c>
      <c r="P247" s="145">
        <f>O247*H247</f>
        <v>0</v>
      </c>
      <c r="Q247" s="145">
        <v>0</v>
      </c>
      <c r="R247" s="145">
        <f>Q247*H247</f>
        <v>0</v>
      </c>
      <c r="S247" s="145">
        <v>0</v>
      </c>
      <c r="T247" s="146">
        <f>S247*H247</f>
        <v>0</v>
      </c>
      <c r="AR247" s="147" t="s">
        <v>259</v>
      </c>
      <c r="AT247" s="147" t="s">
        <v>254</v>
      </c>
      <c r="AU247" s="147" t="s">
        <v>82</v>
      </c>
      <c r="AY247" s="17" t="s">
        <v>252</v>
      </c>
      <c r="BE247" s="148">
        <f>IF(N247="základní",J247,0)</f>
        <v>0</v>
      </c>
      <c r="BF247" s="148">
        <f>IF(N247="snížená",J247,0)</f>
        <v>0</v>
      </c>
      <c r="BG247" s="148">
        <f>IF(N247="zákl. přenesená",J247,0)</f>
        <v>0</v>
      </c>
      <c r="BH247" s="148">
        <f>IF(N247="sníž. přenesená",J247,0)</f>
        <v>0</v>
      </c>
      <c r="BI247" s="148">
        <f>IF(N247="nulová",J247,0)</f>
        <v>0</v>
      </c>
      <c r="BJ247" s="17" t="s">
        <v>80</v>
      </c>
      <c r="BK247" s="148">
        <f>ROUND(I247*H247,2)</f>
        <v>0</v>
      </c>
      <c r="BL247" s="17" t="s">
        <v>259</v>
      </c>
      <c r="BM247" s="147" t="s">
        <v>1578</v>
      </c>
    </row>
    <row r="248" spans="2:65" s="1" customFormat="1" ht="62.65" customHeight="1">
      <c r="B248" s="32"/>
      <c r="C248" s="136" t="s">
        <v>1009</v>
      </c>
      <c r="D248" s="136" t="s">
        <v>254</v>
      </c>
      <c r="E248" s="137" t="s">
        <v>2835</v>
      </c>
      <c r="F248" s="138" t="s">
        <v>2836</v>
      </c>
      <c r="G248" s="139" t="s">
        <v>2699</v>
      </c>
      <c r="H248" s="140">
        <v>1</v>
      </c>
      <c r="I248" s="141"/>
      <c r="J248" s="142">
        <f>ROUND(I248*H248,2)</f>
        <v>0</v>
      </c>
      <c r="K248" s="138" t="s">
        <v>1</v>
      </c>
      <c r="L248" s="32"/>
      <c r="M248" s="143" t="s">
        <v>1</v>
      </c>
      <c r="N248" s="144" t="s">
        <v>38</v>
      </c>
      <c r="P248" s="145">
        <f>O248*H248</f>
        <v>0</v>
      </c>
      <c r="Q248" s="145">
        <v>0</v>
      </c>
      <c r="R248" s="145">
        <f>Q248*H248</f>
        <v>0</v>
      </c>
      <c r="S248" s="145">
        <v>0</v>
      </c>
      <c r="T248" s="146">
        <f>S248*H248</f>
        <v>0</v>
      </c>
      <c r="AR248" s="147" t="s">
        <v>259</v>
      </c>
      <c r="AT248" s="147" t="s">
        <v>254</v>
      </c>
      <c r="AU248" s="147" t="s">
        <v>82</v>
      </c>
      <c r="AY248" s="17" t="s">
        <v>252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80</v>
      </c>
      <c r="BK248" s="148">
        <f>ROUND(I248*H248,2)</f>
        <v>0</v>
      </c>
      <c r="BL248" s="17" t="s">
        <v>259</v>
      </c>
      <c r="BM248" s="147" t="s">
        <v>1586</v>
      </c>
    </row>
    <row r="249" spans="2:65" s="1" customFormat="1" ht="24.2" customHeight="1">
      <c r="B249" s="32"/>
      <c r="C249" s="136" t="s">
        <v>1024</v>
      </c>
      <c r="D249" s="136" t="s">
        <v>254</v>
      </c>
      <c r="E249" s="137" t="s">
        <v>2837</v>
      </c>
      <c r="F249" s="138" t="s">
        <v>2838</v>
      </c>
      <c r="G249" s="139" t="s">
        <v>2699</v>
      </c>
      <c r="H249" s="140">
        <v>1</v>
      </c>
      <c r="I249" s="141"/>
      <c r="J249" s="142">
        <f>ROUND(I249*H249,2)</f>
        <v>0</v>
      </c>
      <c r="K249" s="138" t="s">
        <v>1</v>
      </c>
      <c r="L249" s="32"/>
      <c r="M249" s="143" t="s">
        <v>1</v>
      </c>
      <c r="N249" s="144" t="s">
        <v>38</v>
      </c>
      <c r="P249" s="145">
        <f>O249*H249</f>
        <v>0</v>
      </c>
      <c r="Q249" s="145">
        <v>0</v>
      </c>
      <c r="R249" s="145">
        <f>Q249*H249</f>
        <v>0</v>
      </c>
      <c r="S249" s="145">
        <v>0</v>
      </c>
      <c r="T249" s="146">
        <f>S249*H249</f>
        <v>0</v>
      </c>
      <c r="AR249" s="147" t="s">
        <v>259</v>
      </c>
      <c r="AT249" s="147" t="s">
        <v>254</v>
      </c>
      <c r="AU249" s="147" t="s">
        <v>82</v>
      </c>
      <c r="AY249" s="17" t="s">
        <v>252</v>
      </c>
      <c r="BE249" s="148">
        <f>IF(N249="základní",J249,0)</f>
        <v>0</v>
      </c>
      <c r="BF249" s="148">
        <f>IF(N249="snížená",J249,0)</f>
        <v>0</v>
      </c>
      <c r="BG249" s="148">
        <f>IF(N249="zákl. přenesená",J249,0)</f>
        <v>0</v>
      </c>
      <c r="BH249" s="148">
        <f>IF(N249="sníž. přenesená",J249,0)</f>
        <v>0</v>
      </c>
      <c r="BI249" s="148">
        <f>IF(N249="nulová",J249,0)</f>
        <v>0</v>
      </c>
      <c r="BJ249" s="17" t="s">
        <v>80</v>
      </c>
      <c r="BK249" s="148">
        <f>ROUND(I249*H249,2)</f>
        <v>0</v>
      </c>
      <c r="BL249" s="17" t="s">
        <v>259</v>
      </c>
      <c r="BM249" s="147" t="s">
        <v>1614</v>
      </c>
    </row>
    <row r="250" spans="2:65" s="1" customFormat="1" ht="24.2" customHeight="1">
      <c r="B250" s="32"/>
      <c r="C250" s="136" t="s">
        <v>1028</v>
      </c>
      <c r="D250" s="136" t="s">
        <v>254</v>
      </c>
      <c r="E250" s="137" t="s">
        <v>2839</v>
      </c>
      <c r="F250" s="138" t="s">
        <v>2840</v>
      </c>
      <c r="G250" s="139" t="s">
        <v>2699</v>
      </c>
      <c r="H250" s="140">
        <v>1</v>
      </c>
      <c r="I250" s="141"/>
      <c r="J250" s="142">
        <f>ROUND(I250*H250,2)</f>
        <v>0</v>
      </c>
      <c r="K250" s="138" t="s">
        <v>1</v>
      </c>
      <c r="L250" s="32"/>
      <c r="M250" s="143" t="s">
        <v>1</v>
      </c>
      <c r="N250" s="144" t="s">
        <v>38</v>
      </c>
      <c r="P250" s="145">
        <f>O250*H250</f>
        <v>0</v>
      </c>
      <c r="Q250" s="145">
        <v>0</v>
      </c>
      <c r="R250" s="145">
        <f>Q250*H250</f>
        <v>0</v>
      </c>
      <c r="S250" s="145">
        <v>0</v>
      </c>
      <c r="T250" s="146">
        <f>S250*H250</f>
        <v>0</v>
      </c>
      <c r="AR250" s="147" t="s">
        <v>259</v>
      </c>
      <c r="AT250" s="147" t="s">
        <v>254</v>
      </c>
      <c r="AU250" s="147" t="s">
        <v>82</v>
      </c>
      <c r="AY250" s="17" t="s">
        <v>252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80</v>
      </c>
      <c r="BK250" s="148">
        <f>ROUND(I250*H250,2)</f>
        <v>0</v>
      </c>
      <c r="BL250" s="17" t="s">
        <v>259</v>
      </c>
      <c r="BM250" s="147" t="s">
        <v>1626</v>
      </c>
    </row>
    <row r="251" spans="2:65" s="1" customFormat="1" ht="24.2" customHeight="1">
      <c r="B251" s="32"/>
      <c r="C251" s="136" t="s">
        <v>1037</v>
      </c>
      <c r="D251" s="136" t="s">
        <v>254</v>
      </c>
      <c r="E251" s="137" t="s">
        <v>2841</v>
      </c>
      <c r="F251" s="138" t="s">
        <v>2842</v>
      </c>
      <c r="G251" s="139" t="s">
        <v>2699</v>
      </c>
      <c r="H251" s="140">
        <v>1</v>
      </c>
      <c r="I251" s="141"/>
      <c r="J251" s="142">
        <f>ROUND(I251*H251,2)</f>
        <v>0</v>
      </c>
      <c r="K251" s="138" t="s">
        <v>1</v>
      </c>
      <c r="L251" s="32"/>
      <c r="M251" s="188" t="s">
        <v>1</v>
      </c>
      <c r="N251" s="189" t="s">
        <v>38</v>
      </c>
      <c r="O251" s="190"/>
      <c r="P251" s="191">
        <f>O251*H251</f>
        <v>0</v>
      </c>
      <c r="Q251" s="191">
        <v>0</v>
      </c>
      <c r="R251" s="191">
        <f>Q251*H251</f>
        <v>0</v>
      </c>
      <c r="S251" s="191">
        <v>0</v>
      </c>
      <c r="T251" s="192">
        <f>S251*H251</f>
        <v>0</v>
      </c>
      <c r="AR251" s="147" t="s">
        <v>259</v>
      </c>
      <c r="AT251" s="147" t="s">
        <v>254</v>
      </c>
      <c r="AU251" s="147" t="s">
        <v>82</v>
      </c>
      <c r="AY251" s="17" t="s">
        <v>252</v>
      </c>
      <c r="BE251" s="148">
        <f>IF(N251="základní",J251,0)</f>
        <v>0</v>
      </c>
      <c r="BF251" s="148">
        <f>IF(N251="snížená",J251,0)</f>
        <v>0</v>
      </c>
      <c r="BG251" s="148">
        <f>IF(N251="zákl. přenesená",J251,0)</f>
        <v>0</v>
      </c>
      <c r="BH251" s="148">
        <f>IF(N251="sníž. přenesená",J251,0)</f>
        <v>0</v>
      </c>
      <c r="BI251" s="148">
        <f>IF(N251="nulová",J251,0)</f>
        <v>0</v>
      </c>
      <c r="BJ251" s="17" t="s">
        <v>80</v>
      </c>
      <c r="BK251" s="148">
        <f>ROUND(I251*H251,2)</f>
        <v>0</v>
      </c>
      <c r="BL251" s="17" t="s">
        <v>259</v>
      </c>
      <c r="BM251" s="147" t="s">
        <v>1648</v>
      </c>
    </row>
    <row r="252" spans="2:65" s="1" customFormat="1" ht="6.95" customHeight="1">
      <c r="B252" s="44"/>
      <c r="C252" s="45"/>
      <c r="D252" s="45"/>
      <c r="E252" s="45"/>
      <c r="F252" s="45"/>
      <c r="G252" s="45"/>
      <c r="H252" s="45"/>
      <c r="I252" s="45"/>
      <c r="J252" s="45"/>
      <c r="K252" s="45"/>
      <c r="L252" s="32"/>
    </row>
  </sheetData>
  <sheetProtection algorithmName="SHA-512" hashValue="+UwlpIANmgTSIu1A+2Yk2QxqOBglaeQPDmRlcf10p1lPVlNNqjvzyr71/RXbfoNTt1MFCeLZg018L0qYRoFTnQ==" saltValue="Jkm5tlvMi/TB/MdSrobM82cp6ndwYmQM3LJaTytBtFSegwt5p2mSk4cOq4YTvFSiz7O8+geEZm4mSqcXJwh/Pg==" spinCount="100000" sheet="1" objects="1" scenarios="1" formatColumns="0" formatRows="0" autoFilter="0"/>
  <autoFilter ref="C130:K251" xr:uid="{00000000-0009-0000-0000-00000C000000}"/>
  <mergeCells count="12">
    <mergeCell ref="E123:H123"/>
    <mergeCell ref="L2:V2"/>
    <mergeCell ref="E85:H85"/>
    <mergeCell ref="E87:H87"/>
    <mergeCell ref="E89:H89"/>
    <mergeCell ref="E119:H119"/>
    <mergeCell ref="E121:H12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129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2843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ROUND(J126,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ROUND((SUM(BE126:BE216)),  2)</f>
        <v>0</v>
      </c>
      <c r="I35" s="96">
        <v>0.21</v>
      </c>
      <c r="J35" s="86">
        <f>ROUND(((SUM(BE126:BE216))*I35),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ROUND((SUM(BF126:BF216)),  2)</f>
        <v>0</v>
      </c>
      <c r="I36" s="96">
        <v>0.12</v>
      </c>
      <c r="J36" s="86">
        <f>ROUND(((SUM(BF126:BF216))*I36),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ROUND((SUM(BG126:BG216)),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ROUND((SUM(BH126:BH216)),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ROUND((SUM(BI126:BI216)),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A.8 - Chlazení - VZT technologie 2.np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J126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2844</v>
      </c>
      <c r="E99" s="110"/>
      <c r="F99" s="110"/>
      <c r="G99" s="110"/>
      <c r="H99" s="110"/>
      <c r="I99" s="110"/>
      <c r="J99" s="111">
        <f>J127</f>
        <v>0</v>
      </c>
      <c r="L99" s="108"/>
    </row>
    <row r="100" spans="2:47" s="9" customFormat="1" ht="19.899999999999999" customHeight="1">
      <c r="B100" s="112"/>
      <c r="D100" s="113" t="s">
        <v>2845</v>
      </c>
      <c r="E100" s="114"/>
      <c r="F100" s="114"/>
      <c r="G100" s="114"/>
      <c r="H100" s="114"/>
      <c r="I100" s="114"/>
      <c r="J100" s="115">
        <f>J128</f>
        <v>0</v>
      </c>
      <c r="L100" s="112"/>
    </row>
    <row r="101" spans="2:47" s="9" customFormat="1" ht="19.899999999999999" customHeight="1">
      <c r="B101" s="112"/>
      <c r="D101" s="113" t="s">
        <v>2846</v>
      </c>
      <c r="E101" s="114"/>
      <c r="F101" s="114"/>
      <c r="G101" s="114"/>
      <c r="H101" s="114"/>
      <c r="I101" s="114"/>
      <c r="J101" s="115">
        <f>J135</f>
        <v>0</v>
      </c>
      <c r="L101" s="112"/>
    </row>
    <row r="102" spans="2:47" s="9" customFormat="1" ht="19.899999999999999" customHeight="1">
      <c r="B102" s="112"/>
      <c r="D102" s="113" t="s">
        <v>2847</v>
      </c>
      <c r="E102" s="114"/>
      <c r="F102" s="114"/>
      <c r="G102" s="114"/>
      <c r="H102" s="114"/>
      <c r="I102" s="114"/>
      <c r="J102" s="115">
        <f>J172</f>
        <v>0</v>
      </c>
      <c r="L102" s="112"/>
    </row>
    <row r="103" spans="2:47" s="9" customFormat="1" ht="19.899999999999999" customHeight="1">
      <c r="B103" s="112"/>
      <c r="D103" s="113" t="s">
        <v>2848</v>
      </c>
      <c r="E103" s="114"/>
      <c r="F103" s="114"/>
      <c r="G103" s="114"/>
      <c r="H103" s="114"/>
      <c r="I103" s="114"/>
      <c r="J103" s="115">
        <f>J179</f>
        <v>0</v>
      </c>
      <c r="L103" s="112"/>
    </row>
    <row r="104" spans="2:47" s="9" customFormat="1" ht="19.899999999999999" customHeight="1">
      <c r="B104" s="112"/>
      <c r="D104" s="113" t="s">
        <v>2849</v>
      </c>
      <c r="E104" s="114"/>
      <c r="F104" s="114"/>
      <c r="G104" s="114"/>
      <c r="H104" s="114"/>
      <c r="I104" s="114"/>
      <c r="J104" s="115">
        <f>J203</f>
        <v>0</v>
      </c>
      <c r="L104" s="112"/>
    </row>
    <row r="105" spans="2:47" s="1" customFormat="1" ht="21.75" customHeight="1">
      <c r="B105" s="32"/>
      <c r="L105" s="32"/>
    </row>
    <row r="106" spans="2:47" s="1" customFormat="1" ht="6.9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6.9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4.95" customHeight="1">
      <c r="B111" s="32"/>
      <c r="C111" s="21" t="s">
        <v>237</v>
      </c>
      <c r="L111" s="32"/>
    </row>
    <row r="112" spans="2:47" s="1" customFormat="1" ht="6.9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26.25" customHeight="1">
      <c r="B114" s="32"/>
      <c r="E114" s="235" t="str">
        <f>E7</f>
        <v>FN Brno, Jihlavská 20 - rekonstrukce přípravny jídel a rozšíření jídelny</v>
      </c>
      <c r="F114" s="236"/>
      <c r="G114" s="236"/>
      <c r="H114" s="236"/>
      <c r="L114" s="32"/>
    </row>
    <row r="115" spans="2:63" ht="12" customHeight="1">
      <c r="B115" s="20"/>
      <c r="C115" s="27" t="s">
        <v>195</v>
      </c>
      <c r="L115" s="20"/>
    </row>
    <row r="116" spans="2:63" s="1" customFormat="1" ht="16.5" customHeight="1">
      <c r="B116" s="32"/>
      <c r="E116" s="235" t="s">
        <v>196</v>
      </c>
      <c r="F116" s="237"/>
      <c r="G116" s="237"/>
      <c r="H116" s="237"/>
      <c r="L116" s="32"/>
    </row>
    <row r="117" spans="2:63" s="1" customFormat="1" ht="12" customHeight="1">
      <c r="B117" s="32"/>
      <c r="C117" s="27" t="s">
        <v>197</v>
      </c>
      <c r="L117" s="32"/>
    </row>
    <row r="118" spans="2:63" s="1" customFormat="1" ht="16.5" customHeight="1">
      <c r="B118" s="32"/>
      <c r="E118" s="217" t="str">
        <f>E11</f>
        <v>A.8 - Chlazení - VZT technologie 2.np</v>
      </c>
      <c r="F118" s="237"/>
      <c r="G118" s="237"/>
      <c r="H118" s="237"/>
      <c r="L118" s="32"/>
    </row>
    <row r="119" spans="2:63" s="1" customFormat="1" ht="6.9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F14</f>
        <v xml:space="preserve"> </v>
      </c>
      <c r="I120" s="27" t="s">
        <v>22</v>
      </c>
      <c r="J120" s="52" t="str">
        <f>IF(J14="","",J14)</f>
        <v>3. 6. 2025</v>
      </c>
      <c r="L120" s="32"/>
    </row>
    <row r="121" spans="2:63" s="1" customFormat="1" ht="6.95" customHeight="1">
      <c r="B121" s="32"/>
      <c r="L121" s="32"/>
    </row>
    <row r="122" spans="2:63" s="1" customFormat="1" ht="15.2" customHeight="1">
      <c r="B122" s="32"/>
      <c r="C122" s="27" t="s">
        <v>24</v>
      </c>
      <c r="F122" s="25" t="str">
        <f>E17</f>
        <v xml:space="preserve"> </v>
      </c>
      <c r="I122" s="27" t="s">
        <v>29</v>
      </c>
      <c r="J122" s="30" t="str">
        <f>E23</f>
        <v xml:space="preserve"> </v>
      </c>
      <c r="L122" s="32"/>
    </row>
    <row r="123" spans="2:63" s="1" customFormat="1" ht="15.2" customHeight="1">
      <c r="B123" s="32"/>
      <c r="C123" s="27" t="s">
        <v>27</v>
      </c>
      <c r="F123" s="25" t="str">
        <f>IF(E20="","",E20)</f>
        <v>Vyplň údaj</v>
      </c>
      <c r="I123" s="27" t="s">
        <v>31</v>
      </c>
      <c r="J123" s="30" t="str">
        <f>E26</f>
        <v xml:space="preserve"> </v>
      </c>
      <c r="L123" s="32"/>
    </row>
    <row r="124" spans="2:63" s="1" customFormat="1" ht="10.35" customHeight="1">
      <c r="B124" s="32"/>
      <c r="L124" s="32"/>
    </row>
    <row r="125" spans="2:63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3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</f>
        <v>0</v>
      </c>
      <c r="Q126" s="53"/>
      <c r="R126" s="121">
        <f>R127</f>
        <v>0</v>
      </c>
      <c r="S126" s="53"/>
      <c r="T126" s="122">
        <f>T127</f>
        <v>0</v>
      </c>
      <c r="AT126" s="17" t="s">
        <v>72</v>
      </c>
      <c r="AU126" s="17" t="s">
        <v>203</v>
      </c>
      <c r="BK126" s="123">
        <f>BK127</f>
        <v>0</v>
      </c>
    </row>
    <row r="127" spans="2:63" s="11" customFormat="1" ht="25.9" customHeight="1">
      <c r="B127" s="124"/>
      <c r="D127" s="125" t="s">
        <v>72</v>
      </c>
      <c r="E127" s="126" t="s">
        <v>2528</v>
      </c>
      <c r="F127" s="126" t="s">
        <v>2850</v>
      </c>
      <c r="I127" s="127"/>
      <c r="J127" s="128">
        <f>BK127</f>
        <v>0</v>
      </c>
      <c r="L127" s="124"/>
      <c r="M127" s="129"/>
      <c r="P127" s="130">
        <f>P128+P135+P172+P179+P203</f>
        <v>0</v>
      </c>
      <c r="R127" s="130">
        <f>R128+R135+R172+R179+R203</f>
        <v>0</v>
      </c>
      <c r="T127" s="131">
        <f>T128+T135+T172+T179+T203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BK128+BK135+BK172+BK179+BK203</f>
        <v>0</v>
      </c>
    </row>
    <row r="128" spans="2:63" s="11" customFormat="1" ht="22.9" customHeight="1">
      <c r="B128" s="124"/>
      <c r="D128" s="125" t="s">
        <v>72</v>
      </c>
      <c r="E128" s="134" t="s">
        <v>1930</v>
      </c>
      <c r="F128" s="134" t="s">
        <v>2851</v>
      </c>
      <c r="I128" s="127"/>
      <c r="J128" s="135">
        <f>BK128</f>
        <v>0</v>
      </c>
      <c r="L128" s="124"/>
      <c r="M128" s="129"/>
      <c r="P128" s="130">
        <f>SUM(P129:P134)</f>
        <v>0</v>
      </c>
      <c r="R128" s="130">
        <f>SUM(R129:R134)</f>
        <v>0</v>
      </c>
      <c r="T128" s="131">
        <f>SUM(T129:T134)</f>
        <v>0</v>
      </c>
      <c r="AR128" s="125" t="s">
        <v>80</v>
      </c>
      <c r="AT128" s="132" t="s">
        <v>72</v>
      </c>
      <c r="AU128" s="132" t="s">
        <v>80</v>
      </c>
      <c r="AY128" s="125" t="s">
        <v>252</v>
      </c>
      <c r="BK128" s="133">
        <f>SUM(BK129:BK134)</f>
        <v>0</v>
      </c>
    </row>
    <row r="129" spans="2:65" s="1" customFormat="1" ht="78" customHeight="1">
      <c r="B129" s="32"/>
      <c r="C129" s="136" t="s">
        <v>80</v>
      </c>
      <c r="D129" s="136" t="s">
        <v>254</v>
      </c>
      <c r="E129" s="137" t="s">
        <v>2852</v>
      </c>
      <c r="F129" s="138" t="s">
        <v>2853</v>
      </c>
      <c r="G129" s="139" t="s">
        <v>345</v>
      </c>
      <c r="H129" s="140">
        <v>10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82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82</v>
      </c>
    </row>
    <row r="130" spans="2:65" s="1" customFormat="1" ht="78" customHeight="1">
      <c r="B130" s="32"/>
      <c r="C130" s="136" t="s">
        <v>82</v>
      </c>
      <c r="D130" s="136" t="s">
        <v>254</v>
      </c>
      <c r="E130" s="137" t="s">
        <v>2854</v>
      </c>
      <c r="F130" s="138" t="s">
        <v>2855</v>
      </c>
      <c r="G130" s="139" t="s">
        <v>345</v>
      </c>
      <c r="H130" s="140">
        <v>6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82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259</v>
      </c>
    </row>
    <row r="131" spans="2:65" s="1" customFormat="1" ht="90" customHeight="1">
      <c r="B131" s="32"/>
      <c r="C131" s="136" t="s">
        <v>96</v>
      </c>
      <c r="D131" s="136" t="s">
        <v>254</v>
      </c>
      <c r="E131" s="137" t="s">
        <v>2856</v>
      </c>
      <c r="F131" s="138" t="s">
        <v>2857</v>
      </c>
      <c r="G131" s="139" t="s">
        <v>345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82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305</v>
      </c>
    </row>
    <row r="132" spans="2:65" s="1" customFormat="1" ht="16.5" customHeight="1">
      <c r="B132" s="32"/>
      <c r="C132" s="136" t="s">
        <v>259</v>
      </c>
      <c r="D132" s="136" t="s">
        <v>254</v>
      </c>
      <c r="E132" s="137" t="s">
        <v>2858</v>
      </c>
      <c r="F132" s="138" t="s">
        <v>2859</v>
      </c>
      <c r="G132" s="139" t="s">
        <v>345</v>
      </c>
      <c r="H132" s="140">
        <v>11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82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320</v>
      </c>
    </row>
    <row r="133" spans="2:65" s="1" customFormat="1" ht="16.5" customHeight="1">
      <c r="B133" s="32"/>
      <c r="C133" s="136" t="s">
        <v>297</v>
      </c>
      <c r="D133" s="136" t="s">
        <v>254</v>
      </c>
      <c r="E133" s="137" t="s">
        <v>2860</v>
      </c>
      <c r="F133" s="138" t="s">
        <v>2861</v>
      </c>
      <c r="G133" s="139" t="s">
        <v>345</v>
      </c>
      <c r="H133" s="140">
        <v>6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82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333</v>
      </c>
    </row>
    <row r="134" spans="2:65" s="1" customFormat="1" ht="21.75" customHeight="1">
      <c r="B134" s="32"/>
      <c r="C134" s="136" t="s">
        <v>305</v>
      </c>
      <c r="D134" s="136" t="s">
        <v>254</v>
      </c>
      <c r="E134" s="137" t="s">
        <v>2862</v>
      </c>
      <c r="F134" s="138" t="s">
        <v>2863</v>
      </c>
      <c r="G134" s="139" t="s">
        <v>345</v>
      </c>
      <c r="H134" s="140">
        <v>17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82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8</v>
      </c>
    </row>
    <row r="135" spans="2:65" s="11" customFormat="1" ht="22.9" customHeight="1">
      <c r="B135" s="124"/>
      <c r="D135" s="125" t="s">
        <v>72</v>
      </c>
      <c r="E135" s="134" t="s">
        <v>2531</v>
      </c>
      <c r="F135" s="134" t="s">
        <v>2666</v>
      </c>
      <c r="I135" s="127"/>
      <c r="J135" s="135">
        <f>BK135</f>
        <v>0</v>
      </c>
      <c r="L135" s="124"/>
      <c r="M135" s="129"/>
      <c r="P135" s="130">
        <f>SUM(P136:P171)</f>
        <v>0</v>
      </c>
      <c r="R135" s="130">
        <f>SUM(R136:R171)</f>
        <v>0</v>
      </c>
      <c r="T135" s="131">
        <f>SUM(T136:T171)</f>
        <v>0</v>
      </c>
      <c r="AR135" s="125" t="s">
        <v>80</v>
      </c>
      <c r="AT135" s="132" t="s">
        <v>72</v>
      </c>
      <c r="AU135" s="132" t="s">
        <v>80</v>
      </c>
      <c r="AY135" s="125" t="s">
        <v>252</v>
      </c>
      <c r="BK135" s="133">
        <f>SUM(BK136:BK171)</f>
        <v>0</v>
      </c>
    </row>
    <row r="136" spans="2:65" s="1" customFormat="1" ht="178.5" customHeight="1">
      <c r="B136" s="32"/>
      <c r="C136" s="136" t="s">
        <v>315</v>
      </c>
      <c r="D136" s="136" t="s">
        <v>254</v>
      </c>
      <c r="E136" s="137" t="s">
        <v>2864</v>
      </c>
      <c r="F136" s="138" t="s">
        <v>2865</v>
      </c>
      <c r="G136" s="139" t="s">
        <v>345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359</v>
      </c>
    </row>
    <row r="137" spans="2:65" s="1" customFormat="1" ht="142.15" customHeight="1">
      <c r="B137" s="32"/>
      <c r="C137" s="136" t="s">
        <v>320</v>
      </c>
      <c r="D137" s="136" t="s">
        <v>254</v>
      </c>
      <c r="E137" s="137" t="s">
        <v>2866</v>
      </c>
      <c r="F137" s="138" t="s">
        <v>2668</v>
      </c>
      <c r="G137" s="139" t="s">
        <v>345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368</v>
      </c>
    </row>
    <row r="138" spans="2:65" s="1" customFormat="1" ht="24.2" customHeight="1">
      <c r="B138" s="32"/>
      <c r="C138" s="136" t="s">
        <v>327</v>
      </c>
      <c r="D138" s="136" t="s">
        <v>254</v>
      </c>
      <c r="E138" s="137" t="s">
        <v>2867</v>
      </c>
      <c r="F138" s="138" t="s">
        <v>2868</v>
      </c>
      <c r="G138" s="139" t="s">
        <v>345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380</v>
      </c>
    </row>
    <row r="139" spans="2:65" s="1" customFormat="1" ht="16.5" customHeight="1">
      <c r="B139" s="32"/>
      <c r="C139" s="136" t="s">
        <v>333</v>
      </c>
      <c r="D139" s="136" t="s">
        <v>254</v>
      </c>
      <c r="E139" s="137" t="s">
        <v>2869</v>
      </c>
      <c r="F139" s="138" t="s">
        <v>2870</v>
      </c>
      <c r="G139" s="139" t="s">
        <v>345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405</v>
      </c>
    </row>
    <row r="140" spans="2:65" s="1" customFormat="1" ht="156.75" customHeight="1">
      <c r="B140" s="32"/>
      <c r="C140" s="136" t="s">
        <v>342</v>
      </c>
      <c r="D140" s="136" t="s">
        <v>254</v>
      </c>
      <c r="E140" s="137" t="s">
        <v>2871</v>
      </c>
      <c r="F140" s="138" t="s">
        <v>2872</v>
      </c>
      <c r="G140" s="139" t="s">
        <v>345</v>
      </c>
      <c r="H140" s="140">
        <v>6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420</v>
      </c>
    </row>
    <row r="141" spans="2:65" s="1" customFormat="1" ht="153.4" customHeight="1">
      <c r="B141" s="32"/>
      <c r="C141" s="136" t="s">
        <v>8</v>
      </c>
      <c r="D141" s="136" t="s">
        <v>254</v>
      </c>
      <c r="E141" s="137" t="s">
        <v>2873</v>
      </c>
      <c r="F141" s="138" t="s">
        <v>2874</v>
      </c>
      <c r="G141" s="139" t="s">
        <v>345</v>
      </c>
      <c r="H141" s="140">
        <v>6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431</v>
      </c>
    </row>
    <row r="142" spans="2:65" s="1" customFormat="1" ht="24.2" customHeight="1">
      <c r="B142" s="32"/>
      <c r="C142" s="136" t="s">
        <v>353</v>
      </c>
      <c r="D142" s="136" t="s">
        <v>254</v>
      </c>
      <c r="E142" s="137" t="s">
        <v>2875</v>
      </c>
      <c r="F142" s="138" t="s">
        <v>2876</v>
      </c>
      <c r="G142" s="139" t="s">
        <v>345</v>
      </c>
      <c r="H142" s="140">
        <v>6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444</v>
      </c>
    </row>
    <row r="143" spans="2:65" s="1" customFormat="1" ht="16.5" customHeight="1">
      <c r="B143" s="32"/>
      <c r="C143" s="136" t="s">
        <v>359</v>
      </c>
      <c r="D143" s="136" t="s">
        <v>254</v>
      </c>
      <c r="E143" s="137" t="s">
        <v>2877</v>
      </c>
      <c r="F143" s="138" t="s">
        <v>2878</v>
      </c>
      <c r="G143" s="139" t="s">
        <v>345</v>
      </c>
      <c r="H143" s="140">
        <v>12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456</v>
      </c>
    </row>
    <row r="144" spans="2:65" s="1" customFormat="1" ht="168" customHeight="1">
      <c r="B144" s="32"/>
      <c r="C144" s="136" t="s">
        <v>363</v>
      </c>
      <c r="D144" s="136" t="s">
        <v>254</v>
      </c>
      <c r="E144" s="137" t="s">
        <v>2879</v>
      </c>
      <c r="F144" s="138" t="s">
        <v>2880</v>
      </c>
      <c r="G144" s="139" t="s">
        <v>345</v>
      </c>
      <c r="H144" s="140">
        <v>11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468</v>
      </c>
    </row>
    <row r="145" spans="2:65" s="1" customFormat="1" ht="153.4" customHeight="1">
      <c r="B145" s="32"/>
      <c r="C145" s="136" t="s">
        <v>368</v>
      </c>
      <c r="D145" s="136" t="s">
        <v>254</v>
      </c>
      <c r="E145" s="137" t="s">
        <v>2873</v>
      </c>
      <c r="F145" s="138" t="s">
        <v>2874</v>
      </c>
      <c r="G145" s="139" t="s">
        <v>345</v>
      </c>
      <c r="H145" s="140">
        <v>11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489</v>
      </c>
    </row>
    <row r="146" spans="2:65" s="1" customFormat="1" ht="24.2" customHeight="1">
      <c r="B146" s="32"/>
      <c r="C146" s="136" t="s">
        <v>373</v>
      </c>
      <c r="D146" s="136" t="s">
        <v>254</v>
      </c>
      <c r="E146" s="137" t="s">
        <v>2881</v>
      </c>
      <c r="F146" s="138" t="s">
        <v>2882</v>
      </c>
      <c r="G146" s="139" t="s">
        <v>345</v>
      </c>
      <c r="H146" s="140">
        <v>11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502</v>
      </c>
    </row>
    <row r="147" spans="2:65" s="1" customFormat="1" ht="16.5" customHeight="1">
      <c r="B147" s="32"/>
      <c r="C147" s="136" t="s">
        <v>380</v>
      </c>
      <c r="D147" s="136" t="s">
        <v>254</v>
      </c>
      <c r="E147" s="137" t="s">
        <v>2883</v>
      </c>
      <c r="F147" s="138" t="s">
        <v>2884</v>
      </c>
      <c r="G147" s="139" t="s">
        <v>345</v>
      </c>
      <c r="H147" s="140">
        <v>22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553</v>
      </c>
    </row>
    <row r="148" spans="2:65" s="1" customFormat="1" ht="16.5" customHeight="1">
      <c r="B148" s="32"/>
      <c r="C148" s="136" t="s">
        <v>399</v>
      </c>
      <c r="D148" s="136" t="s">
        <v>254</v>
      </c>
      <c r="E148" s="137" t="s">
        <v>2329</v>
      </c>
      <c r="F148" s="138" t="s">
        <v>2671</v>
      </c>
      <c r="G148" s="139" t="s">
        <v>345</v>
      </c>
      <c r="H148" s="140">
        <v>17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565</v>
      </c>
    </row>
    <row r="149" spans="2:65" s="1" customFormat="1" ht="101.25" customHeight="1">
      <c r="B149" s="32"/>
      <c r="C149" s="136" t="s">
        <v>405</v>
      </c>
      <c r="D149" s="136" t="s">
        <v>254</v>
      </c>
      <c r="E149" s="137" t="s">
        <v>2885</v>
      </c>
      <c r="F149" s="138" t="s">
        <v>2886</v>
      </c>
      <c r="G149" s="139" t="s">
        <v>345</v>
      </c>
      <c r="H149" s="140">
        <v>3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578</v>
      </c>
    </row>
    <row r="150" spans="2:65" s="1" customFormat="1" ht="24.2" customHeight="1">
      <c r="B150" s="32"/>
      <c r="C150" s="136" t="s">
        <v>7</v>
      </c>
      <c r="D150" s="136" t="s">
        <v>254</v>
      </c>
      <c r="E150" s="137" t="s">
        <v>2357</v>
      </c>
      <c r="F150" s="138" t="s">
        <v>2676</v>
      </c>
      <c r="G150" s="139" t="s">
        <v>345</v>
      </c>
      <c r="H150" s="140">
        <v>3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590</v>
      </c>
    </row>
    <row r="151" spans="2:65" s="1" customFormat="1" ht="21.75" customHeight="1">
      <c r="B151" s="32"/>
      <c r="C151" s="136" t="s">
        <v>420</v>
      </c>
      <c r="D151" s="136" t="s">
        <v>254</v>
      </c>
      <c r="E151" s="137" t="s">
        <v>2359</v>
      </c>
      <c r="F151" s="138" t="s">
        <v>2677</v>
      </c>
      <c r="G151" s="139" t="s">
        <v>345</v>
      </c>
      <c r="H151" s="140">
        <v>6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602</v>
      </c>
    </row>
    <row r="152" spans="2:65" s="1" customFormat="1" ht="16.5" customHeight="1">
      <c r="B152" s="32"/>
      <c r="C152" s="136" t="s">
        <v>424</v>
      </c>
      <c r="D152" s="136" t="s">
        <v>254</v>
      </c>
      <c r="E152" s="137" t="s">
        <v>2361</v>
      </c>
      <c r="F152" s="138" t="s">
        <v>2678</v>
      </c>
      <c r="G152" s="139" t="s">
        <v>345</v>
      </c>
      <c r="H152" s="140">
        <v>3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614</v>
      </c>
    </row>
    <row r="153" spans="2:65" s="1" customFormat="1" ht="16.5" customHeight="1">
      <c r="B153" s="32"/>
      <c r="C153" s="136" t="s">
        <v>431</v>
      </c>
      <c r="D153" s="136" t="s">
        <v>254</v>
      </c>
      <c r="E153" s="137" t="s">
        <v>2887</v>
      </c>
      <c r="F153" s="138" t="s">
        <v>2888</v>
      </c>
      <c r="G153" s="139" t="s">
        <v>345</v>
      </c>
      <c r="H153" s="140">
        <v>2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637</v>
      </c>
    </row>
    <row r="154" spans="2:65" s="1" customFormat="1" ht="16.5" customHeight="1">
      <c r="B154" s="32"/>
      <c r="C154" s="136" t="s">
        <v>438</v>
      </c>
      <c r="D154" s="136" t="s">
        <v>254</v>
      </c>
      <c r="E154" s="137" t="s">
        <v>2889</v>
      </c>
      <c r="F154" s="138" t="s">
        <v>2890</v>
      </c>
      <c r="G154" s="139" t="s">
        <v>345</v>
      </c>
      <c r="H154" s="140">
        <v>2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655</v>
      </c>
    </row>
    <row r="155" spans="2:65" s="1" customFormat="1" ht="78" customHeight="1">
      <c r="B155" s="32"/>
      <c r="C155" s="136" t="s">
        <v>444</v>
      </c>
      <c r="D155" s="136" t="s">
        <v>254</v>
      </c>
      <c r="E155" s="137" t="s">
        <v>2891</v>
      </c>
      <c r="F155" s="138" t="s">
        <v>2892</v>
      </c>
      <c r="G155" s="139" t="s">
        <v>345</v>
      </c>
      <c r="H155" s="140">
        <v>2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668</v>
      </c>
    </row>
    <row r="156" spans="2:65" s="1" customFormat="1" ht="16.5" customHeight="1">
      <c r="B156" s="32"/>
      <c r="C156" s="136" t="s">
        <v>449</v>
      </c>
      <c r="D156" s="136" t="s">
        <v>254</v>
      </c>
      <c r="E156" s="137" t="s">
        <v>2893</v>
      </c>
      <c r="F156" s="138" t="s">
        <v>2894</v>
      </c>
      <c r="G156" s="139" t="s">
        <v>345</v>
      </c>
      <c r="H156" s="140">
        <v>2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684</v>
      </c>
    </row>
    <row r="157" spans="2:65" s="1" customFormat="1" ht="78" customHeight="1">
      <c r="B157" s="32"/>
      <c r="C157" s="136" t="s">
        <v>456</v>
      </c>
      <c r="D157" s="136" t="s">
        <v>254</v>
      </c>
      <c r="E157" s="137" t="s">
        <v>2895</v>
      </c>
      <c r="F157" s="138" t="s">
        <v>2896</v>
      </c>
      <c r="G157" s="139" t="s">
        <v>345</v>
      </c>
      <c r="H157" s="140">
        <v>12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697</v>
      </c>
    </row>
    <row r="158" spans="2:65" s="1" customFormat="1" ht="16.5" customHeight="1">
      <c r="B158" s="32"/>
      <c r="C158" s="136" t="s">
        <v>462</v>
      </c>
      <c r="D158" s="136" t="s">
        <v>254</v>
      </c>
      <c r="E158" s="137" t="s">
        <v>2897</v>
      </c>
      <c r="F158" s="138" t="s">
        <v>2898</v>
      </c>
      <c r="G158" s="139" t="s">
        <v>345</v>
      </c>
      <c r="H158" s="140">
        <v>2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707</v>
      </c>
    </row>
    <row r="159" spans="2:65" s="1" customFormat="1" ht="78" customHeight="1">
      <c r="B159" s="32"/>
      <c r="C159" s="136" t="s">
        <v>468</v>
      </c>
      <c r="D159" s="136" t="s">
        <v>254</v>
      </c>
      <c r="E159" s="137" t="s">
        <v>2899</v>
      </c>
      <c r="F159" s="138" t="s">
        <v>2900</v>
      </c>
      <c r="G159" s="139" t="s">
        <v>345</v>
      </c>
      <c r="H159" s="140">
        <v>22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717</v>
      </c>
    </row>
    <row r="160" spans="2:65" s="1" customFormat="1" ht="16.5" customHeight="1">
      <c r="B160" s="32"/>
      <c r="C160" s="136" t="s">
        <v>481</v>
      </c>
      <c r="D160" s="136" t="s">
        <v>254</v>
      </c>
      <c r="E160" s="137" t="s">
        <v>2901</v>
      </c>
      <c r="F160" s="138" t="s">
        <v>2902</v>
      </c>
      <c r="G160" s="139" t="s">
        <v>345</v>
      </c>
      <c r="H160" s="140">
        <v>2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732</v>
      </c>
    </row>
    <row r="161" spans="2:65" s="1" customFormat="1" ht="16.5" customHeight="1">
      <c r="B161" s="32"/>
      <c r="C161" s="136" t="s">
        <v>489</v>
      </c>
      <c r="D161" s="136" t="s">
        <v>254</v>
      </c>
      <c r="E161" s="137" t="s">
        <v>2903</v>
      </c>
      <c r="F161" s="138" t="s">
        <v>2681</v>
      </c>
      <c r="G161" s="139" t="s">
        <v>345</v>
      </c>
      <c r="H161" s="140">
        <v>36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744</v>
      </c>
    </row>
    <row r="162" spans="2:65" s="1" customFormat="1" ht="37.9" customHeight="1">
      <c r="B162" s="32"/>
      <c r="C162" s="136" t="s">
        <v>493</v>
      </c>
      <c r="D162" s="136" t="s">
        <v>254</v>
      </c>
      <c r="E162" s="137" t="s">
        <v>2403</v>
      </c>
      <c r="F162" s="138" t="s">
        <v>2682</v>
      </c>
      <c r="G162" s="139" t="s">
        <v>345</v>
      </c>
      <c r="H162" s="140">
        <v>2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758</v>
      </c>
    </row>
    <row r="163" spans="2:65" s="1" customFormat="1" ht="55.5" customHeight="1">
      <c r="B163" s="32"/>
      <c r="C163" s="136" t="s">
        <v>502</v>
      </c>
      <c r="D163" s="136" t="s">
        <v>254</v>
      </c>
      <c r="E163" s="137" t="s">
        <v>2415</v>
      </c>
      <c r="F163" s="138" t="s">
        <v>2683</v>
      </c>
      <c r="G163" s="139" t="s">
        <v>345</v>
      </c>
      <c r="H163" s="140">
        <v>1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768</v>
      </c>
    </row>
    <row r="164" spans="2:65" s="1" customFormat="1" ht="21.75" customHeight="1">
      <c r="B164" s="32"/>
      <c r="C164" s="136" t="s">
        <v>543</v>
      </c>
      <c r="D164" s="136" t="s">
        <v>254</v>
      </c>
      <c r="E164" s="137" t="s">
        <v>2496</v>
      </c>
      <c r="F164" s="138" t="s">
        <v>2684</v>
      </c>
      <c r="G164" s="139" t="s">
        <v>345</v>
      </c>
      <c r="H164" s="140">
        <v>8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786</v>
      </c>
    </row>
    <row r="165" spans="2:65" s="1" customFormat="1" ht="24.2" customHeight="1">
      <c r="B165" s="32"/>
      <c r="C165" s="136" t="s">
        <v>553</v>
      </c>
      <c r="D165" s="136" t="s">
        <v>254</v>
      </c>
      <c r="E165" s="137" t="s">
        <v>2685</v>
      </c>
      <c r="F165" s="138" t="s">
        <v>2686</v>
      </c>
      <c r="G165" s="139" t="s">
        <v>345</v>
      </c>
      <c r="H165" s="140">
        <v>10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799</v>
      </c>
    </row>
    <row r="166" spans="2:65" s="1" customFormat="1" ht="16.5" customHeight="1">
      <c r="B166" s="32"/>
      <c r="C166" s="136" t="s">
        <v>559</v>
      </c>
      <c r="D166" s="136" t="s">
        <v>254</v>
      </c>
      <c r="E166" s="137" t="s">
        <v>2687</v>
      </c>
      <c r="F166" s="138" t="s">
        <v>2688</v>
      </c>
      <c r="G166" s="139" t="s">
        <v>345</v>
      </c>
      <c r="H166" s="140">
        <v>10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809</v>
      </c>
    </row>
    <row r="167" spans="2:65" s="1" customFormat="1" ht="24.2" customHeight="1">
      <c r="B167" s="32"/>
      <c r="C167" s="136" t="s">
        <v>565</v>
      </c>
      <c r="D167" s="136" t="s">
        <v>254</v>
      </c>
      <c r="E167" s="137" t="s">
        <v>2689</v>
      </c>
      <c r="F167" s="138" t="s">
        <v>2690</v>
      </c>
      <c r="G167" s="139" t="s">
        <v>345</v>
      </c>
      <c r="H167" s="140">
        <v>40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819</v>
      </c>
    </row>
    <row r="168" spans="2:65" s="1" customFormat="1" ht="16.5" customHeight="1">
      <c r="B168" s="32"/>
      <c r="C168" s="136" t="s">
        <v>574</v>
      </c>
      <c r="D168" s="136" t="s">
        <v>254</v>
      </c>
      <c r="E168" s="137" t="s">
        <v>2691</v>
      </c>
      <c r="F168" s="138" t="s">
        <v>2692</v>
      </c>
      <c r="G168" s="139" t="s">
        <v>345</v>
      </c>
      <c r="H168" s="140">
        <v>40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828</v>
      </c>
    </row>
    <row r="169" spans="2:65" s="1" customFormat="1" ht="37.9" customHeight="1">
      <c r="B169" s="32"/>
      <c r="C169" s="136" t="s">
        <v>578</v>
      </c>
      <c r="D169" s="136" t="s">
        <v>254</v>
      </c>
      <c r="E169" s="137" t="s">
        <v>2693</v>
      </c>
      <c r="F169" s="138" t="s">
        <v>2694</v>
      </c>
      <c r="G169" s="139" t="s">
        <v>345</v>
      </c>
      <c r="H169" s="140">
        <v>2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837</v>
      </c>
    </row>
    <row r="170" spans="2:65" s="1" customFormat="1" ht="16.5" customHeight="1">
      <c r="B170" s="32"/>
      <c r="C170" s="136" t="s">
        <v>585</v>
      </c>
      <c r="D170" s="136" t="s">
        <v>254</v>
      </c>
      <c r="E170" s="137" t="s">
        <v>2695</v>
      </c>
      <c r="F170" s="138" t="s">
        <v>2696</v>
      </c>
      <c r="G170" s="139" t="s">
        <v>345</v>
      </c>
      <c r="H170" s="140">
        <v>2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847</v>
      </c>
    </row>
    <row r="171" spans="2:65" s="1" customFormat="1" ht="21.75" customHeight="1">
      <c r="B171" s="32"/>
      <c r="C171" s="136" t="s">
        <v>590</v>
      </c>
      <c r="D171" s="136" t="s">
        <v>254</v>
      </c>
      <c r="E171" s="137" t="s">
        <v>2904</v>
      </c>
      <c r="F171" s="138" t="s">
        <v>2905</v>
      </c>
      <c r="G171" s="139" t="s">
        <v>345</v>
      </c>
      <c r="H171" s="140">
        <v>1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857</v>
      </c>
    </row>
    <row r="172" spans="2:65" s="11" customFormat="1" ht="22.9" customHeight="1">
      <c r="B172" s="124"/>
      <c r="D172" s="125" t="s">
        <v>72</v>
      </c>
      <c r="E172" s="134" t="s">
        <v>2536</v>
      </c>
      <c r="F172" s="134" t="s">
        <v>2700</v>
      </c>
      <c r="I172" s="127"/>
      <c r="J172" s="135">
        <f>BK172</f>
        <v>0</v>
      </c>
      <c r="L172" s="124"/>
      <c r="M172" s="129"/>
      <c r="P172" s="130">
        <f>SUM(P173:P178)</f>
        <v>0</v>
      </c>
      <c r="R172" s="130">
        <f>SUM(R173:R178)</f>
        <v>0</v>
      </c>
      <c r="T172" s="131">
        <f>SUM(T173:T178)</f>
        <v>0</v>
      </c>
      <c r="AR172" s="125" t="s">
        <v>80</v>
      </c>
      <c r="AT172" s="132" t="s">
        <v>72</v>
      </c>
      <c r="AU172" s="132" t="s">
        <v>80</v>
      </c>
      <c r="AY172" s="125" t="s">
        <v>252</v>
      </c>
      <c r="BK172" s="133">
        <f>SUM(BK173:BK178)</f>
        <v>0</v>
      </c>
    </row>
    <row r="173" spans="2:65" s="1" customFormat="1" ht="24.2" customHeight="1">
      <c r="B173" s="32"/>
      <c r="C173" s="136" t="s">
        <v>596</v>
      </c>
      <c r="D173" s="136" t="s">
        <v>254</v>
      </c>
      <c r="E173" s="137" t="s">
        <v>2906</v>
      </c>
      <c r="F173" s="138" t="s">
        <v>2907</v>
      </c>
      <c r="G173" s="139" t="s">
        <v>345</v>
      </c>
      <c r="H173" s="140">
        <v>2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868</v>
      </c>
    </row>
    <row r="174" spans="2:65" s="1" customFormat="1" ht="128.65" customHeight="1">
      <c r="B174" s="32"/>
      <c r="C174" s="136" t="s">
        <v>602</v>
      </c>
      <c r="D174" s="136" t="s">
        <v>254</v>
      </c>
      <c r="E174" s="137" t="s">
        <v>2908</v>
      </c>
      <c r="F174" s="138" t="s">
        <v>2909</v>
      </c>
      <c r="G174" s="139" t="s">
        <v>345</v>
      </c>
      <c r="H174" s="140">
        <v>2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878</v>
      </c>
    </row>
    <row r="175" spans="2:65" s="1" customFormat="1" ht="37.9" customHeight="1">
      <c r="B175" s="32"/>
      <c r="C175" s="136" t="s">
        <v>607</v>
      </c>
      <c r="D175" s="136" t="s">
        <v>254</v>
      </c>
      <c r="E175" s="137" t="s">
        <v>2910</v>
      </c>
      <c r="F175" s="138" t="s">
        <v>2911</v>
      </c>
      <c r="G175" s="139" t="s">
        <v>345</v>
      </c>
      <c r="H175" s="140">
        <v>2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888</v>
      </c>
    </row>
    <row r="176" spans="2:65" s="1" customFormat="1" ht="37.9" customHeight="1">
      <c r="B176" s="32"/>
      <c r="C176" s="136" t="s">
        <v>614</v>
      </c>
      <c r="D176" s="136" t="s">
        <v>254</v>
      </c>
      <c r="E176" s="137" t="s">
        <v>2912</v>
      </c>
      <c r="F176" s="138" t="s">
        <v>2913</v>
      </c>
      <c r="G176" s="139" t="s">
        <v>345</v>
      </c>
      <c r="H176" s="140">
        <v>12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898</v>
      </c>
    </row>
    <row r="177" spans="2:65" s="1" customFormat="1" ht="37.9" customHeight="1">
      <c r="B177" s="32"/>
      <c r="C177" s="136" t="s">
        <v>623</v>
      </c>
      <c r="D177" s="136" t="s">
        <v>254</v>
      </c>
      <c r="E177" s="137" t="s">
        <v>2914</v>
      </c>
      <c r="F177" s="138" t="s">
        <v>2915</v>
      </c>
      <c r="G177" s="139" t="s">
        <v>345</v>
      </c>
      <c r="H177" s="140">
        <v>22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914</v>
      </c>
    </row>
    <row r="178" spans="2:65" s="1" customFormat="1" ht="16.5" customHeight="1">
      <c r="B178" s="32"/>
      <c r="C178" s="136" t="s">
        <v>637</v>
      </c>
      <c r="D178" s="136" t="s">
        <v>254</v>
      </c>
      <c r="E178" s="137" t="s">
        <v>2707</v>
      </c>
      <c r="F178" s="138" t="s">
        <v>2708</v>
      </c>
      <c r="G178" s="139" t="s">
        <v>345</v>
      </c>
      <c r="H178" s="140">
        <v>36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925</v>
      </c>
    </row>
    <row r="179" spans="2:65" s="11" customFormat="1" ht="22.9" customHeight="1">
      <c r="B179" s="124"/>
      <c r="D179" s="125" t="s">
        <v>72</v>
      </c>
      <c r="E179" s="134" t="s">
        <v>2555</v>
      </c>
      <c r="F179" s="134" t="s">
        <v>2709</v>
      </c>
      <c r="I179" s="127"/>
      <c r="J179" s="135">
        <f>BK179</f>
        <v>0</v>
      </c>
      <c r="L179" s="124"/>
      <c r="M179" s="129"/>
      <c r="P179" s="130">
        <f>SUM(P180:P202)</f>
        <v>0</v>
      </c>
      <c r="R179" s="130">
        <f>SUM(R180:R202)</f>
        <v>0</v>
      </c>
      <c r="T179" s="131">
        <f>SUM(T180:T202)</f>
        <v>0</v>
      </c>
      <c r="AR179" s="125" t="s">
        <v>80</v>
      </c>
      <c r="AT179" s="132" t="s">
        <v>72</v>
      </c>
      <c r="AU179" s="132" t="s">
        <v>80</v>
      </c>
      <c r="AY179" s="125" t="s">
        <v>252</v>
      </c>
      <c r="BK179" s="133">
        <f>SUM(BK180:BK202)</f>
        <v>0</v>
      </c>
    </row>
    <row r="180" spans="2:65" s="1" customFormat="1" ht="24.2" customHeight="1">
      <c r="B180" s="32"/>
      <c r="C180" s="136" t="s">
        <v>651</v>
      </c>
      <c r="D180" s="136" t="s">
        <v>254</v>
      </c>
      <c r="E180" s="137" t="s">
        <v>2916</v>
      </c>
      <c r="F180" s="138" t="s">
        <v>2917</v>
      </c>
      <c r="G180" s="139" t="s">
        <v>2712</v>
      </c>
      <c r="H180" s="140">
        <v>155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934</v>
      </c>
    </row>
    <row r="181" spans="2:65" s="1" customFormat="1" ht="24.2" customHeight="1">
      <c r="B181" s="32"/>
      <c r="C181" s="136" t="s">
        <v>655</v>
      </c>
      <c r="D181" s="136" t="s">
        <v>254</v>
      </c>
      <c r="E181" s="137" t="s">
        <v>2918</v>
      </c>
      <c r="F181" s="138" t="s">
        <v>2919</v>
      </c>
      <c r="G181" s="139" t="s">
        <v>2712</v>
      </c>
      <c r="H181" s="140">
        <v>82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82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944</v>
      </c>
    </row>
    <row r="182" spans="2:65" s="1" customFormat="1" ht="24.2" customHeight="1">
      <c r="B182" s="32"/>
      <c r="C182" s="136" t="s">
        <v>660</v>
      </c>
      <c r="D182" s="136" t="s">
        <v>254</v>
      </c>
      <c r="E182" s="137" t="s">
        <v>2710</v>
      </c>
      <c r="F182" s="138" t="s">
        <v>2711</v>
      </c>
      <c r="G182" s="139" t="s">
        <v>2712</v>
      </c>
      <c r="H182" s="140">
        <v>30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971</v>
      </c>
    </row>
    <row r="183" spans="2:65" s="1" customFormat="1" ht="24.2" customHeight="1">
      <c r="B183" s="32"/>
      <c r="C183" s="136" t="s">
        <v>668</v>
      </c>
      <c r="D183" s="136" t="s">
        <v>254</v>
      </c>
      <c r="E183" s="137" t="s">
        <v>2920</v>
      </c>
      <c r="F183" s="138" t="s">
        <v>2788</v>
      </c>
      <c r="G183" s="139" t="s">
        <v>2712</v>
      </c>
      <c r="H183" s="140">
        <v>54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983</v>
      </c>
    </row>
    <row r="184" spans="2:65" s="1" customFormat="1" ht="24.2" customHeight="1">
      <c r="B184" s="32"/>
      <c r="C184" s="136" t="s">
        <v>678</v>
      </c>
      <c r="D184" s="136" t="s">
        <v>254</v>
      </c>
      <c r="E184" s="137" t="s">
        <v>2921</v>
      </c>
      <c r="F184" s="138" t="s">
        <v>2790</v>
      </c>
      <c r="G184" s="139" t="s">
        <v>2712</v>
      </c>
      <c r="H184" s="140">
        <v>58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993</v>
      </c>
    </row>
    <row r="185" spans="2:65" s="1" customFormat="1" ht="24.2" customHeight="1">
      <c r="B185" s="32"/>
      <c r="C185" s="136" t="s">
        <v>684</v>
      </c>
      <c r="D185" s="136" t="s">
        <v>254</v>
      </c>
      <c r="E185" s="137" t="s">
        <v>2922</v>
      </c>
      <c r="F185" s="138" t="s">
        <v>2792</v>
      </c>
      <c r="G185" s="139" t="s">
        <v>2712</v>
      </c>
      <c r="H185" s="140">
        <v>59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1003</v>
      </c>
    </row>
    <row r="186" spans="2:65" s="1" customFormat="1" ht="24.2" customHeight="1">
      <c r="B186" s="32"/>
      <c r="C186" s="136" t="s">
        <v>691</v>
      </c>
      <c r="D186" s="136" t="s">
        <v>254</v>
      </c>
      <c r="E186" s="137" t="s">
        <v>2923</v>
      </c>
      <c r="F186" s="138" t="s">
        <v>2794</v>
      </c>
      <c r="G186" s="139" t="s">
        <v>2712</v>
      </c>
      <c r="H186" s="140">
        <v>149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1013</v>
      </c>
    </row>
    <row r="187" spans="2:65" s="1" customFormat="1" ht="33" customHeight="1">
      <c r="B187" s="32"/>
      <c r="C187" s="136" t="s">
        <v>697</v>
      </c>
      <c r="D187" s="136" t="s">
        <v>254</v>
      </c>
      <c r="E187" s="137" t="s">
        <v>2924</v>
      </c>
      <c r="F187" s="138" t="s">
        <v>2925</v>
      </c>
      <c r="G187" s="139" t="s">
        <v>2132</v>
      </c>
      <c r="H187" s="140">
        <v>2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1024</v>
      </c>
    </row>
    <row r="188" spans="2:65" s="1" customFormat="1" ht="37.9" customHeight="1">
      <c r="B188" s="32"/>
      <c r="C188" s="136" t="s">
        <v>702</v>
      </c>
      <c r="D188" s="136" t="s">
        <v>254</v>
      </c>
      <c r="E188" s="137" t="s">
        <v>2713</v>
      </c>
      <c r="F188" s="138" t="s">
        <v>2714</v>
      </c>
      <c r="G188" s="139" t="s">
        <v>2132</v>
      </c>
      <c r="H188" s="140">
        <v>2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1032</v>
      </c>
    </row>
    <row r="189" spans="2:65" s="1" customFormat="1" ht="62.65" customHeight="1">
      <c r="B189" s="32"/>
      <c r="C189" s="136" t="s">
        <v>707</v>
      </c>
      <c r="D189" s="136" t="s">
        <v>254</v>
      </c>
      <c r="E189" s="137" t="s">
        <v>2715</v>
      </c>
      <c r="F189" s="138" t="s">
        <v>2716</v>
      </c>
      <c r="G189" s="139" t="s">
        <v>2132</v>
      </c>
      <c r="H189" s="140">
        <v>4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1043</v>
      </c>
    </row>
    <row r="190" spans="2:65" s="1" customFormat="1" ht="37.9" customHeight="1">
      <c r="B190" s="32"/>
      <c r="C190" s="136" t="s">
        <v>712</v>
      </c>
      <c r="D190" s="136" t="s">
        <v>254</v>
      </c>
      <c r="E190" s="137" t="s">
        <v>2926</v>
      </c>
      <c r="F190" s="138" t="s">
        <v>2927</v>
      </c>
      <c r="G190" s="139" t="s">
        <v>2712</v>
      </c>
      <c r="H190" s="140">
        <v>155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1054</v>
      </c>
    </row>
    <row r="191" spans="2:65" s="1" customFormat="1" ht="37.9" customHeight="1">
      <c r="B191" s="32"/>
      <c r="C191" s="136" t="s">
        <v>717</v>
      </c>
      <c r="D191" s="136" t="s">
        <v>254</v>
      </c>
      <c r="E191" s="137" t="s">
        <v>2928</v>
      </c>
      <c r="F191" s="138" t="s">
        <v>2929</v>
      </c>
      <c r="G191" s="139" t="s">
        <v>2712</v>
      </c>
      <c r="H191" s="140">
        <v>82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1063</v>
      </c>
    </row>
    <row r="192" spans="2:65" s="1" customFormat="1" ht="37.9" customHeight="1">
      <c r="B192" s="32"/>
      <c r="C192" s="136" t="s">
        <v>722</v>
      </c>
      <c r="D192" s="136" t="s">
        <v>254</v>
      </c>
      <c r="E192" s="137" t="s">
        <v>2930</v>
      </c>
      <c r="F192" s="138" t="s">
        <v>2931</v>
      </c>
      <c r="G192" s="139" t="s">
        <v>2712</v>
      </c>
      <c r="H192" s="140">
        <v>30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259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259</v>
      </c>
      <c r="BM192" s="147" t="s">
        <v>1074</v>
      </c>
    </row>
    <row r="193" spans="2:65" s="1" customFormat="1" ht="37.9" customHeight="1">
      <c r="B193" s="32"/>
      <c r="C193" s="136" t="s">
        <v>732</v>
      </c>
      <c r="D193" s="136" t="s">
        <v>254</v>
      </c>
      <c r="E193" s="137" t="s">
        <v>2932</v>
      </c>
      <c r="F193" s="138" t="s">
        <v>2933</v>
      </c>
      <c r="G193" s="139" t="s">
        <v>2712</v>
      </c>
      <c r="H193" s="140">
        <v>54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1084</v>
      </c>
    </row>
    <row r="194" spans="2:65" s="1" customFormat="1" ht="37.9" customHeight="1">
      <c r="B194" s="32"/>
      <c r="C194" s="136" t="s">
        <v>740</v>
      </c>
      <c r="D194" s="136" t="s">
        <v>254</v>
      </c>
      <c r="E194" s="137" t="s">
        <v>2934</v>
      </c>
      <c r="F194" s="138" t="s">
        <v>2935</v>
      </c>
      <c r="G194" s="139" t="s">
        <v>2712</v>
      </c>
      <c r="H194" s="140">
        <v>58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1095</v>
      </c>
    </row>
    <row r="195" spans="2:65" s="1" customFormat="1" ht="37.9" customHeight="1">
      <c r="B195" s="32"/>
      <c r="C195" s="136" t="s">
        <v>744</v>
      </c>
      <c r="D195" s="136" t="s">
        <v>254</v>
      </c>
      <c r="E195" s="137" t="s">
        <v>2936</v>
      </c>
      <c r="F195" s="138" t="s">
        <v>2937</v>
      </c>
      <c r="G195" s="139" t="s">
        <v>2712</v>
      </c>
      <c r="H195" s="140">
        <v>59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1112</v>
      </c>
    </row>
    <row r="196" spans="2:65" s="1" customFormat="1" ht="37.9" customHeight="1">
      <c r="B196" s="32"/>
      <c r="C196" s="136" t="s">
        <v>752</v>
      </c>
      <c r="D196" s="136" t="s">
        <v>254</v>
      </c>
      <c r="E196" s="137" t="s">
        <v>2938</v>
      </c>
      <c r="F196" s="138" t="s">
        <v>2939</v>
      </c>
      <c r="G196" s="139" t="s">
        <v>2712</v>
      </c>
      <c r="H196" s="140">
        <v>149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38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259</v>
      </c>
      <c r="AT196" s="147" t="s">
        <v>254</v>
      </c>
      <c r="AU196" s="147" t="s">
        <v>82</v>
      </c>
      <c r="AY196" s="17" t="s">
        <v>252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80</v>
      </c>
      <c r="BK196" s="148">
        <f>ROUND(I196*H196,2)</f>
        <v>0</v>
      </c>
      <c r="BL196" s="17" t="s">
        <v>259</v>
      </c>
      <c r="BM196" s="147" t="s">
        <v>1127</v>
      </c>
    </row>
    <row r="197" spans="2:65" s="1" customFormat="1" ht="44.25" customHeight="1">
      <c r="B197" s="32"/>
      <c r="C197" s="136" t="s">
        <v>758</v>
      </c>
      <c r="D197" s="136" t="s">
        <v>254</v>
      </c>
      <c r="E197" s="137" t="s">
        <v>2721</v>
      </c>
      <c r="F197" s="138" t="s">
        <v>2722</v>
      </c>
      <c r="G197" s="139" t="s">
        <v>257</v>
      </c>
      <c r="H197" s="140">
        <v>9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1147</v>
      </c>
    </row>
    <row r="198" spans="2:65" s="1" customFormat="1" ht="24.2" customHeight="1">
      <c r="B198" s="32"/>
      <c r="C198" s="136" t="s">
        <v>762</v>
      </c>
      <c r="D198" s="136" t="s">
        <v>254</v>
      </c>
      <c r="E198" s="137" t="s">
        <v>2940</v>
      </c>
      <c r="F198" s="138" t="s">
        <v>2941</v>
      </c>
      <c r="G198" s="139" t="s">
        <v>2132</v>
      </c>
      <c r="H198" s="140">
        <v>12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259</v>
      </c>
      <c r="AT198" s="147" t="s">
        <v>254</v>
      </c>
      <c r="AU198" s="147" t="s">
        <v>82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259</v>
      </c>
      <c r="BM198" s="147" t="s">
        <v>1156</v>
      </c>
    </row>
    <row r="199" spans="2:65" s="1" customFormat="1" ht="24.2" customHeight="1">
      <c r="B199" s="32"/>
      <c r="C199" s="136" t="s">
        <v>768</v>
      </c>
      <c r="D199" s="136" t="s">
        <v>254</v>
      </c>
      <c r="E199" s="137" t="s">
        <v>2942</v>
      </c>
      <c r="F199" s="138" t="s">
        <v>2943</v>
      </c>
      <c r="G199" s="139" t="s">
        <v>2132</v>
      </c>
      <c r="H199" s="140">
        <v>6</v>
      </c>
      <c r="I199" s="141"/>
      <c r="J199" s="142">
        <f>ROUND(I199*H199,2)</f>
        <v>0</v>
      </c>
      <c r="K199" s="138" t="s">
        <v>1</v>
      </c>
      <c r="L199" s="32"/>
      <c r="M199" s="143" t="s">
        <v>1</v>
      </c>
      <c r="N199" s="144" t="s">
        <v>38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1166</v>
      </c>
    </row>
    <row r="200" spans="2:65" s="1" customFormat="1" ht="21.75" customHeight="1">
      <c r="B200" s="32"/>
      <c r="C200" s="136" t="s">
        <v>774</v>
      </c>
      <c r="D200" s="136" t="s">
        <v>254</v>
      </c>
      <c r="E200" s="137" t="s">
        <v>2944</v>
      </c>
      <c r="F200" s="138" t="s">
        <v>2945</v>
      </c>
      <c r="G200" s="139" t="s">
        <v>2132</v>
      </c>
      <c r="H200" s="140">
        <v>12</v>
      </c>
      <c r="I200" s="141"/>
      <c r="J200" s="142">
        <f>ROUND(I200*H200,2)</f>
        <v>0</v>
      </c>
      <c r="K200" s="138" t="s">
        <v>1</v>
      </c>
      <c r="L200" s="32"/>
      <c r="M200" s="143" t="s">
        <v>1</v>
      </c>
      <c r="N200" s="144" t="s">
        <v>38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259</v>
      </c>
      <c r="AT200" s="147" t="s">
        <v>254</v>
      </c>
      <c r="AU200" s="147" t="s">
        <v>82</v>
      </c>
      <c r="AY200" s="17" t="s">
        <v>252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80</v>
      </c>
      <c r="BK200" s="148">
        <f>ROUND(I200*H200,2)</f>
        <v>0</v>
      </c>
      <c r="BL200" s="17" t="s">
        <v>259</v>
      </c>
      <c r="BM200" s="147" t="s">
        <v>1178</v>
      </c>
    </row>
    <row r="201" spans="2:65" s="1" customFormat="1" ht="24.2" customHeight="1">
      <c r="B201" s="32"/>
      <c r="C201" s="136" t="s">
        <v>786</v>
      </c>
      <c r="D201" s="136" t="s">
        <v>254</v>
      </c>
      <c r="E201" s="137" t="s">
        <v>2727</v>
      </c>
      <c r="F201" s="138" t="s">
        <v>2728</v>
      </c>
      <c r="G201" s="139" t="s">
        <v>2132</v>
      </c>
      <c r="H201" s="140">
        <v>2</v>
      </c>
      <c r="I201" s="141"/>
      <c r="J201" s="142">
        <f>ROUND(I201*H201,2)</f>
        <v>0</v>
      </c>
      <c r="K201" s="138" t="s">
        <v>1</v>
      </c>
      <c r="L201" s="32"/>
      <c r="M201" s="143" t="s">
        <v>1</v>
      </c>
      <c r="N201" s="144" t="s">
        <v>38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259</v>
      </c>
      <c r="AT201" s="147" t="s">
        <v>254</v>
      </c>
      <c r="AU201" s="147" t="s">
        <v>82</v>
      </c>
      <c r="AY201" s="17" t="s">
        <v>252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80</v>
      </c>
      <c r="BK201" s="148">
        <f>ROUND(I201*H201,2)</f>
        <v>0</v>
      </c>
      <c r="BL201" s="17" t="s">
        <v>259</v>
      </c>
      <c r="BM201" s="147" t="s">
        <v>1189</v>
      </c>
    </row>
    <row r="202" spans="2:65" s="1" customFormat="1" ht="24.2" customHeight="1">
      <c r="B202" s="32"/>
      <c r="C202" s="136" t="s">
        <v>790</v>
      </c>
      <c r="D202" s="136" t="s">
        <v>254</v>
      </c>
      <c r="E202" s="137" t="s">
        <v>2946</v>
      </c>
      <c r="F202" s="138" t="s">
        <v>2947</v>
      </c>
      <c r="G202" s="139" t="s">
        <v>2132</v>
      </c>
      <c r="H202" s="140">
        <v>2</v>
      </c>
      <c r="I202" s="141"/>
      <c r="J202" s="142">
        <f>ROUND(I202*H202,2)</f>
        <v>0</v>
      </c>
      <c r="K202" s="138" t="s">
        <v>1</v>
      </c>
      <c r="L202" s="32"/>
      <c r="M202" s="143" t="s">
        <v>1</v>
      </c>
      <c r="N202" s="144" t="s">
        <v>38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259</v>
      </c>
      <c r="AT202" s="147" t="s">
        <v>254</v>
      </c>
      <c r="AU202" s="147" t="s">
        <v>82</v>
      </c>
      <c r="AY202" s="17" t="s">
        <v>252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80</v>
      </c>
      <c r="BK202" s="148">
        <f>ROUND(I202*H202,2)</f>
        <v>0</v>
      </c>
      <c r="BL202" s="17" t="s">
        <v>259</v>
      </c>
      <c r="BM202" s="147" t="s">
        <v>1201</v>
      </c>
    </row>
    <row r="203" spans="2:65" s="11" customFormat="1" ht="22.9" customHeight="1">
      <c r="B203" s="124"/>
      <c r="D203" s="125" t="s">
        <v>72</v>
      </c>
      <c r="E203" s="134" t="s">
        <v>2557</v>
      </c>
      <c r="F203" s="134" t="s">
        <v>2279</v>
      </c>
      <c r="I203" s="127"/>
      <c r="J203" s="135">
        <f>BK203</f>
        <v>0</v>
      </c>
      <c r="L203" s="124"/>
      <c r="M203" s="129"/>
      <c r="P203" s="130">
        <f>SUM(P204:P216)</f>
        <v>0</v>
      </c>
      <c r="R203" s="130">
        <f>SUM(R204:R216)</f>
        <v>0</v>
      </c>
      <c r="T203" s="131">
        <f>SUM(T204:T216)</f>
        <v>0</v>
      </c>
      <c r="AR203" s="125" t="s">
        <v>80</v>
      </c>
      <c r="AT203" s="132" t="s">
        <v>72</v>
      </c>
      <c r="AU203" s="132" t="s">
        <v>80</v>
      </c>
      <c r="AY203" s="125" t="s">
        <v>252</v>
      </c>
      <c r="BK203" s="133">
        <f>SUM(BK204:BK216)</f>
        <v>0</v>
      </c>
    </row>
    <row r="204" spans="2:65" s="1" customFormat="1" ht="24.2" customHeight="1">
      <c r="B204" s="32"/>
      <c r="C204" s="136" t="s">
        <v>799</v>
      </c>
      <c r="D204" s="136" t="s">
        <v>254</v>
      </c>
      <c r="E204" s="137" t="s">
        <v>2948</v>
      </c>
      <c r="F204" s="138" t="s">
        <v>2818</v>
      </c>
      <c r="G204" s="139" t="s">
        <v>2132</v>
      </c>
      <c r="H204" s="140">
        <v>1</v>
      </c>
      <c r="I204" s="141"/>
      <c r="J204" s="142">
        <f>ROUND(I204*H204,2)</f>
        <v>0</v>
      </c>
      <c r="K204" s="138" t="s">
        <v>1</v>
      </c>
      <c r="L204" s="32"/>
      <c r="M204" s="143" t="s">
        <v>1</v>
      </c>
      <c r="N204" s="144" t="s">
        <v>38</v>
      </c>
      <c r="P204" s="145">
        <f>O204*H204</f>
        <v>0</v>
      </c>
      <c r="Q204" s="145">
        <v>0</v>
      </c>
      <c r="R204" s="145">
        <f>Q204*H204</f>
        <v>0</v>
      </c>
      <c r="S204" s="145">
        <v>0</v>
      </c>
      <c r="T204" s="146">
        <f>S204*H204</f>
        <v>0</v>
      </c>
      <c r="AR204" s="147" t="s">
        <v>259</v>
      </c>
      <c r="AT204" s="147" t="s">
        <v>254</v>
      </c>
      <c r="AU204" s="147" t="s">
        <v>82</v>
      </c>
      <c r="AY204" s="17" t="s">
        <v>252</v>
      </c>
      <c r="BE204" s="148">
        <f>IF(N204="základní",J204,0)</f>
        <v>0</v>
      </c>
      <c r="BF204" s="148">
        <f>IF(N204="snížená",J204,0)</f>
        <v>0</v>
      </c>
      <c r="BG204" s="148">
        <f>IF(N204="zákl. přenesená",J204,0)</f>
        <v>0</v>
      </c>
      <c r="BH204" s="148">
        <f>IF(N204="sníž. přenesená",J204,0)</f>
        <v>0</v>
      </c>
      <c r="BI204" s="148">
        <f>IF(N204="nulová",J204,0)</f>
        <v>0</v>
      </c>
      <c r="BJ204" s="17" t="s">
        <v>80</v>
      </c>
      <c r="BK204" s="148">
        <f>ROUND(I204*H204,2)</f>
        <v>0</v>
      </c>
      <c r="BL204" s="17" t="s">
        <v>259</v>
      </c>
      <c r="BM204" s="147" t="s">
        <v>1207</v>
      </c>
    </row>
    <row r="205" spans="2:65" s="1" customFormat="1" ht="16.5" customHeight="1">
      <c r="B205" s="32"/>
      <c r="C205" s="136" t="s">
        <v>819</v>
      </c>
      <c r="D205" s="136" t="s">
        <v>254</v>
      </c>
      <c r="E205" s="137" t="s">
        <v>2949</v>
      </c>
      <c r="F205" s="138" t="s">
        <v>2820</v>
      </c>
      <c r="G205" s="139" t="s">
        <v>2132</v>
      </c>
      <c r="H205" s="140">
        <v>1</v>
      </c>
      <c r="I205" s="141"/>
      <c r="J205" s="142">
        <f>ROUND(I205*H205,2)</f>
        <v>0</v>
      </c>
      <c r="K205" s="138" t="s">
        <v>1</v>
      </c>
      <c r="L205" s="32"/>
      <c r="M205" s="143" t="s">
        <v>1</v>
      </c>
      <c r="N205" s="144" t="s">
        <v>38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259</v>
      </c>
      <c r="AT205" s="147" t="s">
        <v>254</v>
      </c>
      <c r="AU205" s="147" t="s">
        <v>82</v>
      </c>
      <c r="AY205" s="17" t="s">
        <v>252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80</v>
      </c>
      <c r="BK205" s="148">
        <f>ROUND(I205*H205,2)</f>
        <v>0</v>
      </c>
      <c r="BL205" s="17" t="s">
        <v>259</v>
      </c>
      <c r="BM205" s="147" t="s">
        <v>1240</v>
      </c>
    </row>
    <row r="206" spans="2:65" s="1" customFormat="1" ht="24.2" customHeight="1">
      <c r="B206" s="32"/>
      <c r="C206" s="136" t="s">
        <v>823</v>
      </c>
      <c r="D206" s="136" t="s">
        <v>254</v>
      </c>
      <c r="E206" s="137" t="s">
        <v>2950</v>
      </c>
      <c r="F206" s="138" t="s">
        <v>2822</v>
      </c>
      <c r="G206" s="139" t="s">
        <v>2132</v>
      </c>
      <c r="H206" s="140">
        <v>1</v>
      </c>
      <c r="I206" s="141"/>
      <c r="J206" s="142">
        <f>ROUND(I206*H206,2)</f>
        <v>0</v>
      </c>
      <c r="K206" s="138" t="s">
        <v>1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259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259</v>
      </c>
      <c r="BM206" s="147" t="s">
        <v>1247</v>
      </c>
    </row>
    <row r="207" spans="2:65" s="1" customFormat="1" ht="37.9" customHeight="1">
      <c r="B207" s="32"/>
      <c r="C207" s="136" t="s">
        <v>828</v>
      </c>
      <c r="D207" s="136" t="s">
        <v>254</v>
      </c>
      <c r="E207" s="137" t="s">
        <v>2951</v>
      </c>
      <c r="F207" s="138" t="s">
        <v>2824</v>
      </c>
      <c r="G207" s="139" t="s">
        <v>2132</v>
      </c>
      <c r="H207" s="140">
        <v>1</v>
      </c>
      <c r="I207" s="141"/>
      <c r="J207" s="142">
        <f>ROUND(I207*H207,2)</f>
        <v>0</v>
      </c>
      <c r="K207" s="138" t="s">
        <v>1</v>
      </c>
      <c r="L207" s="32"/>
      <c r="M207" s="143" t="s">
        <v>1</v>
      </c>
      <c r="N207" s="144" t="s">
        <v>38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259</v>
      </c>
      <c r="AT207" s="147" t="s">
        <v>254</v>
      </c>
      <c r="AU207" s="147" t="s">
        <v>82</v>
      </c>
      <c r="AY207" s="17" t="s">
        <v>252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80</v>
      </c>
      <c r="BK207" s="148">
        <f>ROUND(I207*H207,2)</f>
        <v>0</v>
      </c>
      <c r="BL207" s="17" t="s">
        <v>259</v>
      </c>
      <c r="BM207" s="147" t="s">
        <v>1258</v>
      </c>
    </row>
    <row r="208" spans="2:65" s="1" customFormat="1" ht="24.2" customHeight="1">
      <c r="B208" s="32"/>
      <c r="C208" s="136" t="s">
        <v>832</v>
      </c>
      <c r="D208" s="136" t="s">
        <v>254</v>
      </c>
      <c r="E208" s="137" t="s">
        <v>2952</v>
      </c>
      <c r="F208" s="138" t="s">
        <v>2826</v>
      </c>
      <c r="G208" s="139" t="s">
        <v>2132</v>
      </c>
      <c r="H208" s="140">
        <v>1</v>
      </c>
      <c r="I208" s="141"/>
      <c r="J208" s="142">
        <f>ROUND(I208*H208,2)</f>
        <v>0</v>
      </c>
      <c r="K208" s="138" t="s">
        <v>1</v>
      </c>
      <c r="L208" s="32"/>
      <c r="M208" s="143" t="s">
        <v>1</v>
      </c>
      <c r="N208" s="144" t="s">
        <v>38</v>
      </c>
      <c r="P208" s="145">
        <f>O208*H208</f>
        <v>0</v>
      </c>
      <c r="Q208" s="145">
        <v>0</v>
      </c>
      <c r="R208" s="145">
        <f>Q208*H208</f>
        <v>0</v>
      </c>
      <c r="S208" s="145">
        <v>0</v>
      </c>
      <c r="T208" s="146">
        <f>S208*H208</f>
        <v>0</v>
      </c>
      <c r="AR208" s="147" t="s">
        <v>259</v>
      </c>
      <c r="AT208" s="147" t="s">
        <v>254</v>
      </c>
      <c r="AU208" s="147" t="s">
        <v>82</v>
      </c>
      <c r="AY208" s="17" t="s">
        <v>252</v>
      </c>
      <c r="BE208" s="148">
        <f>IF(N208="základní",J208,0)</f>
        <v>0</v>
      </c>
      <c r="BF208" s="148">
        <f>IF(N208="snížená",J208,0)</f>
        <v>0</v>
      </c>
      <c r="BG208" s="148">
        <f>IF(N208="zákl. přenesená",J208,0)</f>
        <v>0</v>
      </c>
      <c r="BH208" s="148">
        <f>IF(N208="sníž. přenesená",J208,0)</f>
        <v>0</v>
      </c>
      <c r="BI208" s="148">
        <f>IF(N208="nulová",J208,0)</f>
        <v>0</v>
      </c>
      <c r="BJ208" s="17" t="s">
        <v>80</v>
      </c>
      <c r="BK208" s="148">
        <f>ROUND(I208*H208,2)</f>
        <v>0</v>
      </c>
      <c r="BL208" s="17" t="s">
        <v>259</v>
      </c>
      <c r="BM208" s="147" t="s">
        <v>1262</v>
      </c>
    </row>
    <row r="209" spans="2:65" s="1" customFormat="1" ht="24.2" customHeight="1">
      <c r="B209" s="32"/>
      <c r="C209" s="136" t="s">
        <v>837</v>
      </c>
      <c r="D209" s="136" t="s">
        <v>254</v>
      </c>
      <c r="E209" s="137" t="s">
        <v>2953</v>
      </c>
      <c r="F209" s="138" t="s">
        <v>2828</v>
      </c>
      <c r="G209" s="139" t="s">
        <v>2132</v>
      </c>
      <c r="H209" s="140">
        <v>1</v>
      </c>
      <c r="I209" s="141"/>
      <c r="J209" s="142">
        <f>ROUND(I209*H209,2)</f>
        <v>0</v>
      </c>
      <c r="K209" s="138" t="s">
        <v>1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259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259</v>
      </c>
      <c r="BM209" s="147" t="s">
        <v>1292</v>
      </c>
    </row>
    <row r="210" spans="2:65" s="1" customFormat="1" ht="24.2" customHeight="1">
      <c r="B210" s="32"/>
      <c r="C210" s="136" t="s">
        <v>842</v>
      </c>
      <c r="D210" s="136" t="s">
        <v>254</v>
      </c>
      <c r="E210" s="137" t="s">
        <v>2954</v>
      </c>
      <c r="F210" s="138" t="s">
        <v>2830</v>
      </c>
      <c r="G210" s="139" t="s">
        <v>2132</v>
      </c>
      <c r="H210" s="140">
        <v>1</v>
      </c>
      <c r="I210" s="141"/>
      <c r="J210" s="142">
        <f>ROUND(I210*H210,2)</f>
        <v>0</v>
      </c>
      <c r="K210" s="138" t="s">
        <v>1</v>
      </c>
      <c r="L210" s="32"/>
      <c r="M210" s="143" t="s">
        <v>1</v>
      </c>
      <c r="N210" s="144" t="s">
        <v>38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259</v>
      </c>
      <c r="AT210" s="147" t="s">
        <v>254</v>
      </c>
      <c r="AU210" s="147" t="s">
        <v>82</v>
      </c>
      <c r="AY210" s="17" t="s">
        <v>252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80</v>
      </c>
      <c r="BK210" s="148">
        <f>ROUND(I210*H210,2)</f>
        <v>0</v>
      </c>
      <c r="BL210" s="17" t="s">
        <v>259</v>
      </c>
      <c r="BM210" s="147" t="s">
        <v>1305</v>
      </c>
    </row>
    <row r="211" spans="2:65" s="1" customFormat="1" ht="16.5" customHeight="1">
      <c r="B211" s="32"/>
      <c r="C211" s="136" t="s">
        <v>847</v>
      </c>
      <c r="D211" s="136" t="s">
        <v>254</v>
      </c>
      <c r="E211" s="137" t="s">
        <v>2955</v>
      </c>
      <c r="F211" s="138" t="s">
        <v>2832</v>
      </c>
      <c r="G211" s="139" t="s">
        <v>2132</v>
      </c>
      <c r="H211" s="140">
        <v>1</v>
      </c>
      <c r="I211" s="141"/>
      <c r="J211" s="142">
        <f>ROUND(I211*H211,2)</f>
        <v>0</v>
      </c>
      <c r="K211" s="138" t="s">
        <v>1</v>
      </c>
      <c r="L211" s="32"/>
      <c r="M211" s="143" t="s">
        <v>1</v>
      </c>
      <c r="N211" s="144" t="s">
        <v>38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259</v>
      </c>
      <c r="AT211" s="147" t="s">
        <v>254</v>
      </c>
      <c r="AU211" s="147" t="s">
        <v>82</v>
      </c>
      <c r="AY211" s="17" t="s">
        <v>252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80</v>
      </c>
      <c r="BK211" s="148">
        <f>ROUND(I211*H211,2)</f>
        <v>0</v>
      </c>
      <c r="BL211" s="17" t="s">
        <v>259</v>
      </c>
      <c r="BM211" s="147" t="s">
        <v>1329</v>
      </c>
    </row>
    <row r="212" spans="2:65" s="1" customFormat="1" ht="62.65" customHeight="1">
      <c r="B212" s="32"/>
      <c r="C212" s="136" t="s">
        <v>852</v>
      </c>
      <c r="D212" s="136" t="s">
        <v>254</v>
      </c>
      <c r="E212" s="137" t="s">
        <v>2956</v>
      </c>
      <c r="F212" s="138" t="s">
        <v>2957</v>
      </c>
      <c r="G212" s="139" t="s">
        <v>2132</v>
      </c>
      <c r="H212" s="140">
        <v>1</v>
      </c>
      <c r="I212" s="141"/>
      <c r="J212" s="142">
        <f>ROUND(I212*H212,2)</f>
        <v>0</v>
      </c>
      <c r="K212" s="138" t="s">
        <v>1</v>
      </c>
      <c r="L212" s="32"/>
      <c r="M212" s="143" t="s">
        <v>1</v>
      </c>
      <c r="N212" s="144" t="s">
        <v>38</v>
      </c>
      <c r="P212" s="145">
        <f>O212*H212</f>
        <v>0</v>
      </c>
      <c r="Q212" s="145">
        <v>0</v>
      </c>
      <c r="R212" s="145">
        <f>Q212*H212</f>
        <v>0</v>
      </c>
      <c r="S212" s="145">
        <v>0</v>
      </c>
      <c r="T212" s="146">
        <f>S212*H212</f>
        <v>0</v>
      </c>
      <c r="AR212" s="147" t="s">
        <v>259</v>
      </c>
      <c r="AT212" s="147" t="s">
        <v>254</v>
      </c>
      <c r="AU212" s="147" t="s">
        <v>82</v>
      </c>
      <c r="AY212" s="17" t="s">
        <v>252</v>
      </c>
      <c r="BE212" s="148">
        <f>IF(N212="základní",J212,0)</f>
        <v>0</v>
      </c>
      <c r="BF212" s="148">
        <f>IF(N212="snížená",J212,0)</f>
        <v>0</v>
      </c>
      <c r="BG212" s="148">
        <f>IF(N212="zákl. přenesená",J212,0)</f>
        <v>0</v>
      </c>
      <c r="BH212" s="148">
        <f>IF(N212="sníž. přenesená",J212,0)</f>
        <v>0</v>
      </c>
      <c r="BI212" s="148">
        <f>IF(N212="nulová",J212,0)</f>
        <v>0</v>
      </c>
      <c r="BJ212" s="17" t="s">
        <v>80</v>
      </c>
      <c r="BK212" s="148">
        <f>ROUND(I212*H212,2)</f>
        <v>0</v>
      </c>
      <c r="BL212" s="17" t="s">
        <v>259</v>
      </c>
      <c r="BM212" s="147" t="s">
        <v>1339</v>
      </c>
    </row>
    <row r="213" spans="2:65" s="1" customFormat="1" ht="62.65" customHeight="1">
      <c r="B213" s="32"/>
      <c r="C213" s="136" t="s">
        <v>857</v>
      </c>
      <c r="D213" s="136" t="s">
        <v>254</v>
      </c>
      <c r="E213" s="137" t="s">
        <v>2958</v>
      </c>
      <c r="F213" s="138" t="s">
        <v>2836</v>
      </c>
      <c r="G213" s="139" t="s">
        <v>2132</v>
      </c>
      <c r="H213" s="140">
        <v>1</v>
      </c>
      <c r="I213" s="141"/>
      <c r="J213" s="142">
        <f>ROUND(I213*H213,2)</f>
        <v>0</v>
      </c>
      <c r="K213" s="138" t="s">
        <v>1</v>
      </c>
      <c r="L213" s="32"/>
      <c r="M213" s="143" t="s">
        <v>1</v>
      </c>
      <c r="N213" s="144" t="s">
        <v>38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259</v>
      </c>
      <c r="AT213" s="147" t="s">
        <v>254</v>
      </c>
      <c r="AU213" s="147" t="s">
        <v>82</v>
      </c>
      <c r="AY213" s="17" t="s">
        <v>252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80</v>
      </c>
      <c r="BK213" s="148">
        <f>ROUND(I213*H213,2)</f>
        <v>0</v>
      </c>
      <c r="BL213" s="17" t="s">
        <v>259</v>
      </c>
      <c r="BM213" s="147" t="s">
        <v>1358</v>
      </c>
    </row>
    <row r="214" spans="2:65" s="1" customFormat="1" ht="16.5" customHeight="1">
      <c r="B214" s="32"/>
      <c r="C214" s="136" t="s">
        <v>873</v>
      </c>
      <c r="D214" s="136" t="s">
        <v>254</v>
      </c>
      <c r="E214" s="137" t="s">
        <v>2959</v>
      </c>
      <c r="F214" s="138" t="s">
        <v>2838</v>
      </c>
      <c r="G214" s="139" t="s">
        <v>2132</v>
      </c>
      <c r="H214" s="140">
        <v>1</v>
      </c>
      <c r="I214" s="141"/>
      <c r="J214" s="142">
        <f>ROUND(I214*H214,2)</f>
        <v>0</v>
      </c>
      <c r="K214" s="138" t="s">
        <v>1</v>
      </c>
      <c r="L214" s="32"/>
      <c r="M214" s="143" t="s">
        <v>1</v>
      </c>
      <c r="N214" s="144" t="s">
        <v>38</v>
      </c>
      <c r="P214" s="145">
        <f>O214*H214</f>
        <v>0</v>
      </c>
      <c r="Q214" s="145">
        <v>0</v>
      </c>
      <c r="R214" s="145">
        <f>Q214*H214</f>
        <v>0</v>
      </c>
      <c r="S214" s="145">
        <v>0</v>
      </c>
      <c r="T214" s="146">
        <f>S214*H214</f>
        <v>0</v>
      </c>
      <c r="AR214" s="147" t="s">
        <v>259</v>
      </c>
      <c r="AT214" s="147" t="s">
        <v>254</v>
      </c>
      <c r="AU214" s="147" t="s">
        <v>82</v>
      </c>
      <c r="AY214" s="17" t="s">
        <v>252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80</v>
      </c>
      <c r="BK214" s="148">
        <f>ROUND(I214*H214,2)</f>
        <v>0</v>
      </c>
      <c r="BL214" s="17" t="s">
        <v>259</v>
      </c>
      <c r="BM214" s="147" t="s">
        <v>1405</v>
      </c>
    </row>
    <row r="215" spans="2:65" s="1" customFormat="1" ht="16.5" customHeight="1">
      <c r="B215" s="32"/>
      <c r="C215" s="136" t="s">
        <v>878</v>
      </c>
      <c r="D215" s="136" t="s">
        <v>254</v>
      </c>
      <c r="E215" s="137" t="s">
        <v>2960</v>
      </c>
      <c r="F215" s="138" t="s">
        <v>2840</v>
      </c>
      <c r="G215" s="139" t="s">
        <v>2132</v>
      </c>
      <c r="H215" s="140">
        <v>1</v>
      </c>
      <c r="I215" s="141"/>
      <c r="J215" s="142">
        <f>ROUND(I215*H215,2)</f>
        <v>0</v>
      </c>
      <c r="K215" s="138" t="s">
        <v>1</v>
      </c>
      <c r="L215" s="32"/>
      <c r="M215" s="143" t="s">
        <v>1</v>
      </c>
      <c r="N215" s="144" t="s">
        <v>38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259</v>
      </c>
      <c r="AT215" s="147" t="s">
        <v>254</v>
      </c>
      <c r="AU215" s="147" t="s">
        <v>82</v>
      </c>
      <c r="AY215" s="17" t="s">
        <v>252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80</v>
      </c>
      <c r="BK215" s="148">
        <f>ROUND(I215*H215,2)</f>
        <v>0</v>
      </c>
      <c r="BL215" s="17" t="s">
        <v>259</v>
      </c>
      <c r="BM215" s="147" t="s">
        <v>1415</v>
      </c>
    </row>
    <row r="216" spans="2:65" s="1" customFormat="1" ht="16.5" customHeight="1">
      <c r="B216" s="32"/>
      <c r="C216" s="136" t="s">
        <v>888</v>
      </c>
      <c r="D216" s="136" t="s">
        <v>254</v>
      </c>
      <c r="E216" s="137" t="s">
        <v>2961</v>
      </c>
      <c r="F216" s="138" t="s">
        <v>2842</v>
      </c>
      <c r="G216" s="139" t="s">
        <v>2132</v>
      </c>
      <c r="H216" s="140">
        <v>1</v>
      </c>
      <c r="I216" s="141"/>
      <c r="J216" s="142">
        <f>ROUND(I216*H216,2)</f>
        <v>0</v>
      </c>
      <c r="K216" s="138" t="s">
        <v>1</v>
      </c>
      <c r="L216" s="32"/>
      <c r="M216" s="188" t="s">
        <v>1</v>
      </c>
      <c r="N216" s="189" t="s">
        <v>38</v>
      </c>
      <c r="O216" s="190"/>
      <c r="P216" s="191">
        <f>O216*H216</f>
        <v>0</v>
      </c>
      <c r="Q216" s="191">
        <v>0</v>
      </c>
      <c r="R216" s="191">
        <f>Q216*H216</f>
        <v>0</v>
      </c>
      <c r="S216" s="191">
        <v>0</v>
      </c>
      <c r="T216" s="192">
        <f>S216*H216</f>
        <v>0</v>
      </c>
      <c r="AR216" s="147" t="s">
        <v>259</v>
      </c>
      <c r="AT216" s="147" t="s">
        <v>254</v>
      </c>
      <c r="AU216" s="147" t="s">
        <v>82</v>
      </c>
      <c r="AY216" s="17" t="s">
        <v>252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80</v>
      </c>
      <c r="BK216" s="148">
        <f>ROUND(I216*H216,2)</f>
        <v>0</v>
      </c>
      <c r="BL216" s="17" t="s">
        <v>259</v>
      </c>
      <c r="BM216" s="147" t="s">
        <v>1433</v>
      </c>
    </row>
    <row r="217" spans="2:65" s="1" customFormat="1" ht="6.95" customHeight="1">
      <c r="B217" s="44"/>
      <c r="C217" s="45"/>
      <c r="D217" s="45"/>
      <c r="E217" s="45"/>
      <c r="F217" s="45"/>
      <c r="G217" s="45"/>
      <c r="H217" s="45"/>
      <c r="I217" s="45"/>
      <c r="J217" s="45"/>
      <c r="K217" s="45"/>
      <c r="L217" s="32"/>
    </row>
  </sheetData>
  <sheetProtection algorithmName="SHA-512" hashValue="XIgxAJ3MSSGpXESBnUfdH0mgMLHLEpJ9Vfeff74Bduyo7FBldYf6YzJROXK329MPiQ1Uc6sdEeehos4okmyAHQ==" saltValue="umLAqzPVVW25HFfThbm0iCLNlaNbu6bIhshOGXguLSlwwe8Ucympp2hAIgswLNEaarta0rhrPAYSihRtz9/i6w==" spinCount="100000" sheet="1" objects="1" scenarios="1" formatColumns="0" formatRows="0" autoFilter="0"/>
  <autoFilter ref="C125:K216" xr:uid="{00000000-0009-0000-0000-00000D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81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132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2962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ROUND(J124,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ROUND((SUM(BE124:BE811)),  2)</f>
        <v>0</v>
      </c>
      <c r="I35" s="96">
        <v>0.21</v>
      </c>
      <c r="J35" s="86">
        <f>ROUND(((SUM(BE124:BE811))*I35),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ROUND((SUM(BF124:BF811)),  2)</f>
        <v>0</v>
      </c>
      <c r="I36" s="96">
        <v>0.12</v>
      </c>
      <c r="J36" s="86">
        <f>ROUND(((SUM(BF124:BF811))*I36),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ROUND((SUM(BG124:BG811)),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ROUND((SUM(BH124:BH811)),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ROUND((SUM(BI124:BI811)),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A.9 - VZT zařízení - 2.np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J124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2963</v>
      </c>
      <c r="E99" s="110"/>
      <c r="F99" s="110"/>
      <c r="G99" s="110"/>
      <c r="H99" s="110"/>
      <c r="I99" s="110"/>
      <c r="J99" s="111">
        <f>J125</f>
        <v>0</v>
      </c>
      <c r="L99" s="108"/>
    </row>
    <row r="100" spans="2:47" s="8" customFormat="1" ht="24.95" customHeight="1">
      <c r="B100" s="108"/>
      <c r="D100" s="109" t="s">
        <v>2964</v>
      </c>
      <c r="E100" s="110"/>
      <c r="F100" s="110"/>
      <c r="G100" s="110"/>
      <c r="H100" s="110"/>
      <c r="I100" s="110"/>
      <c r="J100" s="111">
        <f>J624</f>
        <v>0</v>
      </c>
      <c r="L100" s="108"/>
    </row>
    <row r="101" spans="2:47" s="8" customFormat="1" ht="24.95" customHeight="1">
      <c r="B101" s="108"/>
      <c r="D101" s="109" t="s">
        <v>2965</v>
      </c>
      <c r="E101" s="110"/>
      <c r="F101" s="110"/>
      <c r="G101" s="110"/>
      <c r="H101" s="110"/>
      <c r="I101" s="110"/>
      <c r="J101" s="111">
        <f>J715</f>
        <v>0</v>
      </c>
      <c r="L101" s="108"/>
    </row>
    <row r="102" spans="2:47" s="8" customFormat="1" ht="24.95" customHeight="1">
      <c r="B102" s="108"/>
      <c r="D102" s="109" t="s">
        <v>2966</v>
      </c>
      <c r="E102" s="110"/>
      <c r="F102" s="110"/>
      <c r="G102" s="110"/>
      <c r="H102" s="110"/>
      <c r="I102" s="110"/>
      <c r="J102" s="111">
        <f>J741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237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35" t="str">
        <f>E7</f>
        <v>FN Brno, Jihlavská 20 - rekonstrukce přípravny jídel a rozšíření jídelny</v>
      </c>
      <c r="F112" s="236"/>
      <c r="G112" s="236"/>
      <c r="H112" s="236"/>
      <c r="L112" s="32"/>
    </row>
    <row r="113" spans="2:65" ht="12" customHeight="1">
      <c r="B113" s="20"/>
      <c r="C113" s="27" t="s">
        <v>195</v>
      </c>
      <c r="L113" s="20"/>
    </row>
    <row r="114" spans="2:65" s="1" customFormat="1" ht="16.5" customHeight="1">
      <c r="B114" s="32"/>
      <c r="E114" s="235" t="s">
        <v>196</v>
      </c>
      <c r="F114" s="237"/>
      <c r="G114" s="237"/>
      <c r="H114" s="237"/>
      <c r="L114" s="32"/>
    </row>
    <row r="115" spans="2:65" s="1" customFormat="1" ht="12" customHeight="1">
      <c r="B115" s="32"/>
      <c r="C115" s="27" t="s">
        <v>197</v>
      </c>
      <c r="L115" s="32"/>
    </row>
    <row r="116" spans="2:65" s="1" customFormat="1" ht="16.5" customHeight="1">
      <c r="B116" s="32"/>
      <c r="E116" s="217" t="str">
        <f>E11</f>
        <v>A.9 - VZT zařízení - 2.np</v>
      </c>
      <c r="F116" s="237"/>
      <c r="G116" s="237"/>
      <c r="H116" s="237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</v>
      </c>
      <c r="I118" s="27" t="s">
        <v>22</v>
      </c>
      <c r="J118" s="52" t="str">
        <f>IF(J14="","",J14)</f>
        <v>3. 6. 2025</v>
      </c>
      <c r="L118" s="32"/>
    </row>
    <row r="119" spans="2:65" s="1" customFormat="1" ht="6.95" customHeight="1">
      <c r="B119" s="32"/>
      <c r="L119" s="32"/>
    </row>
    <row r="120" spans="2:65" s="1" customFormat="1" ht="15.2" customHeight="1">
      <c r="B120" s="32"/>
      <c r="C120" s="27" t="s">
        <v>24</v>
      </c>
      <c r="F120" s="25" t="str">
        <f>E17</f>
        <v xml:space="preserve"> </v>
      </c>
      <c r="I120" s="27" t="s">
        <v>29</v>
      </c>
      <c r="J120" s="30" t="str">
        <f>E23</f>
        <v xml:space="preserve">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31</v>
      </c>
      <c r="J121" s="30" t="str">
        <f>E26</f>
        <v xml:space="preserve">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6"/>
      <c r="C123" s="117" t="s">
        <v>238</v>
      </c>
      <c r="D123" s="118" t="s">
        <v>58</v>
      </c>
      <c r="E123" s="118" t="s">
        <v>54</v>
      </c>
      <c r="F123" s="118" t="s">
        <v>55</v>
      </c>
      <c r="G123" s="118" t="s">
        <v>239</v>
      </c>
      <c r="H123" s="118" t="s">
        <v>240</v>
      </c>
      <c r="I123" s="118" t="s">
        <v>241</v>
      </c>
      <c r="J123" s="118" t="s">
        <v>201</v>
      </c>
      <c r="K123" s="119" t="s">
        <v>242</v>
      </c>
      <c r="L123" s="116"/>
      <c r="M123" s="59" t="s">
        <v>1</v>
      </c>
      <c r="N123" s="60" t="s">
        <v>37</v>
      </c>
      <c r="O123" s="60" t="s">
        <v>243</v>
      </c>
      <c r="P123" s="60" t="s">
        <v>244</v>
      </c>
      <c r="Q123" s="60" t="s">
        <v>245</v>
      </c>
      <c r="R123" s="60" t="s">
        <v>246</v>
      </c>
      <c r="S123" s="60" t="s">
        <v>247</v>
      </c>
      <c r="T123" s="61" t="s">
        <v>248</v>
      </c>
    </row>
    <row r="124" spans="2:65" s="1" customFormat="1" ht="22.9" customHeight="1">
      <c r="B124" s="32"/>
      <c r="C124" s="64" t="s">
        <v>249</v>
      </c>
      <c r="J124" s="120">
        <f>BK124</f>
        <v>0</v>
      </c>
      <c r="L124" s="32"/>
      <c r="M124" s="62"/>
      <c r="N124" s="53"/>
      <c r="O124" s="53"/>
      <c r="P124" s="121">
        <f>P125+P624+P715+P741</f>
        <v>0</v>
      </c>
      <c r="Q124" s="53"/>
      <c r="R124" s="121">
        <f>R125+R624+R715+R741</f>
        <v>0</v>
      </c>
      <c r="S124" s="53"/>
      <c r="T124" s="122">
        <f>T125+T624+T715+T741</f>
        <v>0</v>
      </c>
      <c r="AT124" s="17" t="s">
        <v>72</v>
      </c>
      <c r="AU124" s="17" t="s">
        <v>203</v>
      </c>
      <c r="BK124" s="123">
        <f>BK125+BK624+BK715+BK741</f>
        <v>0</v>
      </c>
    </row>
    <row r="125" spans="2:65" s="11" customFormat="1" ht="25.9" customHeight="1">
      <c r="B125" s="124"/>
      <c r="D125" s="125" t="s">
        <v>72</v>
      </c>
      <c r="E125" s="126" t="s">
        <v>1930</v>
      </c>
      <c r="F125" s="126" t="s">
        <v>2967</v>
      </c>
      <c r="I125" s="127"/>
      <c r="J125" s="128">
        <f>BK125</f>
        <v>0</v>
      </c>
      <c r="L125" s="124"/>
      <c r="M125" s="129"/>
      <c r="P125" s="130">
        <f>SUM(P126:P623)</f>
        <v>0</v>
      </c>
      <c r="R125" s="130">
        <f>SUM(R126:R623)</f>
        <v>0</v>
      </c>
      <c r="T125" s="131">
        <f>SUM(T126:T623)</f>
        <v>0</v>
      </c>
      <c r="AR125" s="125" t="s">
        <v>80</v>
      </c>
      <c r="AT125" s="132" t="s">
        <v>72</v>
      </c>
      <c r="AU125" s="132" t="s">
        <v>73</v>
      </c>
      <c r="AY125" s="125" t="s">
        <v>252</v>
      </c>
      <c r="BK125" s="133">
        <f>SUM(BK126:BK623)</f>
        <v>0</v>
      </c>
    </row>
    <row r="126" spans="2:65" s="1" customFormat="1" ht="24.2" customHeight="1">
      <c r="B126" s="32"/>
      <c r="C126" s="136" t="s">
        <v>80</v>
      </c>
      <c r="D126" s="136" t="s">
        <v>254</v>
      </c>
      <c r="E126" s="137" t="s">
        <v>2968</v>
      </c>
      <c r="F126" s="138" t="s">
        <v>2969</v>
      </c>
      <c r="G126" s="139" t="s">
        <v>2132</v>
      </c>
      <c r="H126" s="140">
        <v>1</v>
      </c>
      <c r="I126" s="141"/>
      <c r="J126" s="142">
        <f>ROUND(I126*H126,2)</f>
        <v>0</v>
      </c>
      <c r="K126" s="138" t="s">
        <v>1</v>
      </c>
      <c r="L126" s="32"/>
      <c r="M126" s="143" t="s">
        <v>1</v>
      </c>
      <c r="N126" s="144" t="s">
        <v>38</v>
      </c>
      <c r="P126" s="145">
        <f>O126*H126</f>
        <v>0</v>
      </c>
      <c r="Q126" s="145">
        <v>0</v>
      </c>
      <c r="R126" s="145">
        <f>Q126*H126</f>
        <v>0</v>
      </c>
      <c r="S126" s="145">
        <v>0</v>
      </c>
      <c r="T126" s="146">
        <f>S126*H126</f>
        <v>0</v>
      </c>
      <c r="AR126" s="147" t="s">
        <v>259</v>
      </c>
      <c r="AT126" s="147" t="s">
        <v>254</v>
      </c>
      <c r="AU126" s="147" t="s">
        <v>80</v>
      </c>
      <c r="AY126" s="17" t="s">
        <v>252</v>
      </c>
      <c r="BE126" s="148">
        <f>IF(N126="základní",J126,0)</f>
        <v>0</v>
      </c>
      <c r="BF126" s="148">
        <f>IF(N126="snížená",J126,0)</f>
        <v>0</v>
      </c>
      <c r="BG126" s="148">
        <f>IF(N126="zákl. přenesená",J126,0)</f>
        <v>0</v>
      </c>
      <c r="BH126" s="148">
        <f>IF(N126="sníž. přenesená",J126,0)</f>
        <v>0</v>
      </c>
      <c r="BI126" s="148">
        <f>IF(N126="nulová",J126,0)</f>
        <v>0</v>
      </c>
      <c r="BJ126" s="17" t="s">
        <v>80</v>
      </c>
      <c r="BK126" s="148">
        <f>ROUND(I126*H126,2)</f>
        <v>0</v>
      </c>
      <c r="BL126" s="17" t="s">
        <v>259</v>
      </c>
      <c r="BM126" s="147" t="s">
        <v>82</v>
      </c>
    </row>
    <row r="127" spans="2:65" s="12" customFormat="1">
      <c r="B127" s="149"/>
      <c r="D127" s="150" t="s">
        <v>261</v>
      </c>
      <c r="E127" s="151" t="s">
        <v>1</v>
      </c>
      <c r="F127" s="152" t="s">
        <v>2970</v>
      </c>
      <c r="H127" s="151" t="s">
        <v>1</v>
      </c>
      <c r="I127" s="153"/>
      <c r="L127" s="149"/>
      <c r="M127" s="154"/>
      <c r="T127" s="155"/>
      <c r="AT127" s="151" t="s">
        <v>261</v>
      </c>
      <c r="AU127" s="151" t="s">
        <v>80</v>
      </c>
      <c r="AV127" s="12" t="s">
        <v>80</v>
      </c>
      <c r="AW127" s="12" t="s">
        <v>30</v>
      </c>
      <c r="AX127" s="12" t="s">
        <v>73</v>
      </c>
      <c r="AY127" s="151" t="s">
        <v>252</v>
      </c>
    </row>
    <row r="128" spans="2:65" s="12" customFormat="1">
      <c r="B128" s="149"/>
      <c r="D128" s="150" t="s">
        <v>261</v>
      </c>
      <c r="E128" s="151" t="s">
        <v>1</v>
      </c>
      <c r="F128" s="152" t="s">
        <v>2971</v>
      </c>
      <c r="H128" s="151" t="s">
        <v>1</v>
      </c>
      <c r="I128" s="153"/>
      <c r="L128" s="149"/>
      <c r="M128" s="154"/>
      <c r="T128" s="155"/>
      <c r="AT128" s="151" t="s">
        <v>261</v>
      </c>
      <c r="AU128" s="151" t="s">
        <v>80</v>
      </c>
      <c r="AV128" s="12" t="s">
        <v>80</v>
      </c>
      <c r="AW128" s="12" t="s">
        <v>30</v>
      </c>
      <c r="AX128" s="12" t="s">
        <v>73</v>
      </c>
      <c r="AY128" s="151" t="s">
        <v>252</v>
      </c>
    </row>
    <row r="129" spans="2:51" s="12" customFormat="1">
      <c r="B129" s="149"/>
      <c r="D129" s="150" t="s">
        <v>261</v>
      </c>
      <c r="E129" s="151" t="s">
        <v>1</v>
      </c>
      <c r="F129" s="152" t="s">
        <v>2972</v>
      </c>
      <c r="H129" s="151" t="s">
        <v>1</v>
      </c>
      <c r="I129" s="153"/>
      <c r="L129" s="149"/>
      <c r="M129" s="154"/>
      <c r="T129" s="155"/>
      <c r="AT129" s="151" t="s">
        <v>261</v>
      </c>
      <c r="AU129" s="151" t="s">
        <v>80</v>
      </c>
      <c r="AV129" s="12" t="s">
        <v>80</v>
      </c>
      <c r="AW129" s="12" t="s">
        <v>30</v>
      </c>
      <c r="AX129" s="12" t="s">
        <v>73</v>
      </c>
      <c r="AY129" s="151" t="s">
        <v>252</v>
      </c>
    </row>
    <row r="130" spans="2:51" s="12" customFormat="1">
      <c r="B130" s="149"/>
      <c r="D130" s="150" t="s">
        <v>261</v>
      </c>
      <c r="E130" s="151" t="s">
        <v>1</v>
      </c>
      <c r="F130" s="152" t="s">
        <v>2973</v>
      </c>
      <c r="H130" s="151" t="s">
        <v>1</v>
      </c>
      <c r="I130" s="153"/>
      <c r="L130" s="149"/>
      <c r="M130" s="154"/>
      <c r="T130" s="155"/>
      <c r="AT130" s="151" t="s">
        <v>261</v>
      </c>
      <c r="AU130" s="151" t="s">
        <v>80</v>
      </c>
      <c r="AV130" s="12" t="s">
        <v>80</v>
      </c>
      <c r="AW130" s="12" t="s">
        <v>30</v>
      </c>
      <c r="AX130" s="12" t="s">
        <v>73</v>
      </c>
      <c r="AY130" s="151" t="s">
        <v>252</v>
      </c>
    </row>
    <row r="131" spans="2:51" s="12" customFormat="1">
      <c r="B131" s="149"/>
      <c r="D131" s="150" t="s">
        <v>261</v>
      </c>
      <c r="E131" s="151" t="s">
        <v>1</v>
      </c>
      <c r="F131" s="152" t="s">
        <v>2974</v>
      </c>
      <c r="H131" s="151" t="s">
        <v>1</v>
      </c>
      <c r="I131" s="153"/>
      <c r="L131" s="149"/>
      <c r="M131" s="154"/>
      <c r="T131" s="155"/>
      <c r="AT131" s="151" t="s">
        <v>261</v>
      </c>
      <c r="AU131" s="151" t="s">
        <v>80</v>
      </c>
      <c r="AV131" s="12" t="s">
        <v>80</v>
      </c>
      <c r="AW131" s="12" t="s">
        <v>30</v>
      </c>
      <c r="AX131" s="12" t="s">
        <v>73</v>
      </c>
      <c r="AY131" s="151" t="s">
        <v>252</v>
      </c>
    </row>
    <row r="132" spans="2:51" s="12" customFormat="1">
      <c r="B132" s="149"/>
      <c r="D132" s="150" t="s">
        <v>261</v>
      </c>
      <c r="E132" s="151" t="s">
        <v>1</v>
      </c>
      <c r="F132" s="152" t="s">
        <v>2975</v>
      </c>
      <c r="H132" s="151" t="s">
        <v>1</v>
      </c>
      <c r="I132" s="153"/>
      <c r="L132" s="149"/>
      <c r="M132" s="154"/>
      <c r="T132" s="155"/>
      <c r="AT132" s="151" t="s">
        <v>261</v>
      </c>
      <c r="AU132" s="151" t="s">
        <v>80</v>
      </c>
      <c r="AV132" s="12" t="s">
        <v>80</v>
      </c>
      <c r="AW132" s="12" t="s">
        <v>30</v>
      </c>
      <c r="AX132" s="12" t="s">
        <v>73</v>
      </c>
      <c r="AY132" s="151" t="s">
        <v>252</v>
      </c>
    </row>
    <row r="133" spans="2:51" s="12" customFormat="1">
      <c r="B133" s="149"/>
      <c r="D133" s="150" t="s">
        <v>261</v>
      </c>
      <c r="E133" s="151" t="s">
        <v>1</v>
      </c>
      <c r="F133" s="152" t="s">
        <v>2976</v>
      </c>
      <c r="H133" s="151" t="s">
        <v>1</v>
      </c>
      <c r="I133" s="153"/>
      <c r="L133" s="149"/>
      <c r="M133" s="154"/>
      <c r="T133" s="155"/>
      <c r="AT133" s="151" t="s">
        <v>261</v>
      </c>
      <c r="AU133" s="151" t="s">
        <v>80</v>
      </c>
      <c r="AV133" s="12" t="s">
        <v>80</v>
      </c>
      <c r="AW133" s="12" t="s">
        <v>30</v>
      </c>
      <c r="AX133" s="12" t="s">
        <v>73</v>
      </c>
      <c r="AY133" s="151" t="s">
        <v>252</v>
      </c>
    </row>
    <row r="134" spans="2:51" s="12" customFormat="1">
      <c r="B134" s="149"/>
      <c r="D134" s="150" t="s">
        <v>261</v>
      </c>
      <c r="E134" s="151" t="s">
        <v>1</v>
      </c>
      <c r="F134" s="152" t="s">
        <v>2977</v>
      </c>
      <c r="H134" s="151" t="s">
        <v>1</v>
      </c>
      <c r="I134" s="153"/>
      <c r="L134" s="149"/>
      <c r="M134" s="154"/>
      <c r="T134" s="155"/>
      <c r="AT134" s="151" t="s">
        <v>261</v>
      </c>
      <c r="AU134" s="151" t="s">
        <v>80</v>
      </c>
      <c r="AV134" s="12" t="s">
        <v>80</v>
      </c>
      <c r="AW134" s="12" t="s">
        <v>30</v>
      </c>
      <c r="AX134" s="12" t="s">
        <v>73</v>
      </c>
      <c r="AY134" s="151" t="s">
        <v>252</v>
      </c>
    </row>
    <row r="135" spans="2:51" s="12" customFormat="1">
      <c r="B135" s="149"/>
      <c r="D135" s="150" t="s">
        <v>261</v>
      </c>
      <c r="E135" s="151" t="s">
        <v>1</v>
      </c>
      <c r="F135" s="152" t="s">
        <v>2978</v>
      </c>
      <c r="H135" s="151" t="s">
        <v>1</v>
      </c>
      <c r="I135" s="153"/>
      <c r="L135" s="149"/>
      <c r="M135" s="154"/>
      <c r="T135" s="155"/>
      <c r="AT135" s="151" t="s">
        <v>261</v>
      </c>
      <c r="AU135" s="151" t="s">
        <v>80</v>
      </c>
      <c r="AV135" s="12" t="s">
        <v>80</v>
      </c>
      <c r="AW135" s="12" t="s">
        <v>30</v>
      </c>
      <c r="AX135" s="12" t="s">
        <v>73</v>
      </c>
      <c r="AY135" s="151" t="s">
        <v>252</v>
      </c>
    </row>
    <row r="136" spans="2:51" s="12" customFormat="1">
      <c r="B136" s="149"/>
      <c r="D136" s="150" t="s">
        <v>261</v>
      </c>
      <c r="E136" s="151" t="s">
        <v>1</v>
      </c>
      <c r="F136" s="152" t="s">
        <v>2979</v>
      </c>
      <c r="H136" s="151" t="s">
        <v>1</v>
      </c>
      <c r="I136" s="153"/>
      <c r="L136" s="149"/>
      <c r="M136" s="154"/>
      <c r="T136" s="155"/>
      <c r="AT136" s="151" t="s">
        <v>261</v>
      </c>
      <c r="AU136" s="151" t="s">
        <v>80</v>
      </c>
      <c r="AV136" s="12" t="s">
        <v>80</v>
      </c>
      <c r="AW136" s="12" t="s">
        <v>30</v>
      </c>
      <c r="AX136" s="12" t="s">
        <v>73</v>
      </c>
      <c r="AY136" s="151" t="s">
        <v>252</v>
      </c>
    </row>
    <row r="137" spans="2:51" s="12" customFormat="1">
      <c r="B137" s="149"/>
      <c r="D137" s="150" t="s">
        <v>261</v>
      </c>
      <c r="E137" s="151" t="s">
        <v>1</v>
      </c>
      <c r="F137" s="152" t="s">
        <v>2978</v>
      </c>
      <c r="H137" s="151" t="s">
        <v>1</v>
      </c>
      <c r="I137" s="153"/>
      <c r="L137" s="149"/>
      <c r="M137" s="154"/>
      <c r="T137" s="155"/>
      <c r="AT137" s="151" t="s">
        <v>261</v>
      </c>
      <c r="AU137" s="151" t="s">
        <v>80</v>
      </c>
      <c r="AV137" s="12" t="s">
        <v>80</v>
      </c>
      <c r="AW137" s="12" t="s">
        <v>30</v>
      </c>
      <c r="AX137" s="12" t="s">
        <v>73</v>
      </c>
      <c r="AY137" s="151" t="s">
        <v>252</v>
      </c>
    </row>
    <row r="138" spans="2:51" s="12" customFormat="1">
      <c r="B138" s="149"/>
      <c r="D138" s="150" t="s">
        <v>261</v>
      </c>
      <c r="E138" s="151" t="s">
        <v>1</v>
      </c>
      <c r="F138" s="152" t="s">
        <v>2980</v>
      </c>
      <c r="H138" s="151" t="s">
        <v>1</v>
      </c>
      <c r="I138" s="153"/>
      <c r="L138" s="149"/>
      <c r="M138" s="154"/>
      <c r="T138" s="155"/>
      <c r="AT138" s="151" t="s">
        <v>261</v>
      </c>
      <c r="AU138" s="151" t="s">
        <v>80</v>
      </c>
      <c r="AV138" s="12" t="s">
        <v>80</v>
      </c>
      <c r="AW138" s="12" t="s">
        <v>30</v>
      </c>
      <c r="AX138" s="12" t="s">
        <v>73</v>
      </c>
      <c r="AY138" s="151" t="s">
        <v>252</v>
      </c>
    </row>
    <row r="139" spans="2:51" s="12" customFormat="1">
      <c r="B139" s="149"/>
      <c r="D139" s="150" t="s">
        <v>261</v>
      </c>
      <c r="E139" s="151" t="s">
        <v>1</v>
      </c>
      <c r="F139" s="152" t="s">
        <v>2981</v>
      </c>
      <c r="H139" s="151" t="s">
        <v>1</v>
      </c>
      <c r="I139" s="153"/>
      <c r="L139" s="149"/>
      <c r="M139" s="154"/>
      <c r="T139" s="155"/>
      <c r="AT139" s="151" t="s">
        <v>261</v>
      </c>
      <c r="AU139" s="151" t="s">
        <v>80</v>
      </c>
      <c r="AV139" s="12" t="s">
        <v>80</v>
      </c>
      <c r="AW139" s="12" t="s">
        <v>30</v>
      </c>
      <c r="AX139" s="12" t="s">
        <v>73</v>
      </c>
      <c r="AY139" s="151" t="s">
        <v>252</v>
      </c>
    </row>
    <row r="140" spans="2:51" s="12" customFormat="1">
      <c r="B140" s="149"/>
      <c r="D140" s="150" t="s">
        <v>261</v>
      </c>
      <c r="E140" s="151" t="s">
        <v>1</v>
      </c>
      <c r="F140" s="152" t="s">
        <v>2982</v>
      </c>
      <c r="H140" s="151" t="s">
        <v>1</v>
      </c>
      <c r="I140" s="153"/>
      <c r="L140" s="149"/>
      <c r="M140" s="154"/>
      <c r="T140" s="155"/>
      <c r="AT140" s="151" t="s">
        <v>261</v>
      </c>
      <c r="AU140" s="151" t="s">
        <v>80</v>
      </c>
      <c r="AV140" s="12" t="s">
        <v>80</v>
      </c>
      <c r="AW140" s="12" t="s">
        <v>30</v>
      </c>
      <c r="AX140" s="12" t="s">
        <v>73</v>
      </c>
      <c r="AY140" s="151" t="s">
        <v>252</v>
      </c>
    </row>
    <row r="141" spans="2:51" s="12" customFormat="1">
      <c r="B141" s="149"/>
      <c r="D141" s="150" t="s">
        <v>261</v>
      </c>
      <c r="E141" s="151" t="s">
        <v>1</v>
      </c>
      <c r="F141" s="152" t="s">
        <v>2983</v>
      </c>
      <c r="H141" s="151" t="s">
        <v>1</v>
      </c>
      <c r="I141" s="153"/>
      <c r="L141" s="149"/>
      <c r="M141" s="154"/>
      <c r="T141" s="155"/>
      <c r="AT141" s="151" t="s">
        <v>261</v>
      </c>
      <c r="AU141" s="151" t="s">
        <v>80</v>
      </c>
      <c r="AV141" s="12" t="s">
        <v>80</v>
      </c>
      <c r="AW141" s="12" t="s">
        <v>30</v>
      </c>
      <c r="AX141" s="12" t="s">
        <v>73</v>
      </c>
      <c r="AY141" s="151" t="s">
        <v>252</v>
      </c>
    </row>
    <row r="142" spans="2:51" s="12" customFormat="1">
      <c r="B142" s="149"/>
      <c r="D142" s="150" t="s">
        <v>261</v>
      </c>
      <c r="E142" s="151" t="s">
        <v>1</v>
      </c>
      <c r="F142" s="152" t="s">
        <v>2984</v>
      </c>
      <c r="H142" s="151" t="s">
        <v>1</v>
      </c>
      <c r="I142" s="153"/>
      <c r="L142" s="149"/>
      <c r="M142" s="154"/>
      <c r="T142" s="155"/>
      <c r="AT142" s="151" t="s">
        <v>261</v>
      </c>
      <c r="AU142" s="151" t="s">
        <v>80</v>
      </c>
      <c r="AV142" s="12" t="s">
        <v>80</v>
      </c>
      <c r="AW142" s="12" t="s">
        <v>30</v>
      </c>
      <c r="AX142" s="12" t="s">
        <v>73</v>
      </c>
      <c r="AY142" s="151" t="s">
        <v>252</v>
      </c>
    </row>
    <row r="143" spans="2:51" s="12" customFormat="1">
      <c r="B143" s="149"/>
      <c r="D143" s="150" t="s">
        <v>261</v>
      </c>
      <c r="E143" s="151" t="s">
        <v>1</v>
      </c>
      <c r="F143" s="152" t="s">
        <v>2985</v>
      </c>
      <c r="H143" s="151" t="s">
        <v>1</v>
      </c>
      <c r="I143" s="153"/>
      <c r="L143" s="149"/>
      <c r="M143" s="154"/>
      <c r="T143" s="155"/>
      <c r="AT143" s="151" t="s">
        <v>261</v>
      </c>
      <c r="AU143" s="151" t="s">
        <v>80</v>
      </c>
      <c r="AV143" s="12" t="s">
        <v>80</v>
      </c>
      <c r="AW143" s="12" t="s">
        <v>30</v>
      </c>
      <c r="AX143" s="12" t="s">
        <v>73</v>
      </c>
      <c r="AY143" s="151" t="s">
        <v>252</v>
      </c>
    </row>
    <row r="144" spans="2:51" s="12" customFormat="1">
      <c r="B144" s="149"/>
      <c r="D144" s="150" t="s">
        <v>261</v>
      </c>
      <c r="E144" s="151" t="s">
        <v>1</v>
      </c>
      <c r="F144" s="152" t="s">
        <v>2986</v>
      </c>
      <c r="H144" s="151" t="s">
        <v>1</v>
      </c>
      <c r="I144" s="153"/>
      <c r="L144" s="149"/>
      <c r="M144" s="154"/>
      <c r="T144" s="155"/>
      <c r="AT144" s="151" t="s">
        <v>261</v>
      </c>
      <c r="AU144" s="151" t="s">
        <v>80</v>
      </c>
      <c r="AV144" s="12" t="s">
        <v>80</v>
      </c>
      <c r="AW144" s="12" t="s">
        <v>30</v>
      </c>
      <c r="AX144" s="12" t="s">
        <v>73</v>
      </c>
      <c r="AY144" s="151" t="s">
        <v>252</v>
      </c>
    </row>
    <row r="145" spans="2:65" s="12" customFormat="1">
      <c r="B145" s="149"/>
      <c r="D145" s="150" t="s">
        <v>261</v>
      </c>
      <c r="E145" s="151" t="s">
        <v>1</v>
      </c>
      <c r="F145" s="152" t="s">
        <v>2987</v>
      </c>
      <c r="H145" s="151" t="s">
        <v>1</v>
      </c>
      <c r="I145" s="153"/>
      <c r="L145" s="149"/>
      <c r="M145" s="154"/>
      <c r="T145" s="155"/>
      <c r="AT145" s="151" t="s">
        <v>261</v>
      </c>
      <c r="AU145" s="151" t="s">
        <v>80</v>
      </c>
      <c r="AV145" s="12" t="s">
        <v>80</v>
      </c>
      <c r="AW145" s="12" t="s">
        <v>30</v>
      </c>
      <c r="AX145" s="12" t="s">
        <v>73</v>
      </c>
      <c r="AY145" s="151" t="s">
        <v>252</v>
      </c>
    </row>
    <row r="146" spans="2:65" s="12" customFormat="1">
      <c r="B146" s="149"/>
      <c r="D146" s="150" t="s">
        <v>261</v>
      </c>
      <c r="E146" s="151" t="s">
        <v>1</v>
      </c>
      <c r="F146" s="152" t="s">
        <v>2988</v>
      </c>
      <c r="H146" s="151" t="s">
        <v>1</v>
      </c>
      <c r="I146" s="153"/>
      <c r="L146" s="149"/>
      <c r="M146" s="154"/>
      <c r="T146" s="155"/>
      <c r="AT146" s="151" t="s">
        <v>261</v>
      </c>
      <c r="AU146" s="151" t="s">
        <v>80</v>
      </c>
      <c r="AV146" s="12" t="s">
        <v>80</v>
      </c>
      <c r="AW146" s="12" t="s">
        <v>30</v>
      </c>
      <c r="AX146" s="12" t="s">
        <v>73</v>
      </c>
      <c r="AY146" s="151" t="s">
        <v>252</v>
      </c>
    </row>
    <row r="147" spans="2:65" s="12" customFormat="1">
      <c r="B147" s="149"/>
      <c r="D147" s="150" t="s">
        <v>261</v>
      </c>
      <c r="E147" s="151" t="s">
        <v>1</v>
      </c>
      <c r="F147" s="152" t="s">
        <v>2989</v>
      </c>
      <c r="H147" s="151" t="s">
        <v>1</v>
      </c>
      <c r="I147" s="153"/>
      <c r="L147" s="149"/>
      <c r="M147" s="154"/>
      <c r="T147" s="155"/>
      <c r="AT147" s="151" t="s">
        <v>261</v>
      </c>
      <c r="AU147" s="151" t="s">
        <v>80</v>
      </c>
      <c r="AV147" s="12" t="s">
        <v>80</v>
      </c>
      <c r="AW147" s="12" t="s">
        <v>30</v>
      </c>
      <c r="AX147" s="12" t="s">
        <v>73</v>
      </c>
      <c r="AY147" s="151" t="s">
        <v>252</v>
      </c>
    </row>
    <row r="148" spans="2:65" s="12" customFormat="1">
      <c r="B148" s="149"/>
      <c r="D148" s="150" t="s">
        <v>261</v>
      </c>
      <c r="E148" s="151" t="s">
        <v>1</v>
      </c>
      <c r="F148" s="152" t="s">
        <v>2990</v>
      </c>
      <c r="H148" s="151" t="s">
        <v>1</v>
      </c>
      <c r="I148" s="153"/>
      <c r="L148" s="149"/>
      <c r="M148" s="154"/>
      <c r="T148" s="155"/>
      <c r="AT148" s="151" t="s">
        <v>261</v>
      </c>
      <c r="AU148" s="151" t="s">
        <v>80</v>
      </c>
      <c r="AV148" s="12" t="s">
        <v>80</v>
      </c>
      <c r="AW148" s="12" t="s">
        <v>30</v>
      </c>
      <c r="AX148" s="12" t="s">
        <v>73</v>
      </c>
      <c r="AY148" s="151" t="s">
        <v>252</v>
      </c>
    </row>
    <row r="149" spans="2:65" s="12" customFormat="1">
      <c r="B149" s="149"/>
      <c r="D149" s="150" t="s">
        <v>261</v>
      </c>
      <c r="E149" s="151" t="s">
        <v>1</v>
      </c>
      <c r="F149" s="152" t="s">
        <v>2991</v>
      </c>
      <c r="H149" s="151" t="s">
        <v>1</v>
      </c>
      <c r="I149" s="153"/>
      <c r="L149" s="149"/>
      <c r="M149" s="154"/>
      <c r="T149" s="155"/>
      <c r="AT149" s="151" t="s">
        <v>261</v>
      </c>
      <c r="AU149" s="151" t="s">
        <v>80</v>
      </c>
      <c r="AV149" s="12" t="s">
        <v>80</v>
      </c>
      <c r="AW149" s="12" t="s">
        <v>30</v>
      </c>
      <c r="AX149" s="12" t="s">
        <v>73</v>
      </c>
      <c r="AY149" s="151" t="s">
        <v>252</v>
      </c>
    </row>
    <row r="150" spans="2:65" s="12" customFormat="1">
      <c r="B150" s="149"/>
      <c r="D150" s="150" t="s">
        <v>261</v>
      </c>
      <c r="E150" s="151" t="s">
        <v>1</v>
      </c>
      <c r="F150" s="152" t="s">
        <v>2992</v>
      </c>
      <c r="H150" s="151" t="s">
        <v>1</v>
      </c>
      <c r="I150" s="153"/>
      <c r="L150" s="149"/>
      <c r="M150" s="154"/>
      <c r="T150" s="155"/>
      <c r="AT150" s="151" t="s">
        <v>261</v>
      </c>
      <c r="AU150" s="151" t="s">
        <v>80</v>
      </c>
      <c r="AV150" s="12" t="s">
        <v>80</v>
      </c>
      <c r="AW150" s="12" t="s">
        <v>30</v>
      </c>
      <c r="AX150" s="12" t="s">
        <v>73</v>
      </c>
      <c r="AY150" s="151" t="s">
        <v>252</v>
      </c>
    </row>
    <row r="151" spans="2:65" s="12" customFormat="1">
      <c r="B151" s="149"/>
      <c r="D151" s="150" t="s">
        <v>261</v>
      </c>
      <c r="E151" s="151" t="s">
        <v>1</v>
      </c>
      <c r="F151" s="152" t="s">
        <v>2993</v>
      </c>
      <c r="H151" s="151" t="s">
        <v>1</v>
      </c>
      <c r="I151" s="153"/>
      <c r="L151" s="149"/>
      <c r="M151" s="154"/>
      <c r="T151" s="155"/>
      <c r="AT151" s="151" t="s">
        <v>261</v>
      </c>
      <c r="AU151" s="151" t="s">
        <v>80</v>
      </c>
      <c r="AV151" s="12" t="s">
        <v>80</v>
      </c>
      <c r="AW151" s="12" t="s">
        <v>30</v>
      </c>
      <c r="AX151" s="12" t="s">
        <v>73</v>
      </c>
      <c r="AY151" s="151" t="s">
        <v>252</v>
      </c>
    </row>
    <row r="152" spans="2:65" s="12" customFormat="1">
      <c r="B152" s="149"/>
      <c r="D152" s="150" t="s">
        <v>261</v>
      </c>
      <c r="E152" s="151" t="s">
        <v>1</v>
      </c>
      <c r="F152" s="152" t="s">
        <v>2994</v>
      </c>
      <c r="H152" s="151" t="s">
        <v>1</v>
      </c>
      <c r="I152" s="153"/>
      <c r="L152" s="149"/>
      <c r="M152" s="154"/>
      <c r="T152" s="155"/>
      <c r="AT152" s="151" t="s">
        <v>261</v>
      </c>
      <c r="AU152" s="151" t="s">
        <v>80</v>
      </c>
      <c r="AV152" s="12" t="s">
        <v>80</v>
      </c>
      <c r="AW152" s="12" t="s">
        <v>30</v>
      </c>
      <c r="AX152" s="12" t="s">
        <v>73</v>
      </c>
      <c r="AY152" s="151" t="s">
        <v>252</v>
      </c>
    </row>
    <row r="153" spans="2:65" s="12" customFormat="1">
      <c r="B153" s="149"/>
      <c r="D153" s="150" t="s">
        <v>261</v>
      </c>
      <c r="E153" s="151" t="s">
        <v>1</v>
      </c>
      <c r="F153" s="152" t="s">
        <v>2995</v>
      </c>
      <c r="H153" s="151" t="s">
        <v>1</v>
      </c>
      <c r="I153" s="153"/>
      <c r="L153" s="149"/>
      <c r="M153" s="154"/>
      <c r="T153" s="155"/>
      <c r="AT153" s="151" t="s">
        <v>261</v>
      </c>
      <c r="AU153" s="151" t="s">
        <v>80</v>
      </c>
      <c r="AV153" s="12" t="s">
        <v>80</v>
      </c>
      <c r="AW153" s="12" t="s">
        <v>30</v>
      </c>
      <c r="AX153" s="12" t="s">
        <v>73</v>
      </c>
      <c r="AY153" s="151" t="s">
        <v>252</v>
      </c>
    </row>
    <row r="154" spans="2:65" s="12" customFormat="1">
      <c r="B154" s="149"/>
      <c r="D154" s="150" t="s">
        <v>261</v>
      </c>
      <c r="E154" s="151" t="s">
        <v>1</v>
      </c>
      <c r="F154" s="152" t="s">
        <v>2996</v>
      </c>
      <c r="H154" s="151" t="s">
        <v>1</v>
      </c>
      <c r="I154" s="153"/>
      <c r="L154" s="149"/>
      <c r="M154" s="154"/>
      <c r="T154" s="155"/>
      <c r="AT154" s="151" t="s">
        <v>261</v>
      </c>
      <c r="AU154" s="151" t="s">
        <v>80</v>
      </c>
      <c r="AV154" s="12" t="s">
        <v>80</v>
      </c>
      <c r="AW154" s="12" t="s">
        <v>30</v>
      </c>
      <c r="AX154" s="12" t="s">
        <v>73</v>
      </c>
      <c r="AY154" s="151" t="s">
        <v>252</v>
      </c>
    </row>
    <row r="155" spans="2:65" s="13" customFormat="1">
      <c r="B155" s="156"/>
      <c r="D155" s="150" t="s">
        <v>261</v>
      </c>
      <c r="E155" s="157" t="s">
        <v>1</v>
      </c>
      <c r="F155" s="158" t="s">
        <v>80</v>
      </c>
      <c r="H155" s="159">
        <v>1</v>
      </c>
      <c r="I155" s="160"/>
      <c r="L155" s="156"/>
      <c r="M155" s="161"/>
      <c r="T155" s="162"/>
      <c r="AT155" s="157" t="s">
        <v>261</v>
      </c>
      <c r="AU155" s="157" t="s">
        <v>80</v>
      </c>
      <c r="AV155" s="13" t="s">
        <v>82</v>
      </c>
      <c r="AW155" s="13" t="s">
        <v>30</v>
      </c>
      <c r="AX155" s="13" t="s">
        <v>73</v>
      </c>
      <c r="AY155" s="157" t="s">
        <v>252</v>
      </c>
    </row>
    <row r="156" spans="2:65" s="14" customFormat="1">
      <c r="B156" s="163"/>
      <c r="D156" s="150" t="s">
        <v>261</v>
      </c>
      <c r="E156" s="164" t="s">
        <v>1</v>
      </c>
      <c r="F156" s="165" t="s">
        <v>277</v>
      </c>
      <c r="H156" s="166">
        <v>1</v>
      </c>
      <c r="I156" s="167"/>
      <c r="L156" s="163"/>
      <c r="M156" s="168"/>
      <c r="T156" s="169"/>
      <c r="AT156" s="164" t="s">
        <v>261</v>
      </c>
      <c r="AU156" s="164" t="s">
        <v>80</v>
      </c>
      <c r="AV156" s="14" t="s">
        <v>259</v>
      </c>
      <c r="AW156" s="14" t="s">
        <v>30</v>
      </c>
      <c r="AX156" s="14" t="s">
        <v>80</v>
      </c>
      <c r="AY156" s="164" t="s">
        <v>252</v>
      </c>
    </row>
    <row r="157" spans="2:65" s="1" customFormat="1" ht="24.2" customHeight="1">
      <c r="B157" s="32"/>
      <c r="C157" s="136" t="s">
        <v>82</v>
      </c>
      <c r="D157" s="136" t="s">
        <v>254</v>
      </c>
      <c r="E157" s="137" t="s">
        <v>2997</v>
      </c>
      <c r="F157" s="138" t="s">
        <v>2998</v>
      </c>
      <c r="G157" s="139" t="s">
        <v>2132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80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259</v>
      </c>
    </row>
    <row r="158" spans="2:65" s="12" customFormat="1">
      <c r="B158" s="149"/>
      <c r="D158" s="150" t="s">
        <v>261</v>
      </c>
      <c r="E158" s="151" t="s">
        <v>1</v>
      </c>
      <c r="F158" s="152" t="s">
        <v>2999</v>
      </c>
      <c r="H158" s="151" t="s">
        <v>1</v>
      </c>
      <c r="I158" s="153"/>
      <c r="L158" s="149"/>
      <c r="M158" s="154"/>
      <c r="T158" s="155"/>
      <c r="AT158" s="151" t="s">
        <v>261</v>
      </c>
      <c r="AU158" s="151" t="s">
        <v>80</v>
      </c>
      <c r="AV158" s="12" t="s">
        <v>80</v>
      </c>
      <c r="AW158" s="12" t="s">
        <v>30</v>
      </c>
      <c r="AX158" s="12" t="s">
        <v>73</v>
      </c>
      <c r="AY158" s="151" t="s">
        <v>252</v>
      </c>
    </row>
    <row r="159" spans="2:65" s="12" customFormat="1">
      <c r="B159" s="149"/>
      <c r="D159" s="150" t="s">
        <v>261</v>
      </c>
      <c r="E159" s="151" t="s">
        <v>1</v>
      </c>
      <c r="F159" s="152" t="s">
        <v>3000</v>
      </c>
      <c r="H159" s="151" t="s">
        <v>1</v>
      </c>
      <c r="I159" s="153"/>
      <c r="L159" s="149"/>
      <c r="M159" s="154"/>
      <c r="T159" s="155"/>
      <c r="AT159" s="151" t="s">
        <v>261</v>
      </c>
      <c r="AU159" s="151" t="s">
        <v>80</v>
      </c>
      <c r="AV159" s="12" t="s">
        <v>80</v>
      </c>
      <c r="AW159" s="12" t="s">
        <v>30</v>
      </c>
      <c r="AX159" s="12" t="s">
        <v>73</v>
      </c>
      <c r="AY159" s="151" t="s">
        <v>252</v>
      </c>
    </row>
    <row r="160" spans="2:65" s="12" customFormat="1">
      <c r="B160" s="149"/>
      <c r="D160" s="150" t="s">
        <v>261</v>
      </c>
      <c r="E160" s="151" t="s">
        <v>1</v>
      </c>
      <c r="F160" s="152" t="s">
        <v>3001</v>
      </c>
      <c r="H160" s="151" t="s">
        <v>1</v>
      </c>
      <c r="I160" s="153"/>
      <c r="L160" s="149"/>
      <c r="M160" s="154"/>
      <c r="T160" s="155"/>
      <c r="AT160" s="151" t="s">
        <v>261</v>
      </c>
      <c r="AU160" s="151" t="s">
        <v>80</v>
      </c>
      <c r="AV160" s="12" t="s">
        <v>80</v>
      </c>
      <c r="AW160" s="12" t="s">
        <v>30</v>
      </c>
      <c r="AX160" s="12" t="s">
        <v>73</v>
      </c>
      <c r="AY160" s="151" t="s">
        <v>252</v>
      </c>
    </row>
    <row r="161" spans="2:65" s="12" customFormat="1">
      <c r="B161" s="149"/>
      <c r="D161" s="150" t="s">
        <v>261</v>
      </c>
      <c r="E161" s="151" t="s">
        <v>1</v>
      </c>
      <c r="F161" s="152" t="s">
        <v>3002</v>
      </c>
      <c r="H161" s="151" t="s">
        <v>1</v>
      </c>
      <c r="I161" s="153"/>
      <c r="L161" s="149"/>
      <c r="M161" s="154"/>
      <c r="T161" s="155"/>
      <c r="AT161" s="151" t="s">
        <v>261</v>
      </c>
      <c r="AU161" s="151" t="s">
        <v>80</v>
      </c>
      <c r="AV161" s="12" t="s">
        <v>80</v>
      </c>
      <c r="AW161" s="12" t="s">
        <v>30</v>
      </c>
      <c r="AX161" s="12" t="s">
        <v>73</v>
      </c>
      <c r="AY161" s="151" t="s">
        <v>252</v>
      </c>
    </row>
    <row r="162" spans="2:65" s="12" customFormat="1">
      <c r="B162" s="149"/>
      <c r="D162" s="150" t="s">
        <v>261</v>
      </c>
      <c r="E162" s="151" t="s">
        <v>1</v>
      </c>
      <c r="F162" s="152" t="s">
        <v>3003</v>
      </c>
      <c r="H162" s="151" t="s">
        <v>1</v>
      </c>
      <c r="I162" s="153"/>
      <c r="L162" s="149"/>
      <c r="M162" s="154"/>
      <c r="T162" s="155"/>
      <c r="AT162" s="151" t="s">
        <v>261</v>
      </c>
      <c r="AU162" s="151" t="s">
        <v>80</v>
      </c>
      <c r="AV162" s="12" t="s">
        <v>80</v>
      </c>
      <c r="AW162" s="12" t="s">
        <v>30</v>
      </c>
      <c r="AX162" s="12" t="s">
        <v>73</v>
      </c>
      <c r="AY162" s="151" t="s">
        <v>252</v>
      </c>
    </row>
    <row r="163" spans="2:65" s="12" customFormat="1">
      <c r="B163" s="149"/>
      <c r="D163" s="150" t="s">
        <v>261</v>
      </c>
      <c r="E163" s="151" t="s">
        <v>1</v>
      </c>
      <c r="F163" s="152" t="s">
        <v>3004</v>
      </c>
      <c r="H163" s="151" t="s">
        <v>1</v>
      </c>
      <c r="I163" s="153"/>
      <c r="L163" s="149"/>
      <c r="M163" s="154"/>
      <c r="T163" s="155"/>
      <c r="AT163" s="151" t="s">
        <v>261</v>
      </c>
      <c r="AU163" s="151" t="s">
        <v>80</v>
      </c>
      <c r="AV163" s="12" t="s">
        <v>80</v>
      </c>
      <c r="AW163" s="12" t="s">
        <v>30</v>
      </c>
      <c r="AX163" s="12" t="s">
        <v>73</v>
      </c>
      <c r="AY163" s="151" t="s">
        <v>252</v>
      </c>
    </row>
    <row r="164" spans="2:65" s="12" customFormat="1">
      <c r="B164" s="149"/>
      <c r="D164" s="150" t="s">
        <v>261</v>
      </c>
      <c r="E164" s="151" t="s">
        <v>1</v>
      </c>
      <c r="F164" s="152" t="s">
        <v>3005</v>
      </c>
      <c r="H164" s="151" t="s">
        <v>1</v>
      </c>
      <c r="I164" s="153"/>
      <c r="L164" s="149"/>
      <c r="M164" s="154"/>
      <c r="T164" s="155"/>
      <c r="AT164" s="151" t="s">
        <v>261</v>
      </c>
      <c r="AU164" s="151" t="s">
        <v>80</v>
      </c>
      <c r="AV164" s="12" t="s">
        <v>80</v>
      </c>
      <c r="AW164" s="12" t="s">
        <v>30</v>
      </c>
      <c r="AX164" s="12" t="s">
        <v>73</v>
      </c>
      <c r="AY164" s="151" t="s">
        <v>252</v>
      </c>
    </row>
    <row r="165" spans="2:65" s="12" customFormat="1">
      <c r="B165" s="149"/>
      <c r="D165" s="150" t="s">
        <v>261</v>
      </c>
      <c r="E165" s="151" t="s">
        <v>1</v>
      </c>
      <c r="F165" s="152" t="s">
        <v>3006</v>
      </c>
      <c r="H165" s="151" t="s">
        <v>1</v>
      </c>
      <c r="I165" s="153"/>
      <c r="L165" s="149"/>
      <c r="M165" s="154"/>
      <c r="T165" s="155"/>
      <c r="AT165" s="151" t="s">
        <v>261</v>
      </c>
      <c r="AU165" s="151" t="s">
        <v>80</v>
      </c>
      <c r="AV165" s="12" t="s">
        <v>80</v>
      </c>
      <c r="AW165" s="12" t="s">
        <v>30</v>
      </c>
      <c r="AX165" s="12" t="s">
        <v>73</v>
      </c>
      <c r="AY165" s="151" t="s">
        <v>252</v>
      </c>
    </row>
    <row r="166" spans="2:65" s="12" customFormat="1">
      <c r="B166" s="149"/>
      <c r="D166" s="150" t="s">
        <v>261</v>
      </c>
      <c r="E166" s="151" t="s">
        <v>1</v>
      </c>
      <c r="F166" s="152" t="s">
        <v>3007</v>
      </c>
      <c r="H166" s="151" t="s">
        <v>1</v>
      </c>
      <c r="I166" s="153"/>
      <c r="L166" s="149"/>
      <c r="M166" s="154"/>
      <c r="T166" s="155"/>
      <c r="AT166" s="151" t="s">
        <v>261</v>
      </c>
      <c r="AU166" s="151" t="s">
        <v>80</v>
      </c>
      <c r="AV166" s="12" t="s">
        <v>80</v>
      </c>
      <c r="AW166" s="12" t="s">
        <v>30</v>
      </c>
      <c r="AX166" s="12" t="s">
        <v>73</v>
      </c>
      <c r="AY166" s="151" t="s">
        <v>252</v>
      </c>
    </row>
    <row r="167" spans="2:65" s="12" customFormat="1">
      <c r="B167" s="149"/>
      <c r="D167" s="150" t="s">
        <v>261</v>
      </c>
      <c r="E167" s="151" t="s">
        <v>1</v>
      </c>
      <c r="F167" s="152" t="s">
        <v>3008</v>
      </c>
      <c r="H167" s="151" t="s">
        <v>1</v>
      </c>
      <c r="I167" s="153"/>
      <c r="L167" s="149"/>
      <c r="M167" s="154"/>
      <c r="T167" s="155"/>
      <c r="AT167" s="151" t="s">
        <v>261</v>
      </c>
      <c r="AU167" s="151" t="s">
        <v>80</v>
      </c>
      <c r="AV167" s="12" t="s">
        <v>80</v>
      </c>
      <c r="AW167" s="12" t="s">
        <v>30</v>
      </c>
      <c r="AX167" s="12" t="s">
        <v>73</v>
      </c>
      <c r="AY167" s="151" t="s">
        <v>252</v>
      </c>
    </row>
    <row r="168" spans="2:65" s="12" customFormat="1">
      <c r="B168" s="149"/>
      <c r="D168" s="150" t="s">
        <v>261</v>
      </c>
      <c r="E168" s="151" t="s">
        <v>1</v>
      </c>
      <c r="F168" s="152" t="s">
        <v>3009</v>
      </c>
      <c r="H168" s="151" t="s">
        <v>1</v>
      </c>
      <c r="I168" s="153"/>
      <c r="L168" s="149"/>
      <c r="M168" s="154"/>
      <c r="T168" s="155"/>
      <c r="AT168" s="151" t="s">
        <v>261</v>
      </c>
      <c r="AU168" s="151" t="s">
        <v>80</v>
      </c>
      <c r="AV168" s="12" t="s">
        <v>80</v>
      </c>
      <c r="AW168" s="12" t="s">
        <v>30</v>
      </c>
      <c r="AX168" s="12" t="s">
        <v>73</v>
      </c>
      <c r="AY168" s="151" t="s">
        <v>252</v>
      </c>
    </row>
    <row r="169" spans="2:65" s="12" customFormat="1">
      <c r="B169" s="149"/>
      <c r="D169" s="150" t="s">
        <v>261</v>
      </c>
      <c r="E169" s="151" t="s">
        <v>1</v>
      </c>
      <c r="F169" s="152" t="s">
        <v>2994</v>
      </c>
      <c r="H169" s="151" t="s">
        <v>1</v>
      </c>
      <c r="I169" s="153"/>
      <c r="L169" s="149"/>
      <c r="M169" s="154"/>
      <c r="T169" s="155"/>
      <c r="AT169" s="151" t="s">
        <v>261</v>
      </c>
      <c r="AU169" s="151" t="s">
        <v>80</v>
      </c>
      <c r="AV169" s="12" t="s">
        <v>80</v>
      </c>
      <c r="AW169" s="12" t="s">
        <v>30</v>
      </c>
      <c r="AX169" s="12" t="s">
        <v>73</v>
      </c>
      <c r="AY169" s="151" t="s">
        <v>252</v>
      </c>
    </row>
    <row r="170" spans="2:65" s="12" customFormat="1">
      <c r="B170" s="149"/>
      <c r="D170" s="150" t="s">
        <v>261</v>
      </c>
      <c r="E170" s="151" t="s">
        <v>1</v>
      </c>
      <c r="F170" s="152" t="s">
        <v>2995</v>
      </c>
      <c r="H170" s="151" t="s">
        <v>1</v>
      </c>
      <c r="I170" s="153"/>
      <c r="L170" s="149"/>
      <c r="M170" s="154"/>
      <c r="T170" s="155"/>
      <c r="AT170" s="151" t="s">
        <v>261</v>
      </c>
      <c r="AU170" s="151" t="s">
        <v>80</v>
      </c>
      <c r="AV170" s="12" t="s">
        <v>80</v>
      </c>
      <c r="AW170" s="12" t="s">
        <v>30</v>
      </c>
      <c r="AX170" s="12" t="s">
        <v>73</v>
      </c>
      <c r="AY170" s="151" t="s">
        <v>252</v>
      </c>
    </row>
    <row r="171" spans="2:65" s="12" customFormat="1">
      <c r="B171" s="149"/>
      <c r="D171" s="150" t="s">
        <v>261</v>
      </c>
      <c r="E171" s="151" t="s">
        <v>1</v>
      </c>
      <c r="F171" s="152" t="s">
        <v>3010</v>
      </c>
      <c r="H171" s="151" t="s">
        <v>1</v>
      </c>
      <c r="I171" s="153"/>
      <c r="L171" s="149"/>
      <c r="M171" s="154"/>
      <c r="T171" s="155"/>
      <c r="AT171" s="151" t="s">
        <v>261</v>
      </c>
      <c r="AU171" s="151" t="s">
        <v>80</v>
      </c>
      <c r="AV171" s="12" t="s">
        <v>80</v>
      </c>
      <c r="AW171" s="12" t="s">
        <v>30</v>
      </c>
      <c r="AX171" s="12" t="s">
        <v>73</v>
      </c>
      <c r="AY171" s="151" t="s">
        <v>252</v>
      </c>
    </row>
    <row r="172" spans="2:65" s="13" customFormat="1">
      <c r="B172" s="156"/>
      <c r="D172" s="150" t="s">
        <v>261</v>
      </c>
      <c r="E172" s="157" t="s">
        <v>1</v>
      </c>
      <c r="F172" s="158" t="s">
        <v>80</v>
      </c>
      <c r="H172" s="159">
        <v>1</v>
      </c>
      <c r="I172" s="160"/>
      <c r="L172" s="156"/>
      <c r="M172" s="161"/>
      <c r="T172" s="162"/>
      <c r="AT172" s="157" t="s">
        <v>261</v>
      </c>
      <c r="AU172" s="157" t="s">
        <v>80</v>
      </c>
      <c r="AV172" s="13" t="s">
        <v>82</v>
      </c>
      <c r="AW172" s="13" t="s">
        <v>30</v>
      </c>
      <c r="AX172" s="13" t="s">
        <v>73</v>
      </c>
      <c r="AY172" s="157" t="s">
        <v>252</v>
      </c>
    </row>
    <row r="173" spans="2:65" s="14" customFormat="1">
      <c r="B173" s="163"/>
      <c r="D173" s="150" t="s">
        <v>261</v>
      </c>
      <c r="E173" s="164" t="s">
        <v>1</v>
      </c>
      <c r="F173" s="165" t="s">
        <v>277</v>
      </c>
      <c r="H173" s="166">
        <v>1</v>
      </c>
      <c r="I173" s="167"/>
      <c r="L173" s="163"/>
      <c r="M173" s="168"/>
      <c r="T173" s="169"/>
      <c r="AT173" s="164" t="s">
        <v>261</v>
      </c>
      <c r="AU173" s="164" t="s">
        <v>80</v>
      </c>
      <c r="AV173" s="14" t="s">
        <v>259</v>
      </c>
      <c r="AW173" s="14" t="s">
        <v>30</v>
      </c>
      <c r="AX173" s="14" t="s">
        <v>80</v>
      </c>
      <c r="AY173" s="164" t="s">
        <v>252</v>
      </c>
    </row>
    <row r="174" spans="2:65" s="1" customFormat="1" ht="24.2" customHeight="1">
      <c r="B174" s="32"/>
      <c r="C174" s="136" t="s">
        <v>96</v>
      </c>
      <c r="D174" s="136" t="s">
        <v>254</v>
      </c>
      <c r="E174" s="137" t="s">
        <v>3011</v>
      </c>
      <c r="F174" s="138" t="s">
        <v>2998</v>
      </c>
      <c r="G174" s="139" t="s">
        <v>2132</v>
      </c>
      <c r="H174" s="140">
        <v>1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80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305</v>
      </c>
    </row>
    <row r="175" spans="2:65" s="12" customFormat="1">
      <c r="B175" s="149"/>
      <c r="D175" s="150" t="s">
        <v>261</v>
      </c>
      <c r="E175" s="151" t="s">
        <v>1</v>
      </c>
      <c r="F175" s="152" t="s">
        <v>2999</v>
      </c>
      <c r="H175" s="151" t="s">
        <v>1</v>
      </c>
      <c r="I175" s="153"/>
      <c r="L175" s="149"/>
      <c r="M175" s="154"/>
      <c r="T175" s="155"/>
      <c r="AT175" s="151" t="s">
        <v>261</v>
      </c>
      <c r="AU175" s="151" t="s">
        <v>80</v>
      </c>
      <c r="AV175" s="12" t="s">
        <v>80</v>
      </c>
      <c r="AW175" s="12" t="s">
        <v>30</v>
      </c>
      <c r="AX175" s="12" t="s">
        <v>73</v>
      </c>
      <c r="AY175" s="151" t="s">
        <v>252</v>
      </c>
    </row>
    <row r="176" spans="2:65" s="12" customFormat="1">
      <c r="B176" s="149"/>
      <c r="D176" s="150" t="s">
        <v>261</v>
      </c>
      <c r="E176" s="151" t="s">
        <v>1</v>
      </c>
      <c r="F176" s="152" t="s">
        <v>3000</v>
      </c>
      <c r="H176" s="151" t="s">
        <v>1</v>
      </c>
      <c r="I176" s="153"/>
      <c r="L176" s="149"/>
      <c r="M176" s="154"/>
      <c r="T176" s="155"/>
      <c r="AT176" s="151" t="s">
        <v>261</v>
      </c>
      <c r="AU176" s="151" t="s">
        <v>80</v>
      </c>
      <c r="AV176" s="12" t="s">
        <v>80</v>
      </c>
      <c r="AW176" s="12" t="s">
        <v>30</v>
      </c>
      <c r="AX176" s="12" t="s">
        <v>73</v>
      </c>
      <c r="AY176" s="151" t="s">
        <v>252</v>
      </c>
    </row>
    <row r="177" spans="2:65" s="12" customFormat="1">
      <c r="B177" s="149"/>
      <c r="D177" s="150" t="s">
        <v>261</v>
      </c>
      <c r="E177" s="151" t="s">
        <v>1</v>
      </c>
      <c r="F177" s="152" t="s">
        <v>3001</v>
      </c>
      <c r="H177" s="151" t="s">
        <v>1</v>
      </c>
      <c r="I177" s="153"/>
      <c r="L177" s="149"/>
      <c r="M177" s="154"/>
      <c r="T177" s="155"/>
      <c r="AT177" s="151" t="s">
        <v>261</v>
      </c>
      <c r="AU177" s="151" t="s">
        <v>80</v>
      </c>
      <c r="AV177" s="12" t="s">
        <v>80</v>
      </c>
      <c r="AW177" s="12" t="s">
        <v>30</v>
      </c>
      <c r="AX177" s="12" t="s">
        <v>73</v>
      </c>
      <c r="AY177" s="151" t="s">
        <v>252</v>
      </c>
    </row>
    <row r="178" spans="2:65" s="12" customFormat="1">
      <c r="B178" s="149"/>
      <c r="D178" s="150" t="s">
        <v>261</v>
      </c>
      <c r="E178" s="151" t="s">
        <v>1</v>
      </c>
      <c r="F178" s="152" t="s">
        <v>3012</v>
      </c>
      <c r="H178" s="151" t="s">
        <v>1</v>
      </c>
      <c r="I178" s="153"/>
      <c r="L178" s="149"/>
      <c r="M178" s="154"/>
      <c r="T178" s="155"/>
      <c r="AT178" s="151" t="s">
        <v>261</v>
      </c>
      <c r="AU178" s="151" t="s">
        <v>80</v>
      </c>
      <c r="AV178" s="12" t="s">
        <v>80</v>
      </c>
      <c r="AW178" s="12" t="s">
        <v>30</v>
      </c>
      <c r="AX178" s="12" t="s">
        <v>73</v>
      </c>
      <c r="AY178" s="151" t="s">
        <v>252</v>
      </c>
    </row>
    <row r="179" spans="2:65" s="12" customFormat="1">
      <c r="B179" s="149"/>
      <c r="D179" s="150" t="s">
        <v>261</v>
      </c>
      <c r="E179" s="151" t="s">
        <v>1</v>
      </c>
      <c r="F179" s="152" t="s">
        <v>3013</v>
      </c>
      <c r="H179" s="151" t="s">
        <v>1</v>
      </c>
      <c r="I179" s="153"/>
      <c r="L179" s="149"/>
      <c r="M179" s="154"/>
      <c r="T179" s="155"/>
      <c r="AT179" s="151" t="s">
        <v>261</v>
      </c>
      <c r="AU179" s="151" t="s">
        <v>80</v>
      </c>
      <c r="AV179" s="12" t="s">
        <v>80</v>
      </c>
      <c r="AW179" s="12" t="s">
        <v>30</v>
      </c>
      <c r="AX179" s="12" t="s">
        <v>73</v>
      </c>
      <c r="AY179" s="151" t="s">
        <v>252</v>
      </c>
    </row>
    <row r="180" spans="2:65" s="12" customFormat="1">
      <c r="B180" s="149"/>
      <c r="D180" s="150" t="s">
        <v>261</v>
      </c>
      <c r="E180" s="151" t="s">
        <v>1</v>
      </c>
      <c r="F180" s="152" t="s">
        <v>3014</v>
      </c>
      <c r="H180" s="151" t="s">
        <v>1</v>
      </c>
      <c r="I180" s="153"/>
      <c r="L180" s="149"/>
      <c r="M180" s="154"/>
      <c r="T180" s="155"/>
      <c r="AT180" s="151" t="s">
        <v>261</v>
      </c>
      <c r="AU180" s="151" t="s">
        <v>80</v>
      </c>
      <c r="AV180" s="12" t="s">
        <v>80</v>
      </c>
      <c r="AW180" s="12" t="s">
        <v>30</v>
      </c>
      <c r="AX180" s="12" t="s">
        <v>73</v>
      </c>
      <c r="AY180" s="151" t="s">
        <v>252</v>
      </c>
    </row>
    <row r="181" spans="2:65" s="12" customFormat="1">
      <c r="B181" s="149"/>
      <c r="D181" s="150" t="s">
        <v>261</v>
      </c>
      <c r="E181" s="151" t="s">
        <v>1</v>
      </c>
      <c r="F181" s="152" t="s">
        <v>3005</v>
      </c>
      <c r="H181" s="151" t="s">
        <v>1</v>
      </c>
      <c r="I181" s="153"/>
      <c r="L181" s="149"/>
      <c r="M181" s="154"/>
      <c r="T181" s="155"/>
      <c r="AT181" s="151" t="s">
        <v>261</v>
      </c>
      <c r="AU181" s="151" t="s">
        <v>80</v>
      </c>
      <c r="AV181" s="12" t="s">
        <v>80</v>
      </c>
      <c r="AW181" s="12" t="s">
        <v>30</v>
      </c>
      <c r="AX181" s="12" t="s">
        <v>73</v>
      </c>
      <c r="AY181" s="151" t="s">
        <v>252</v>
      </c>
    </row>
    <row r="182" spans="2:65" s="12" customFormat="1">
      <c r="B182" s="149"/>
      <c r="D182" s="150" t="s">
        <v>261</v>
      </c>
      <c r="E182" s="151" t="s">
        <v>1</v>
      </c>
      <c r="F182" s="152" t="s">
        <v>3006</v>
      </c>
      <c r="H182" s="151" t="s">
        <v>1</v>
      </c>
      <c r="I182" s="153"/>
      <c r="L182" s="149"/>
      <c r="M182" s="154"/>
      <c r="T182" s="155"/>
      <c r="AT182" s="151" t="s">
        <v>261</v>
      </c>
      <c r="AU182" s="151" t="s">
        <v>80</v>
      </c>
      <c r="AV182" s="12" t="s">
        <v>80</v>
      </c>
      <c r="AW182" s="12" t="s">
        <v>30</v>
      </c>
      <c r="AX182" s="12" t="s">
        <v>73</v>
      </c>
      <c r="AY182" s="151" t="s">
        <v>252</v>
      </c>
    </row>
    <row r="183" spans="2:65" s="12" customFormat="1">
      <c r="B183" s="149"/>
      <c r="D183" s="150" t="s">
        <v>261</v>
      </c>
      <c r="E183" s="151" t="s">
        <v>1</v>
      </c>
      <c r="F183" s="152" t="s">
        <v>3007</v>
      </c>
      <c r="H183" s="151" t="s">
        <v>1</v>
      </c>
      <c r="I183" s="153"/>
      <c r="L183" s="149"/>
      <c r="M183" s="154"/>
      <c r="T183" s="155"/>
      <c r="AT183" s="151" t="s">
        <v>261</v>
      </c>
      <c r="AU183" s="151" t="s">
        <v>80</v>
      </c>
      <c r="AV183" s="12" t="s">
        <v>80</v>
      </c>
      <c r="AW183" s="12" t="s">
        <v>30</v>
      </c>
      <c r="AX183" s="12" t="s">
        <v>73</v>
      </c>
      <c r="AY183" s="151" t="s">
        <v>252</v>
      </c>
    </row>
    <row r="184" spans="2:65" s="12" customFormat="1">
      <c r="B184" s="149"/>
      <c r="D184" s="150" t="s">
        <v>261</v>
      </c>
      <c r="E184" s="151" t="s">
        <v>1</v>
      </c>
      <c r="F184" s="152" t="s">
        <v>3009</v>
      </c>
      <c r="H184" s="151" t="s">
        <v>1</v>
      </c>
      <c r="I184" s="153"/>
      <c r="L184" s="149"/>
      <c r="M184" s="154"/>
      <c r="T184" s="155"/>
      <c r="AT184" s="151" t="s">
        <v>261</v>
      </c>
      <c r="AU184" s="151" t="s">
        <v>80</v>
      </c>
      <c r="AV184" s="12" t="s">
        <v>80</v>
      </c>
      <c r="AW184" s="12" t="s">
        <v>30</v>
      </c>
      <c r="AX184" s="12" t="s">
        <v>73</v>
      </c>
      <c r="AY184" s="151" t="s">
        <v>252</v>
      </c>
    </row>
    <row r="185" spans="2:65" s="12" customFormat="1">
      <c r="B185" s="149"/>
      <c r="D185" s="150" t="s">
        <v>261</v>
      </c>
      <c r="E185" s="151" t="s">
        <v>1</v>
      </c>
      <c r="F185" s="152" t="s">
        <v>2994</v>
      </c>
      <c r="H185" s="151" t="s">
        <v>1</v>
      </c>
      <c r="I185" s="153"/>
      <c r="L185" s="149"/>
      <c r="M185" s="154"/>
      <c r="T185" s="155"/>
      <c r="AT185" s="151" t="s">
        <v>261</v>
      </c>
      <c r="AU185" s="151" t="s">
        <v>80</v>
      </c>
      <c r="AV185" s="12" t="s">
        <v>80</v>
      </c>
      <c r="AW185" s="12" t="s">
        <v>30</v>
      </c>
      <c r="AX185" s="12" t="s">
        <v>73</v>
      </c>
      <c r="AY185" s="151" t="s">
        <v>252</v>
      </c>
    </row>
    <row r="186" spans="2:65" s="12" customFormat="1">
      <c r="B186" s="149"/>
      <c r="D186" s="150" t="s">
        <v>261</v>
      </c>
      <c r="E186" s="151" t="s">
        <v>1</v>
      </c>
      <c r="F186" s="152" t="s">
        <v>2995</v>
      </c>
      <c r="H186" s="151" t="s">
        <v>1</v>
      </c>
      <c r="I186" s="153"/>
      <c r="L186" s="149"/>
      <c r="M186" s="154"/>
      <c r="T186" s="155"/>
      <c r="AT186" s="151" t="s">
        <v>261</v>
      </c>
      <c r="AU186" s="151" t="s">
        <v>80</v>
      </c>
      <c r="AV186" s="12" t="s">
        <v>80</v>
      </c>
      <c r="AW186" s="12" t="s">
        <v>30</v>
      </c>
      <c r="AX186" s="12" t="s">
        <v>73</v>
      </c>
      <c r="AY186" s="151" t="s">
        <v>252</v>
      </c>
    </row>
    <row r="187" spans="2:65" s="12" customFormat="1">
      <c r="B187" s="149"/>
      <c r="D187" s="150" t="s">
        <v>261</v>
      </c>
      <c r="E187" s="151" t="s">
        <v>1</v>
      </c>
      <c r="F187" s="152" t="s">
        <v>3010</v>
      </c>
      <c r="H187" s="151" t="s">
        <v>1</v>
      </c>
      <c r="I187" s="153"/>
      <c r="L187" s="149"/>
      <c r="M187" s="154"/>
      <c r="T187" s="155"/>
      <c r="AT187" s="151" t="s">
        <v>261</v>
      </c>
      <c r="AU187" s="151" t="s">
        <v>80</v>
      </c>
      <c r="AV187" s="12" t="s">
        <v>80</v>
      </c>
      <c r="AW187" s="12" t="s">
        <v>30</v>
      </c>
      <c r="AX187" s="12" t="s">
        <v>73</v>
      </c>
      <c r="AY187" s="151" t="s">
        <v>252</v>
      </c>
    </row>
    <row r="188" spans="2:65" s="13" customFormat="1">
      <c r="B188" s="156"/>
      <c r="D188" s="150" t="s">
        <v>261</v>
      </c>
      <c r="E188" s="157" t="s">
        <v>1</v>
      </c>
      <c r="F188" s="158" t="s">
        <v>80</v>
      </c>
      <c r="H188" s="159">
        <v>1</v>
      </c>
      <c r="I188" s="160"/>
      <c r="L188" s="156"/>
      <c r="M188" s="161"/>
      <c r="T188" s="162"/>
      <c r="AT188" s="157" t="s">
        <v>261</v>
      </c>
      <c r="AU188" s="157" t="s">
        <v>80</v>
      </c>
      <c r="AV188" s="13" t="s">
        <v>82</v>
      </c>
      <c r="AW188" s="13" t="s">
        <v>30</v>
      </c>
      <c r="AX188" s="13" t="s">
        <v>73</v>
      </c>
      <c r="AY188" s="157" t="s">
        <v>252</v>
      </c>
    </row>
    <row r="189" spans="2:65" s="14" customFormat="1">
      <c r="B189" s="163"/>
      <c r="D189" s="150" t="s">
        <v>261</v>
      </c>
      <c r="E189" s="164" t="s">
        <v>1</v>
      </c>
      <c r="F189" s="165" t="s">
        <v>277</v>
      </c>
      <c r="H189" s="166">
        <v>1</v>
      </c>
      <c r="I189" s="167"/>
      <c r="L189" s="163"/>
      <c r="M189" s="168"/>
      <c r="T189" s="169"/>
      <c r="AT189" s="164" t="s">
        <v>261</v>
      </c>
      <c r="AU189" s="164" t="s">
        <v>80</v>
      </c>
      <c r="AV189" s="14" t="s">
        <v>259</v>
      </c>
      <c r="AW189" s="14" t="s">
        <v>30</v>
      </c>
      <c r="AX189" s="14" t="s">
        <v>80</v>
      </c>
      <c r="AY189" s="164" t="s">
        <v>252</v>
      </c>
    </row>
    <row r="190" spans="2:65" s="1" customFormat="1" ht="24.2" customHeight="1">
      <c r="B190" s="32"/>
      <c r="C190" s="136" t="s">
        <v>259</v>
      </c>
      <c r="D190" s="136" t="s">
        <v>254</v>
      </c>
      <c r="E190" s="137" t="s">
        <v>3015</v>
      </c>
      <c r="F190" s="138" t="s">
        <v>2998</v>
      </c>
      <c r="G190" s="139" t="s">
        <v>2132</v>
      </c>
      <c r="H190" s="140">
        <v>1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80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320</v>
      </c>
    </row>
    <row r="191" spans="2:65" s="12" customFormat="1">
      <c r="B191" s="149"/>
      <c r="D191" s="150" t="s">
        <v>261</v>
      </c>
      <c r="E191" s="151" t="s">
        <v>1</v>
      </c>
      <c r="F191" s="152" t="s">
        <v>2999</v>
      </c>
      <c r="H191" s="151" t="s">
        <v>1</v>
      </c>
      <c r="I191" s="153"/>
      <c r="L191" s="149"/>
      <c r="M191" s="154"/>
      <c r="T191" s="155"/>
      <c r="AT191" s="151" t="s">
        <v>261</v>
      </c>
      <c r="AU191" s="151" t="s">
        <v>80</v>
      </c>
      <c r="AV191" s="12" t="s">
        <v>80</v>
      </c>
      <c r="AW191" s="12" t="s">
        <v>30</v>
      </c>
      <c r="AX191" s="12" t="s">
        <v>73</v>
      </c>
      <c r="AY191" s="151" t="s">
        <v>252</v>
      </c>
    </row>
    <row r="192" spans="2:65" s="12" customFormat="1">
      <c r="B192" s="149"/>
      <c r="D192" s="150" t="s">
        <v>261</v>
      </c>
      <c r="E192" s="151" t="s">
        <v>1</v>
      </c>
      <c r="F192" s="152" t="s">
        <v>3000</v>
      </c>
      <c r="H192" s="151" t="s">
        <v>1</v>
      </c>
      <c r="I192" s="153"/>
      <c r="L192" s="149"/>
      <c r="M192" s="154"/>
      <c r="T192" s="155"/>
      <c r="AT192" s="151" t="s">
        <v>261</v>
      </c>
      <c r="AU192" s="151" t="s">
        <v>80</v>
      </c>
      <c r="AV192" s="12" t="s">
        <v>80</v>
      </c>
      <c r="AW192" s="12" t="s">
        <v>30</v>
      </c>
      <c r="AX192" s="12" t="s">
        <v>73</v>
      </c>
      <c r="AY192" s="151" t="s">
        <v>252</v>
      </c>
    </row>
    <row r="193" spans="2:65" s="12" customFormat="1">
      <c r="B193" s="149"/>
      <c r="D193" s="150" t="s">
        <v>261</v>
      </c>
      <c r="E193" s="151" t="s">
        <v>1</v>
      </c>
      <c r="F193" s="152" t="s">
        <v>3001</v>
      </c>
      <c r="H193" s="151" t="s">
        <v>1</v>
      </c>
      <c r="I193" s="153"/>
      <c r="L193" s="149"/>
      <c r="M193" s="154"/>
      <c r="T193" s="155"/>
      <c r="AT193" s="151" t="s">
        <v>261</v>
      </c>
      <c r="AU193" s="151" t="s">
        <v>80</v>
      </c>
      <c r="AV193" s="12" t="s">
        <v>80</v>
      </c>
      <c r="AW193" s="12" t="s">
        <v>30</v>
      </c>
      <c r="AX193" s="12" t="s">
        <v>73</v>
      </c>
      <c r="AY193" s="151" t="s">
        <v>252</v>
      </c>
    </row>
    <row r="194" spans="2:65" s="12" customFormat="1">
      <c r="B194" s="149"/>
      <c r="D194" s="150" t="s">
        <v>261</v>
      </c>
      <c r="E194" s="151" t="s">
        <v>1</v>
      </c>
      <c r="F194" s="152" t="s">
        <v>3016</v>
      </c>
      <c r="H194" s="151" t="s">
        <v>1</v>
      </c>
      <c r="I194" s="153"/>
      <c r="L194" s="149"/>
      <c r="M194" s="154"/>
      <c r="T194" s="155"/>
      <c r="AT194" s="151" t="s">
        <v>261</v>
      </c>
      <c r="AU194" s="151" t="s">
        <v>80</v>
      </c>
      <c r="AV194" s="12" t="s">
        <v>80</v>
      </c>
      <c r="AW194" s="12" t="s">
        <v>30</v>
      </c>
      <c r="AX194" s="12" t="s">
        <v>73</v>
      </c>
      <c r="AY194" s="151" t="s">
        <v>252</v>
      </c>
    </row>
    <row r="195" spans="2:65" s="12" customFormat="1">
      <c r="B195" s="149"/>
      <c r="D195" s="150" t="s">
        <v>261</v>
      </c>
      <c r="E195" s="151" t="s">
        <v>1</v>
      </c>
      <c r="F195" s="152" t="s">
        <v>3013</v>
      </c>
      <c r="H195" s="151" t="s">
        <v>1</v>
      </c>
      <c r="I195" s="153"/>
      <c r="L195" s="149"/>
      <c r="M195" s="154"/>
      <c r="T195" s="155"/>
      <c r="AT195" s="151" t="s">
        <v>261</v>
      </c>
      <c r="AU195" s="151" t="s">
        <v>80</v>
      </c>
      <c r="AV195" s="12" t="s">
        <v>80</v>
      </c>
      <c r="AW195" s="12" t="s">
        <v>30</v>
      </c>
      <c r="AX195" s="12" t="s">
        <v>73</v>
      </c>
      <c r="AY195" s="151" t="s">
        <v>252</v>
      </c>
    </row>
    <row r="196" spans="2:65" s="12" customFormat="1">
      <c r="B196" s="149"/>
      <c r="D196" s="150" t="s">
        <v>261</v>
      </c>
      <c r="E196" s="151" t="s">
        <v>1</v>
      </c>
      <c r="F196" s="152" t="s">
        <v>3017</v>
      </c>
      <c r="H196" s="151" t="s">
        <v>1</v>
      </c>
      <c r="I196" s="153"/>
      <c r="L196" s="149"/>
      <c r="M196" s="154"/>
      <c r="T196" s="155"/>
      <c r="AT196" s="151" t="s">
        <v>261</v>
      </c>
      <c r="AU196" s="151" t="s">
        <v>80</v>
      </c>
      <c r="AV196" s="12" t="s">
        <v>80</v>
      </c>
      <c r="AW196" s="12" t="s">
        <v>30</v>
      </c>
      <c r="AX196" s="12" t="s">
        <v>73</v>
      </c>
      <c r="AY196" s="151" t="s">
        <v>252</v>
      </c>
    </row>
    <row r="197" spans="2:65" s="12" customFormat="1">
      <c r="B197" s="149"/>
      <c r="D197" s="150" t="s">
        <v>261</v>
      </c>
      <c r="E197" s="151" t="s">
        <v>1</v>
      </c>
      <c r="F197" s="152" t="s">
        <v>3005</v>
      </c>
      <c r="H197" s="151" t="s">
        <v>1</v>
      </c>
      <c r="I197" s="153"/>
      <c r="L197" s="149"/>
      <c r="M197" s="154"/>
      <c r="T197" s="155"/>
      <c r="AT197" s="151" t="s">
        <v>261</v>
      </c>
      <c r="AU197" s="151" t="s">
        <v>80</v>
      </c>
      <c r="AV197" s="12" t="s">
        <v>80</v>
      </c>
      <c r="AW197" s="12" t="s">
        <v>30</v>
      </c>
      <c r="AX197" s="12" t="s">
        <v>73</v>
      </c>
      <c r="AY197" s="151" t="s">
        <v>252</v>
      </c>
    </row>
    <row r="198" spans="2:65" s="12" customFormat="1">
      <c r="B198" s="149"/>
      <c r="D198" s="150" t="s">
        <v>261</v>
      </c>
      <c r="E198" s="151" t="s">
        <v>1</v>
      </c>
      <c r="F198" s="152" t="s">
        <v>3006</v>
      </c>
      <c r="H198" s="151" t="s">
        <v>1</v>
      </c>
      <c r="I198" s="153"/>
      <c r="L198" s="149"/>
      <c r="M198" s="154"/>
      <c r="T198" s="155"/>
      <c r="AT198" s="151" t="s">
        <v>261</v>
      </c>
      <c r="AU198" s="151" t="s">
        <v>80</v>
      </c>
      <c r="AV198" s="12" t="s">
        <v>80</v>
      </c>
      <c r="AW198" s="12" t="s">
        <v>30</v>
      </c>
      <c r="AX198" s="12" t="s">
        <v>73</v>
      </c>
      <c r="AY198" s="151" t="s">
        <v>252</v>
      </c>
    </row>
    <row r="199" spans="2:65" s="12" customFormat="1">
      <c r="B199" s="149"/>
      <c r="D199" s="150" t="s">
        <v>261</v>
      </c>
      <c r="E199" s="151" t="s">
        <v>1</v>
      </c>
      <c r="F199" s="152" t="s">
        <v>3007</v>
      </c>
      <c r="H199" s="151" t="s">
        <v>1</v>
      </c>
      <c r="I199" s="153"/>
      <c r="L199" s="149"/>
      <c r="M199" s="154"/>
      <c r="T199" s="155"/>
      <c r="AT199" s="151" t="s">
        <v>261</v>
      </c>
      <c r="AU199" s="151" t="s">
        <v>80</v>
      </c>
      <c r="AV199" s="12" t="s">
        <v>80</v>
      </c>
      <c r="AW199" s="12" t="s">
        <v>30</v>
      </c>
      <c r="AX199" s="12" t="s">
        <v>73</v>
      </c>
      <c r="AY199" s="151" t="s">
        <v>252</v>
      </c>
    </row>
    <row r="200" spans="2:65" s="12" customFormat="1">
      <c r="B200" s="149"/>
      <c r="D200" s="150" t="s">
        <v>261</v>
      </c>
      <c r="E200" s="151" t="s">
        <v>1</v>
      </c>
      <c r="F200" s="152" t="s">
        <v>3009</v>
      </c>
      <c r="H200" s="151" t="s">
        <v>1</v>
      </c>
      <c r="I200" s="153"/>
      <c r="L200" s="149"/>
      <c r="M200" s="154"/>
      <c r="T200" s="155"/>
      <c r="AT200" s="151" t="s">
        <v>261</v>
      </c>
      <c r="AU200" s="151" t="s">
        <v>80</v>
      </c>
      <c r="AV200" s="12" t="s">
        <v>80</v>
      </c>
      <c r="AW200" s="12" t="s">
        <v>30</v>
      </c>
      <c r="AX200" s="12" t="s">
        <v>73</v>
      </c>
      <c r="AY200" s="151" t="s">
        <v>252</v>
      </c>
    </row>
    <row r="201" spans="2:65" s="12" customFormat="1">
      <c r="B201" s="149"/>
      <c r="D201" s="150" t="s">
        <v>261</v>
      </c>
      <c r="E201" s="151" t="s">
        <v>1</v>
      </c>
      <c r="F201" s="152" t="s">
        <v>2994</v>
      </c>
      <c r="H201" s="151" t="s">
        <v>1</v>
      </c>
      <c r="I201" s="153"/>
      <c r="L201" s="149"/>
      <c r="M201" s="154"/>
      <c r="T201" s="155"/>
      <c r="AT201" s="151" t="s">
        <v>261</v>
      </c>
      <c r="AU201" s="151" t="s">
        <v>80</v>
      </c>
      <c r="AV201" s="12" t="s">
        <v>80</v>
      </c>
      <c r="AW201" s="12" t="s">
        <v>30</v>
      </c>
      <c r="AX201" s="12" t="s">
        <v>73</v>
      </c>
      <c r="AY201" s="151" t="s">
        <v>252</v>
      </c>
    </row>
    <row r="202" spans="2:65" s="12" customFormat="1">
      <c r="B202" s="149"/>
      <c r="D202" s="150" t="s">
        <v>261</v>
      </c>
      <c r="E202" s="151" t="s">
        <v>1</v>
      </c>
      <c r="F202" s="152" t="s">
        <v>2995</v>
      </c>
      <c r="H202" s="151" t="s">
        <v>1</v>
      </c>
      <c r="I202" s="153"/>
      <c r="L202" s="149"/>
      <c r="M202" s="154"/>
      <c r="T202" s="155"/>
      <c r="AT202" s="151" t="s">
        <v>261</v>
      </c>
      <c r="AU202" s="151" t="s">
        <v>80</v>
      </c>
      <c r="AV202" s="12" t="s">
        <v>80</v>
      </c>
      <c r="AW202" s="12" t="s">
        <v>30</v>
      </c>
      <c r="AX202" s="12" t="s">
        <v>73</v>
      </c>
      <c r="AY202" s="151" t="s">
        <v>252</v>
      </c>
    </row>
    <row r="203" spans="2:65" s="12" customFormat="1">
      <c r="B203" s="149"/>
      <c r="D203" s="150" t="s">
        <v>261</v>
      </c>
      <c r="E203" s="151" t="s">
        <v>1</v>
      </c>
      <c r="F203" s="152" t="s">
        <v>3010</v>
      </c>
      <c r="H203" s="151" t="s">
        <v>1</v>
      </c>
      <c r="I203" s="153"/>
      <c r="L203" s="149"/>
      <c r="M203" s="154"/>
      <c r="T203" s="155"/>
      <c r="AT203" s="151" t="s">
        <v>261</v>
      </c>
      <c r="AU203" s="151" t="s">
        <v>80</v>
      </c>
      <c r="AV203" s="12" t="s">
        <v>80</v>
      </c>
      <c r="AW203" s="12" t="s">
        <v>30</v>
      </c>
      <c r="AX203" s="12" t="s">
        <v>73</v>
      </c>
      <c r="AY203" s="151" t="s">
        <v>252</v>
      </c>
    </row>
    <row r="204" spans="2:65" s="13" customFormat="1">
      <c r="B204" s="156"/>
      <c r="D204" s="150" t="s">
        <v>261</v>
      </c>
      <c r="E204" s="157" t="s">
        <v>1</v>
      </c>
      <c r="F204" s="158" t="s">
        <v>80</v>
      </c>
      <c r="H204" s="159">
        <v>1</v>
      </c>
      <c r="I204" s="160"/>
      <c r="L204" s="156"/>
      <c r="M204" s="161"/>
      <c r="T204" s="162"/>
      <c r="AT204" s="157" t="s">
        <v>261</v>
      </c>
      <c r="AU204" s="157" t="s">
        <v>80</v>
      </c>
      <c r="AV204" s="13" t="s">
        <v>82</v>
      </c>
      <c r="AW204" s="13" t="s">
        <v>30</v>
      </c>
      <c r="AX204" s="13" t="s">
        <v>73</v>
      </c>
      <c r="AY204" s="157" t="s">
        <v>252</v>
      </c>
    </row>
    <row r="205" spans="2:65" s="14" customFormat="1">
      <c r="B205" s="163"/>
      <c r="D205" s="150" t="s">
        <v>261</v>
      </c>
      <c r="E205" s="164" t="s">
        <v>1</v>
      </c>
      <c r="F205" s="165" t="s">
        <v>277</v>
      </c>
      <c r="H205" s="166">
        <v>1</v>
      </c>
      <c r="I205" s="167"/>
      <c r="L205" s="163"/>
      <c r="M205" s="168"/>
      <c r="T205" s="169"/>
      <c r="AT205" s="164" t="s">
        <v>261</v>
      </c>
      <c r="AU205" s="164" t="s">
        <v>80</v>
      </c>
      <c r="AV205" s="14" t="s">
        <v>259</v>
      </c>
      <c r="AW205" s="14" t="s">
        <v>30</v>
      </c>
      <c r="AX205" s="14" t="s">
        <v>80</v>
      </c>
      <c r="AY205" s="164" t="s">
        <v>252</v>
      </c>
    </row>
    <row r="206" spans="2:65" s="1" customFormat="1" ht="24.2" customHeight="1">
      <c r="B206" s="32"/>
      <c r="C206" s="136" t="s">
        <v>297</v>
      </c>
      <c r="D206" s="136" t="s">
        <v>254</v>
      </c>
      <c r="E206" s="137" t="s">
        <v>3018</v>
      </c>
      <c r="F206" s="138" t="s">
        <v>2998</v>
      </c>
      <c r="G206" s="139" t="s">
        <v>2132</v>
      </c>
      <c r="H206" s="140">
        <v>1</v>
      </c>
      <c r="I206" s="141"/>
      <c r="J206" s="142">
        <f>ROUND(I206*H206,2)</f>
        <v>0</v>
      </c>
      <c r="K206" s="138" t="s">
        <v>1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259</v>
      </c>
      <c r="AT206" s="147" t="s">
        <v>254</v>
      </c>
      <c r="AU206" s="147" t="s">
        <v>80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259</v>
      </c>
      <c r="BM206" s="147" t="s">
        <v>333</v>
      </c>
    </row>
    <row r="207" spans="2:65" s="12" customFormat="1">
      <c r="B207" s="149"/>
      <c r="D207" s="150" t="s">
        <v>261</v>
      </c>
      <c r="E207" s="151" t="s">
        <v>1</v>
      </c>
      <c r="F207" s="152" t="s">
        <v>2999</v>
      </c>
      <c r="H207" s="151" t="s">
        <v>1</v>
      </c>
      <c r="I207" s="153"/>
      <c r="L207" s="149"/>
      <c r="M207" s="154"/>
      <c r="T207" s="155"/>
      <c r="AT207" s="151" t="s">
        <v>261</v>
      </c>
      <c r="AU207" s="151" t="s">
        <v>80</v>
      </c>
      <c r="AV207" s="12" t="s">
        <v>80</v>
      </c>
      <c r="AW207" s="12" t="s">
        <v>30</v>
      </c>
      <c r="AX207" s="12" t="s">
        <v>73</v>
      </c>
      <c r="AY207" s="151" t="s">
        <v>252</v>
      </c>
    </row>
    <row r="208" spans="2:65" s="12" customFormat="1">
      <c r="B208" s="149"/>
      <c r="D208" s="150" t="s">
        <v>261</v>
      </c>
      <c r="E208" s="151" t="s">
        <v>1</v>
      </c>
      <c r="F208" s="152" t="s">
        <v>3000</v>
      </c>
      <c r="H208" s="151" t="s">
        <v>1</v>
      </c>
      <c r="I208" s="153"/>
      <c r="L208" s="149"/>
      <c r="M208" s="154"/>
      <c r="T208" s="155"/>
      <c r="AT208" s="151" t="s">
        <v>261</v>
      </c>
      <c r="AU208" s="151" t="s">
        <v>80</v>
      </c>
      <c r="AV208" s="12" t="s">
        <v>80</v>
      </c>
      <c r="AW208" s="12" t="s">
        <v>30</v>
      </c>
      <c r="AX208" s="12" t="s">
        <v>73</v>
      </c>
      <c r="AY208" s="151" t="s">
        <v>252</v>
      </c>
    </row>
    <row r="209" spans="2:65" s="12" customFormat="1">
      <c r="B209" s="149"/>
      <c r="D209" s="150" t="s">
        <v>261</v>
      </c>
      <c r="E209" s="151" t="s">
        <v>1</v>
      </c>
      <c r="F209" s="152" t="s">
        <v>3001</v>
      </c>
      <c r="H209" s="151" t="s">
        <v>1</v>
      </c>
      <c r="I209" s="153"/>
      <c r="L209" s="149"/>
      <c r="M209" s="154"/>
      <c r="T209" s="155"/>
      <c r="AT209" s="151" t="s">
        <v>261</v>
      </c>
      <c r="AU209" s="151" t="s">
        <v>80</v>
      </c>
      <c r="AV209" s="12" t="s">
        <v>80</v>
      </c>
      <c r="AW209" s="12" t="s">
        <v>30</v>
      </c>
      <c r="AX209" s="12" t="s">
        <v>73</v>
      </c>
      <c r="AY209" s="151" t="s">
        <v>252</v>
      </c>
    </row>
    <row r="210" spans="2:65" s="12" customFormat="1">
      <c r="B210" s="149"/>
      <c r="D210" s="150" t="s">
        <v>261</v>
      </c>
      <c r="E210" s="151" t="s">
        <v>1</v>
      </c>
      <c r="F210" s="152" t="s">
        <v>3019</v>
      </c>
      <c r="H210" s="151" t="s">
        <v>1</v>
      </c>
      <c r="I210" s="153"/>
      <c r="L210" s="149"/>
      <c r="M210" s="154"/>
      <c r="T210" s="155"/>
      <c r="AT210" s="151" t="s">
        <v>261</v>
      </c>
      <c r="AU210" s="151" t="s">
        <v>80</v>
      </c>
      <c r="AV210" s="12" t="s">
        <v>80</v>
      </c>
      <c r="AW210" s="12" t="s">
        <v>30</v>
      </c>
      <c r="AX210" s="12" t="s">
        <v>73</v>
      </c>
      <c r="AY210" s="151" t="s">
        <v>252</v>
      </c>
    </row>
    <row r="211" spans="2:65" s="12" customFormat="1">
      <c r="B211" s="149"/>
      <c r="D211" s="150" t="s">
        <v>261</v>
      </c>
      <c r="E211" s="151" t="s">
        <v>1</v>
      </c>
      <c r="F211" s="152" t="s">
        <v>3020</v>
      </c>
      <c r="H211" s="151" t="s">
        <v>1</v>
      </c>
      <c r="I211" s="153"/>
      <c r="L211" s="149"/>
      <c r="M211" s="154"/>
      <c r="T211" s="155"/>
      <c r="AT211" s="151" t="s">
        <v>261</v>
      </c>
      <c r="AU211" s="151" t="s">
        <v>80</v>
      </c>
      <c r="AV211" s="12" t="s">
        <v>80</v>
      </c>
      <c r="AW211" s="12" t="s">
        <v>30</v>
      </c>
      <c r="AX211" s="12" t="s">
        <v>73</v>
      </c>
      <c r="AY211" s="151" t="s">
        <v>252</v>
      </c>
    </row>
    <row r="212" spans="2:65" s="12" customFormat="1">
      <c r="B212" s="149"/>
      <c r="D212" s="150" t="s">
        <v>261</v>
      </c>
      <c r="E212" s="151" t="s">
        <v>1</v>
      </c>
      <c r="F212" s="152" t="s">
        <v>3021</v>
      </c>
      <c r="H212" s="151" t="s">
        <v>1</v>
      </c>
      <c r="I212" s="153"/>
      <c r="L212" s="149"/>
      <c r="M212" s="154"/>
      <c r="T212" s="155"/>
      <c r="AT212" s="151" t="s">
        <v>261</v>
      </c>
      <c r="AU212" s="151" t="s">
        <v>80</v>
      </c>
      <c r="AV212" s="12" t="s">
        <v>80</v>
      </c>
      <c r="AW212" s="12" t="s">
        <v>30</v>
      </c>
      <c r="AX212" s="12" t="s">
        <v>73</v>
      </c>
      <c r="AY212" s="151" t="s">
        <v>252</v>
      </c>
    </row>
    <row r="213" spans="2:65" s="12" customFormat="1">
      <c r="B213" s="149"/>
      <c r="D213" s="150" t="s">
        <v>261</v>
      </c>
      <c r="E213" s="151" t="s">
        <v>1</v>
      </c>
      <c r="F213" s="152" t="s">
        <v>3005</v>
      </c>
      <c r="H213" s="151" t="s">
        <v>1</v>
      </c>
      <c r="I213" s="153"/>
      <c r="L213" s="149"/>
      <c r="M213" s="154"/>
      <c r="T213" s="155"/>
      <c r="AT213" s="151" t="s">
        <v>261</v>
      </c>
      <c r="AU213" s="151" t="s">
        <v>80</v>
      </c>
      <c r="AV213" s="12" t="s">
        <v>80</v>
      </c>
      <c r="AW213" s="12" t="s">
        <v>30</v>
      </c>
      <c r="AX213" s="12" t="s">
        <v>73</v>
      </c>
      <c r="AY213" s="151" t="s">
        <v>252</v>
      </c>
    </row>
    <row r="214" spans="2:65" s="12" customFormat="1">
      <c r="B214" s="149"/>
      <c r="D214" s="150" t="s">
        <v>261</v>
      </c>
      <c r="E214" s="151" t="s">
        <v>1</v>
      </c>
      <c r="F214" s="152" t="s">
        <v>3006</v>
      </c>
      <c r="H214" s="151" t="s">
        <v>1</v>
      </c>
      <c r="I214" s="153"/>
      <c r="L214" s="149"/>
      <c r="M214" s="154"/>
      <c r="T214" s="155"/>
      <c r="AT214" s="151" t="s">
        <v>261</v>
      </c>
      <c r="AU214" s="151" t="s">
        <v>80</v>
      </c>
      <c r="AV214" s="12" t="s">
        <v>80</v>
      </c>
      <c r="AW214" s="12" t="s">
        <v>30</v>
      </c>
      <c r="AX214" s="12" t="s">
        <v>73</v>
      </c>
      <c r="AY214" s="151" t="s">
        <v>252</v>
      </c>
    </row>
    <row r="215" spans="2:65" s="12" customFormat="1">
      <c r="B215" s="149"/>
      <c r="D215" s="150" t="s">
        <v>261</v>
      </c>
      <c r="E215" s="151" t="s">
        <v>1</v>
      </c>
      <c r="F215" s="152" t="s">
        <v>3007</v>
      </c>
      <c r="H215" s="151" t="s">
        <v>1</v>
      </c>
      <c r="I215" s="153"/>
      <c r="L215" s="149"/>
      <c r="M215" s="154"/>
      <c r="T215" s="155"/>
      <c r="AT215" s="151" t="s">
        <v>261</v>
      </c>
      <c r="AU215" s="151" t="s">
        <v>80</v>
      </c>
      <c r="AV215" s="12" t="s">
        <v>80</v>
      </c>
      <c r="AW215" s="12" t="s">
        <v>30</v>
      </c>
      <c r="AX215" s="12" t="s">
        <v>73</v>
      </c>
      <c r="AY215" s="151" t="s">
        <v>252</v>
      </c>
    </row>
    <row r="216" spans="2:65" s="12" customFormat="1">
      <c r="B216" s="149"/>
      <c r="D216" s="150" t="s">
        <v>261</v>
      </c>
      <c r="E216" s="151" t="s">
        <v>1</v>
      </c>
      <c r="F216" s="152" t="s">
        <v>3008</v>
      </c>
      <c r="H216" s="151" t="s">
        <v>1</v>
      </c>
      <c r="I216" s="153"/>
      <c r="L216" s="149"/>
      <c r="M216" s="154"/>
      <c r="T216" s="155"/>
      <c r="AT216" s="151" t="s">
        <v>261</v>
      </c>
      <c r="AU216" s="151" t="s">
        <v>80</v>
      </c>
      <c r="AV216" s="12" t="s">
        <v>80</v>
      </c>
      <c r="AW216" s="12" t="s">
        <v>30</v>
      </c>
      <c r="AX216" s="12" t="s">
        <v>73</v>
      </c>
      <c r="AY216" s="151" t="s">
        <v>252</v>
      </c>
    </row>
    <row r="217" spans="2:65" s="12" customFormat="1">
      <c r="B217" s="149"/>
      <c r="D217" s="150" t="s">
        <v>261</v>
      </c>
      <c r="E217" s="151" t="s">
        <v>1</v>
      </c>
      <c r="F217" s="152" t="s">
        <v>3009</v>
      </c>
      <c r="H217" s="151" t="s">
        <v>1</v>
      </c>
      <c r="I217" s="153"/>
      <c r="L217" s="149"/>
      <c r="M217" s="154"/>
      <c r="T217" s="155"/>
      <c r="AT217" s="151" t="s">
        <v>261</v>
      </c>
      <c r="AU217" s="151" t="s">
        <v>80</v>
      </c>
      <c r="AV217" s="12" t="s">
        <v>80</v>
      </c>
      <c r="AW217" s="12" t="s">
        <v>30</v>
      </c>
      <c r="AX217" s="12" t="s">
        <v>73</v>
      </c>
      <c r="AY217" s="151" t="s">
        <v>252</v>
      </c>
    </row>
    <row r="218" spans="2:65" s="12" customFormat="1">
      <c r="B218" s="149"/>
      <c r="D218" s="150" t="s">
        <v>261</v>
      </c>
      <c r="E218" s="151" t="s">
        <v>1</v>
      </c>
      <c r="F218" s="152" t="s">
        <v>2994</v>
      </c>
      <c r="H218" s="151" t="s">
        <v>1</v>
      </c>
      <c r="I218" s="153"/>
      <c r="L218" s="149"/>
      <c r="M218" s="154"/>
      <c r="T218" s="155"/>
      <c r="AT218" s="151" t="s">
        <v>261</v>
      </c>
      <c r="AU218" s="151" t="s">
        <v>80</v>
      </c>
      <c r="AV218" s="12" t="s">
        <v>80</v>
      </c>
      <c r="AW218" s="12" t="s">
        <v>30</v>
      </c>
      <c r="AX218" s="12" t="s">
        <v>73</v>
      </c>
      <c r="AY218" s="151" t="s">
        <v>252</v>
      </c>
    </row>
    <row r="219" spans="2:65" s="12" customFormat="1">
      <c r="B219" s="149"/>
      <c r="D219" s="150" t="s">
        <v>261</v>
      </c>
      <c r="E219" s="151" t="s">
        <v>1</v>
      </c>
      <c r="F219" s="152" t="s">
        <v>2995</v>
      </c>
      <c r="H219" s="151" t="s">
        <v>1</v>
      </c>
      <c r="I219" s="153"/>
      <c r="L219" s="149"/>
      <c r="M219" s="154"/>
      <c r="T219" s="155"/>
      <c r="AT219" s="151" t="s">
        <v>261</v>
      </c>
      <c r="AU219" s="151" t="s">
        <v>80</v>
      </c>
      <c r="AV219" s="12" t="s">
        <v>80</v>
      </c>
      <c r="AW219" s="12" t="s">
        <v>30</v>
      </c>
      <c r="AX219" s="12" t="s">
        <v>73</v>
      </c>
      <c r="AY219" s="151" t="s">
        <v>252</v>
      </c>
    </row>
    <row r="220" spans="2:65" s="12" customFormat="1">
      <c r="B220" s="149"/>
      <c r="D220" s="150" t="s">
        <v>261</v>
      </c>
      <c r="E220" s="151" t="s">
        <v>1</v>
      </c>
      <c r="F220" s="152" t="s">
        <v>3010</v>
      </c>
      <c r="H220" s="151" t="s">
        <v>1</v>
      </c>
      <c r="I220" s="153"/>
      <c r="L220" s="149"/>
      <c r="M220" s="154"/>
      <c r="T220" s="155"/>
      <c r="AT220" s="151" t="s">
        <v>261</v>
      </c>
      <c r="AU220" s="151" t="s">
        <v>80</v>
      </c>
      <c r="AV220" s="12" t="s">
        <v>80</v>
      </c>
      <c r="AW220" s="12" t="s">
        <v>30</v>
      </c>
      <c r="AX220" s="12" t="s">
        <v>73</v>
      </c>
      <c r="AY220" s="151" t="s">
        <v>252</v>
      </c>
    </row>
    <row r="221" spans="2:65" s="13" customFormat="1">
      <c r="B221" s="156"/>
      <c r="D221" s="150" t="s">
        <v>261</v>
      </c>
      <c r="E221" s="157" t="s">
        <v>1</v>
      </c>
      <c r="F221" s="158" t="s">
        <v>80</v>
      </c>
      <c r="H221" s="159">
        <v>1</v>
      </c>
      <c r="I221" s="160"/>
      <c r="L221" s="156"/>
      <c r="M221" s="161"/>
      <c r="T221" s="162"/>
      <c r="AT221" s="157" t="s">
        <v>261</v>
      </c>
      <c r="AU221" s="157" t="s">
        <v>80</v>
      </c>
      <c r="AV221" s="13" t="s">
        <v>82</v>
      </c>
      <c r="AW221" s="13" t="s">
        <v>30</v>
      </c>
      <c r="AX221" s="13" t="s">
        <v>73</v>
      </c>
      <c r="AY221" s="157" t="s">
        <v>252</v>
      </c>
    </row>
    <row r="222" spans="2:65" s="14" customFormat="1">
      <c r="B222" s="163"/>
      <c r="D222" s="150" t="s">
        <v>261</v>
      </c>
      <c r="E222" s="164" t="s">
        <v>1</v>
      </c>
      <c r="F222" s="165" t="s">
        <v>277</v>
      </c>
      <c r="H222" s="166">
        <v>1</v>
      </c>
      <c r="I222" s="167"/>
      <c r="L222" s="163"/>
      <c r="M222" s="168"/>
      <c r="T222" s="169"/>
      <c r="AT222" s="164" t="s">
        <v>261</v>
      </c>
      <c r="AU222" s="164" t="s">
        <v>80</v>
      </c>
      <c r="AV222" s="14" t="s">
        <v>259</v>
      </c>
      <c r="AW222" s="14" t="s">
        <v>30</v>
      </c>
      <c r="AX222" s="14" t="s">
        <v>80</v>
      </c>
      <c r="AY222" s="164" t="s">
        <v>252</v>
      </c>
    </row>
    <row r="223" spans="2:65" s="1" customFormat="1" ht="24.2" customHeight="1">
      <c r="B223" s="32"/>
      <c r="C223" s="136" t="s">
        <v>305</v>
      </c>
      <c r="D223" s="136" t="s">
        <v>254</v>
      </c>
      <c r="E223" s="137" t="s">
        <v>3022</v>
      </c>
      <c r="F223" s="138" t="s">
        <v>2998</v>
      </c>
      <c r="G223" s="139" t="s">
        <v>2132</v>
      </c>
      <c r="H223" s="140">
        <v>1</v>
      </c>
      <c r="I223" s="141"/>
      <c r="J223" s="142">
        <f>ROUND(I223*H223,2)</f>
        <v>0</v>
      </c>
      <c r="K223" s="138" t="s">
        <v>1</v>
      </c>
      <c r="L223" s="32"/>
      <c r="M223" s="143" t="s">
        <v>1</v>
      </c>
      <c r="N223" s="144" t="s">
        <v>38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259</v>
      </c>
      <c r="AT223" s="147" t="s">
        <v>254</v>
      </c>
      <c r="AU223" s="147" t="s">
        <v>80</v>
      </c>
      <c r="AY223" s="17" t="s">
        <v>252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80</v>
      </c>
      <c r="BK223" s="148">
        <f>ROUND(I223*H223,2)</f>
        <v>0</v>
      </c>
      <c r="BL223" s="17" t="s">
        <v>259</v>
      </c>
      <c r="BM223" s="147" t="s">
        <v>8</v>
      </c>
    </row>
    <row r="224" spans="2:65" s="12" customFormat="1">
      <c r="B224" s="149"/>
      <c r="D224" s="150" t="s">
        <v>261</v>
      </c>
      <c r="E224" s="151" t="s">
        <v>1</v>
      </c>
      <c r="F224" s="152" t="s">
        <v>2999</v>
      </c>
      <c r="H224" s="151" t="s">
        <v>1</v>
      </c>
      <c r="I224" s="153"/>
      <c r="L224" s="149"/>
      <c r="M224" s="154"/>
      <c r="T224" s="155"/>
      <c r="AT224" s="151" t="s">
        <v>261</v>
      </c>
      <c r="AU224" s="151" t="s">
        <v>80</v>
      </c>
      <c r="AV224" s="12" t="s">
        <v>80</v>
      </c>
      <c r="AW224" s="12" t="s">
        <v>30</v>
      </c>
      <c r="AX224" s="12" t="s">
        <v>73</v>
      </c>
      <c r="AY224" s="151" t="s">
        <v>252</v>
      </c>
    </row>
    <row r="225" spans="2:65" s="12" customFormat="1">
      <c r="B225" s="149"/>
      <c r="D225" s="150" t="s">
        <v>261</v>
      </c>
      <c r="E225" s="151" t="s">
        <v>1</v>
      </c>
      <c r="F225" s="152" t="s">
        <v>3000</v>
      </c>
      <c r="H225" s="151" t="s">
        <v>1</v>
      </c>
      <c r="I225" s="153"/>
      <c r="L225" s="149"/>
      <c r="M225" s="154"/>
      <c r="T225" s="155"/>
      <c r="AT225" s="151" t="s">
        <v>261</v>
      </c>
      <c r="AU225" s="151" t="s">
        <v>80</v>
      </c>
      <c r="AV225" s="12" t="s">
        <v>80</v>
      </c>
      <c r="AW225" s="12" t="s">
        <v>30</v>
      </c>
      <c r="AX225" s="12" t="s">
        <v>73</v>
      </c>
      <c r="AY225" s="151" t="s">
        <v>252</v>
      </c>
    </row>
    <row r="226" spans="2:65" s="12" customFormat="1">
      <c r="B226" s="149"/>
      <c r="D226" s="150" t="s">
        <v>261</v>
      </c>
      <c r="E226" s="151" t="s">
        <v>1</v>
      </c>
      <c r="F226" s="152" t="s">
        <v>3001</v>
      </c>
      <c r="H226" s="151" t="s">
        <v>1</v>
      </c>
      <c r="I226" s="153"/>
      <c r="L226" s="149"/>
      <c r="M226" s="154"/>
      <c r="T226" s="155"/>
      <c r="AT226" s="151" t="s">
        <v>261</v>
      </c>
      <c r="AU226" s="151" t="s">
        <v>80</v>
      </c>
      <c r="AV226" s="12" t="s">
        <v>80</v>
      </c>
      <c r="AW226" s="12" t="s">
        <v>30</v>
      </c>
      <c r="AX226" s="12" t="s">
        <v>73</v>
      </c>
      <c r="AY226" s="151" t="s">
        <v>252</v>
      </c>
    </row>
    <row r="227" spans="2:65" s="12" customFormat="1">
      <c r="B227" s="149"/>
      <c r="D227" s="150" t="s">
        <v>261</v>
      </c>
      <c r="E227" s="151" t="s">
        <v>1</v>
      </c>
      <c r="F227" s="152" t="s">
        <v>3023</v>
      </c>
      <c r="H227" s="151" t="s">
        <v>1</v>
      </c>
      <c r="I227" s="153"/>
      <c r="L227" s="149"/>
      <c r="M227" s="154"/>
      <c r="T227" s="155"/>
      <c r="AT227" s="151" t="s">
        <v>261</v>
      </c>
      <c r="AU227" s="151" t="s">
        <v>80</v>
      </c>
      <c r="AV227" s="12" t="s">
        <v>80</v>
      </c>
      <c r="AW227" s="12" t="s">
        <v>30</v>
      </c>
      <c r="AX227" s="12" t="s">
        <v>73</v>
      </c>
      <c r="AY227" s="151" t="s">
        <v>252</v>
      </c>
    </row>
    <row r="228" spans="2:65" s="12" customFormat="1">
      <c r="B228" s="149"/>
      <c r="D228" s="150" t="s">
        <v>261</v>
      </c>
      <c r="E228" s="151" t="s">
        <v>1</v>
      </c>
      <c r="F228" s="152" t="s">
        <v>3024</v>
      </c>
      <c r="H228" s="151" t="s">
        <v>1</v>
      </c>
      <c r="I228" s="153"/>
      <c r="L228" s="149"/>
      <c r="M228" s="154"/>
      <c r="T228" s="155"/>
      <c r="AT228" s="151" t="s">
        <v>261</v>
      </c>
      <c r="AU228" s="151" t="s">
        <v>80</v>
      </c>
      <c r="AV228" s="12" t="s">
        <v>80</v>
      </c>
      <c r="AW228" s="12" t="s">
        <v>30</v>
      </c>
      <c r="AX228" s="12" t="s">
        <v>73</v>
      </c>
      <c r="AY228" s="151" t="s">
        <v>252</v>
      </c>
    </row>
    <row r="229" spans="2:65" s="12" customFormat="1">
      <c r="B229" s="149"/>
      <c r="D229" s="150" t="s">
        <v>261</v>
      </c>
      <c r="E229" s="151" t="s">
        <v>1</v>
      </c>
      <c r="F229" s="152" t="s">
        <v>3025</v>
      </c>
      <c r="H229" s="151" t="s">
        <v>1</v>
      </c>
      <c r="I229" s="153"/>
      <c r="L229" s="149"/>
      <c r="M229" s="154"/>
      <c r="T229" s="155"/>
      <c r="AT229" s="151" t="s">
        <v>261</v>
      </c>
      <c r="AU229" s="151" t="s">
        <v>80</v>
      </c>
      <c r="AV229" s="12" t="s">
        <v>80</v>
      </c>
      <c r="AW229" s="12" t="s">
        <v>30</v>
      </c>
      <c r="AX229" s="12" t="s">
        <v>73</v>
      </c>
      <c r="AY229" s="151" t="s">
        <v>252</v>
      </c>
    </row>
    <row r="230" spans="2:65" s="12" customFormat="1">
      <c r="B230" s="149"/>
      <c r="D230" s="150" t="s">
        <v>261</v>
      </c>
      <c r="E230" s="151" t="s">
        <v>1</v>
      </c>
      <c r="F230" s="152" t="s">
        <v>3005</v>
      </c>
      <c r="H230" s="151" t="s">
        <v>1</v>
      </c>
      <c r="I230" s="153"/>
      <c r="L230" s="149"/>
      <c r="M230" s="154"/>
      <c r="T230" s="155"/>
      <c r="AT230" s="151" t="s">
        <v>261</v>
      </c>
      <c r="AU230" s="151" t="s">
        <v>80</v>
      </c>
      <c r="AV230" s="12" t="s">
        <v>80</v>
      </c>
      <c r="AW230" s="12" t="s">
        <v>30</v>
      </c>
      <c r="AX230" s="12" t="s">
        <v>73</v>
      </c>
      <c r="AY230" s="151" t="s">
        <v>252</v>
      </c>
    </row>
    <row r="231" spans="2:65" s="12" customFormat="1">
      <c r="B231" s="149"/>
      <c r="D231" s="150" t="s">
        <v>261</v>
      </c>
      <c r="E231" s="151" t="s">
        <v>1</v>
      </c>
      <c r="F231" s="152" t="s">
        <v>3006</v>
      </c>
      <c r="H231" s="151" t="s">
        <v>1</v>
      </c>
      <c r="I231" s="153"/>
      <c r="L231" s="149"/>
      <c r="M231" s="154"/>
      <c r="T231" s="155"/>
      <c r="AT231" s="151" t="s">
        <v>261</v>
      </c>
      <c r="AU231" s="151" t="s">
        <v>80</v>
      </c>
      <c r="AV231" s="12" t="s">
        <v>80</v>
      </c>
      <c r="AW231" s="12" t="s">
        <v>30</v>
      </c>
      <c r="AX231" s="12" t="s">
        <v>73</v>
      </c>
      <c r="AY231" s="151" t="s">
        <v>252</v>
      </c>
    </row>
    <row r="232" spans="2:65" s="12" customFormat="1">
      <c r="B232" s="149"/>
      <c r="D232" s="150" t="s">
        <v>261</v>
      </c>
      <c r="E232" s="151" t="s">
        <v>1</v>
      </c>
      <c r="F232" s="152" t="s">
        <v>3007</v>
      </c>
      <c r="H232" s="151" t="s">
        <v>1</v>
      </c>
      <c r="I232" s="153"/>
      <c r="L232" s="149"/>
      <c r="M232" s="154"/>
      <c r="T232" s="155"/>
      <c r="AT232" s="151" t="s">
        <v>261</v>
      </c>
      <c r="AU232" s="151" t="s">
        <v>80</v>
      </c>
      <c r="AV232" s="12" t="s">
        <v>80</v>
      </c>
      <c r="AW232" s="12" t="s">
        <v>30</v>
      </c>
      <c r="AX232" s="12" t="s">
        <v>73</v>
      </c>
      <c r="AY232" s="151" t="s">
        <v>252</v>
      </c>
    </row>
    <row r="233" spans="2:65" s="12" customFormat="1">
      <c r="B233" s="149"/>
      <c r="D233" s="150" t="s">
        <v>261</v>
      </c>
      <c r="E233" s="151" t="s">
        <v>1</v>
      </c>
      <c r="F233" s="152" t="s">
        <v>3008</v>
      </c>
      <c r="H233" s="151" t="s">
        <v>1</v>
      </c>
      <c r="I233" s="153"/>
      <c r="L233" s="149"/>
      <c r="M233" s="154"/>
      <c r="T233" s="155"/>
      <c r="AT233" s="151" t="s">
        <v>261</v>
      </c>
      <c r="AU233" s="151" t="s">
        <v>80</v>
      </c>
      <c r="AV233" s="12" t="s">
        <v>80</v>
      </c>
      <c r="AW233" s="12" t="s">
        <v>30</v>
      </c>
      <c r="AX233" s="12" t="s">
        <v>73</v>
      </c>
      <c r="AY233" s="151" t="s">
        <v>252</v>
      </c>
    </row>
    <row r="234" spans="2:65" s="12" customFormat="1">
      <c r="B234" s="149"/>
      <c r="D234" s="150" t="s">
        <v>261</v>
      </c>
      <c r="E234" s="151" t="s">
        <v>1</v>
      </c>
      <c r="F234" s="152" t="s">
        <v>3009</v>
      </c>
      <c r="H234" s="151" t="s">
        <v>1</v>
      </c>
      <c r="I234" s="153"/>
      <c r="L234" s="149"/>
      <c r="M234" s="154"/>
      <c r="T234" s="155"/>
      <c r="AT234" s="151" t="s">
        <v>261</v>
      </c>
      <c r="AU234" s="151" t="s">
        <v>80</v>
      </c>
      <c r="AV234" s="12" t="s">
        <v>80</v>
      </c>
      <c r="AW234" s="12" t="s">
        <v>30</v>
      </c>
      <c r="AX234" s="12" t="s">
        <v>73</v>
      </c>
      <c r="AY234" s="151" t="s">
        <v>252</v>
      </c>
    </row>
    <row r="235" spans="2:65" s="12" customFormat="1">
      <c r="B235" s="149"/>
      <c r="D235" s="150" t="s">
        <v>261</v>
      </c>
      <c r="E235" s="151" t="s">
        <v>1</v>
      </c>
      <c r="F235" s="152" t="s">
        <v>2994</v>
      </c>
      <c r="H235" s="151" t="s">
        <v>1</v>
      </c>
      <c r="I235" s="153"/>
      <c r="L235" s="149"/>
      <c r="M235" s="154"/>
      <c r="T235" s="155"/>
      <c r="AT235" s="151" t="s">
        <v>261</v>
      </c>
      <c r="AU235" s="151" t="s">
        <v>80</v>
      </c>
      <c r="AV235" s="12" t="s">
        <v>80</v>
      </c>
      <c r="AW235" s="12" t="s">
        <v>30</v>
      </c>
      <c r="AX235" s="12" t="s">
        <v>73</v>
      </c>
      <c r="AY235" s="151" t="s">
        <v>252</v>
      </c>
    </row>
    <row r="236" spans="2:65" s="12" customFormat="1">
      <c r="B236" s="149"/>
      <c r="D236" s="150" t="s">
        <v>261</v>
      </c>
      <c r="E236" s="151" t="s">
        <v>1</v>
      </c>
      <c r="F236" s="152" t="s">
        <v>2995</v>
      </c>
      <c r="H236" s="151" t="s">
        <v>1</v>
      </c>
      <c r="I236" s="153"/>
      <c r="L236" s="149"/>
      <c r="M236" s="154"/>
      <c r="T236" s="155"/>
      <c r="AT236" s="151" t="s">
        <v>261</v>
      </c>
      <c r="AU236" s="151" t="s">
        <v>80</v>
      </c>
      <c r="AV236" s="12" t="s">
        <v>80</v>
      </c>
      <c r="AW236" s="12" t="s">
        <v>30</v>
      </c>
      <c r="AX236" s="12" t="s">
        <v>73</v>
      </c>
      <c r="AY236" s="151" t="s">
        <v>252</v>
      </c>
    </row>
    <row r="237" spans="2:65" s="12" customFormat="1">
      <c r="B237" s="149"/>
      <c r="D237" s="150" t="s">
        <v>261</v>
      </c>
      <c r="E237" s="151" t="s">
        <v>1</v>
      </c>
      <c r="F237" s="152" t="s">
        <v>3010</v>
      </c>
      <c r="H237" s="151" t="s">
        <v>1</v>
      </c>
      <c r="I237" s="153"/>
      <c r="L237" s="149"/>
      <c r="M237" s="154"/>
      <c r="T237" s="155"/>
      <c r="AT237" s="151" t="s">
        <v>261</v>
      </c>
      <c r="AU237" s="151" t="s">
        <v>80</v>
      </c>
      <c r="AV237" s="12" t="s">
        <v>80</v>
      </c>
      <c r="AW237" s="12" t="s">
        <v>30</v>
      </c>
      <c r="AX237" s="12" t="s">
        <v>73</v>
      </c>
      <c r="AY237" s="151" t="s">
        <v>252</v>
      </c>
    </row>
    <row r="238" spans="2:65" s="13" customFormat="1">
      <c r="B238" s="156"/>
      <c r="D238" s="150" t="s">
        <v>261</v>
      </c>
      <c r="E238" s="157" t="s">
        <v>1</v>
      </c>
      <c r="F238" s="158" t="s">
        <v>80</v>
      </c>
      <c r="H238" s="159">
        <v>1</v>
      </c>
      <c r="I238" s="160"/>
      <c r="L238" s="156"/>
      <c r="M238" s="161"/>
      <c r="T238" s="162"/>
      <c r="AT238" s="157" t="s">
        <v>261</v>
      </c>
      <c r="AU238" s="157" t="s">
        <v>80</v>
      </c>
      <c r="AV238" s="13" t="s">
        <v>82</v>
      </c>
      <c r="AW238" s="13" t="s">
        <v>30</v>
      </c>
      <c r="AX238" s="13" t="s">
        <v>73</v>
      </c>
      <c r="AY238" s="157" t="s">
        <v>252</v>
      </c>
    </row>
    <row r="239" spans="2:65" s="14" customFormat="1">
      <c r="B239" s="163"/>
      <c r="D239" s="150" t="s">
        <v>261</v>
      </c>
      <c r="E239" s="164" t="s">
        <v>1</v>
      </c>
      <c r="F239" s="165" t="s">
        <v>277</v>
      </c>
      <c r="H239" s="166">
        <v>1</v>
      </c>
      <c r="I239" s="167"/>
      <c r="L239" s="163"/>
      <c r="M239" s="168"/>
      <c r="T239" s="169"/>
      <c r="AT239" s="164" t="s">
        <v>261</v>
      </c>
      <c r="AU239" s="164" t="s">
        <v>80</v>
      </c>
      <c r="AV239" s="14" t="s">
        <v>259</v>
      </c>
      <c r="AW239" s="14" t="s">
        <v>30</v>
      </c>
      <c r="AX239" s="14" t="s">
        <v>80</v>
      </c>
      <c r="AY239" s="164" t="s">
        <v>252</v>
      </c>
    </row>
    <row r="240" spans="2:65" s="1" customFormat="1" ht="24.2" customHeight="1">
      <c r="B240" s="32"/>
      <c r="C240" s="136" t="s">
        <v>315</v>
      </c>
      <c r="D240" s="136" t="s">
        <v>254</v>
      </c>
      <c r="E240" s="137" t="s">
        <v>3026</v>
      </c>
      <c r="F240" s="138" t="s">
        <v>3027</v>
      </c>
      <c r="G240" s="139" t="s">
        <v>2132</v>
      </c>
      <c r="H240" s="140">
        <v>1</v>
      </c>
      <c r="I240" s="141"/>
      <c r="J240" s="142">
        <f>ROUND(I240*H240,2)</f>
        <v>0</v>
      </c>
      <c r="K240" s="138" t="s">
        <v>1</v>
      </c>
      <c r="L240" s="32"/>
      <c r="M240" s="143" t="s">
        <v>1</v>
      </c>
      <c r="N240" s="144" t="s">
        <v>38</v>
      </c>
      <c r="P240" s="145">
        <f>O240*H240</f>
        <v>0</v>
      </c>
      <c r="Q240" s="145">
        <v>0</v>
      </c>
      <c r="R240" s="145">
        <f>Q240*H240</f>
        <v>0</v>
      </c>
      <c r="S240" s="145">
        <v>0</v>
      </c>
      <c r="T240" s="146">
        <f>S240*H240</f>
        <v>0</v>
      </c>
      <c r="AR240" s="147" t="s">
        <v>259</v>
      </c>
      <c r="AT240" s="147" t="s">
        <v>254</v>
      </c>
      <c r="AU240" s="147" t="s">
        <v>80</v>
      </c>
      <c r="AY240" s="17" t="s">
        <v>252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80</v>
      </c>
      <c r="BK240" s="148">
        <f>ROUND(I240*H240,2)</f>
        <v>0</v>
      </c>
      <c r="BL240" s="17" t="s">
        <v>259</v>
      </c>
      <c r="BM240" s="147" t="s">
        <v>359</v>
      </c>
    </row>
    <row r="241" spans="2:65" s="12" customFormat="1">
      <c r="B241" s="149"/>
      <c r="D241" s="150" t="s">
        <v>261</v>
      </c>
      <c r="E241" s="151" t="s">
        <v>1</v>
      </c>
      <c r="F241" s="152" t="s">
        <v>3028</v>
      </c>
      <c r="H241" s="151" t="s">
        <v>1</v>
      </c>
      <c r="I241" s="153"/>
      <c r="L241" s="149"/>
      <c r="M241" s="154"/>
      <c r="T241" s="155"/>
      <c r="AT241" s="151" t="s">
        <v>261</v>
      </c>
      <c r="AU241" s="151" t="s">
        <v>80</v>
      </c>
      <c r="AV241" s="12" t="s">
        <v>80</v>
      </c>
      <c r="AW241" s="12" t="s">
        <v>30</v>
      </c>
      <c r="AX241" s="12" t="s">
        <v>73</v>
      </c>
      <c r="AY241" s="151" t="s">
        <v>252</v>
      </c>
    </row>
    <row r="242" spans="2:65" s="12" customFormat="1">
      <c r="B242" s="149"/>
      <c r="D242" s="150" t="s">
        <v>261</v>
      </c>
      <c r="E242" s="151" t="s">
        <v>1</v>
      </c>
      <c r="F242" s="152" t="s">
        <v>3029</v>
      </c>
      <c r="H242" s="151" t="s">
        <v>1</v>
      </c>
      <c r="I242" s="153"/>
      <c r="L242" s="149"/>
      <c r="M242" s="154"/>
      <c r="T242" s="155"/>
      <c r="AT242" s="151" t="s">
        <v>261</v>
      </c>
      <c r="AU242" s="151" t="s">
        <v>80</v>
      </c>
      <c r="AV242" s="12" t="s">
        <v>80</v>
      </c>
      <c r="AW242" s="12" t="s">
        <v>30</v>
      </c>
      <c r="AX242" s="12" t="s">
        <v>73</v>
      </c>
      <c r="AY242" s="151" t="s">
        <v>252</v>
      </c>
    </row>
    <row r="243" spans="2:65" s="12" customFormat="1">
      <c r="B243" s="149"/>
      <c r="D243" s="150" t="s">
        <v>261</v>
      </c>
      <c r="E243" s="151" t="s">
        <v>1</v>
      </c>
      <c r="F243" s="152" t="s">
        <v>3030</v>
      </c>
      <c r="H243" s="151" t="s">
        <v>1</v>
      </c>
      <c r="I243" s="153"/>
      <c r="L243" s="149"/>
      <c r="M243" s="154"/>
      <c r="T243" s="155"/>
      <c r="AT243" s="151" t="s">
        <v>261</v>
      </c>
      <c r="AU243" s="151" t="s">
        <v>80</v>
      </c>
      <c r="AV243" s="12" t="s">
        <v>80</v>
      </c>
      <c r="AW243" s="12" t="s">
        <v>30</v>
      </c>
      <c r="AX243" s="12" t="s">
        <v>73</v>
      </c>
      <c r="AY243" s="151" t="s">
        <v>252</v>
      </c>
    </row>
    <row r="244" spans="2:65" s="12" customFormat="1">
      <c r="B244" s="149"/>
      <c r="D244" s="150" t="s">
        <v>261</v>
      </c>
      <c r="E244" s="151" t="s">
        <v>1</v>
      </c>
      <c r="F244" s="152" t="s">
        <v>3031</v>
      </c>
      <c r="H244" s="151" t="s">
        <v>1</v>
      </c>
      <c r="I244" s="153"/>
      <c r="L244" s="149"/>
      <c r="M244" s="154"/>
      <c r="T244" s="155"/>
      <c r="AT244" s="151" t="s">
        <v>261</v>
      </c>
      <c r="AU244" s="151" t="s">
        <v>80</v>
      </c>
      <c r="AV244" s="12" t="s">
        <v>80</v>
      </c>
      <c r="AW244" s="12" t="s">
        <v>30</v>
      </c>
      <c r="AX244" s="12" t="s">
        <v>73</v>
      </c>
      <c r="AY244" s="151" t="s">
        <v>252</v>
      </c>
    </row>
    <row r="245" spans="2:65" s="12" customFormat="1">
      <c r="B245" s="149"/>
      <c r="D245" s="150" t="s">
        <v>261</v>
      </c>
      <c r="E245" s="151" t="s">
        <v>1</v>
      </c>
      <c r="F245" s="152" t="s">
        <v>3032</v>
      </c>
      <c r="H245" s="151" t="s">
        <v>1</v>
      </c>
      <c r="I245" s="153"/>
      <c r="L245" s="149"/>
      <c r="M245" s="154"/>
      <c r="T245" s="155"/>
      <c r="AT245" s="151" t="s">
        <v>261</v>
      </c>
      <c r="AU245" s="151" t="s">
        <v>80</v>
      </c>
      <c r="AV245" s="12" t="s">
        <v>80</v>
      </c>
      <c r="AW245" s="12" t="s">
        <v>30</v>
      </c>
      <c r="AX245" s="12" t="s">
        <v>73</v>
      </c>
      <c r="AY245" s="151" t="s">
        <v>252</v>
      </c>
    </row>
    <row r="246" spans="2:65" s="12" customFormat="1">
      <c r="B246" s="149"/>
      <c r="D246" s="150" t="s">
        <v>261</v>
      </c>
      <c r="E246" s="151" t="s">
        <v>1</v>
      </c>
      <c r="F246" s="152" t="s">
        <v>3007</v>
      </c>
      <c r="H246" s="151" t="s">
        <v>1</v>
      </c>
      <c r="I246" s="153"/>
      <c r="L246" s="149"/>
      <c r="M246" s="154"/>
      <c r="T246" s="155"/>
      <c r="AT246" s="151" t="s">
        <v>261</v>
      </c>
      <c r="AU246" s="151" t="s">
        <v>80</v>
      </c>
      <c r="AV246" s="12" t="s">
        <v>80</v>
      </c>
      <c r="AW246" s="12" t="s">
        <v>30</v>
      </c>
      <c r="AX246" s="12" t="s">
        <v>73</v>
      </c>
      <c r="AY246" s="151" t="s">
        <v>252</v>
      </c>
    </row>
    <row r="247" spans="2:65" s="12" customFormat="1">
      <c r="B247" s="149"/>
      <c r="D247" s="150" t="s">
        <v>261</v>
      </c>
      <c r="E247" s="151" t="s">
        <v>1</v>
      </c>
      <c r="F247" s="152" t="s">
        <v>3009</v>
      </c>
      <c r="H247" s="151" t="s">
        <v>1</v>
      </c>
      <c r="I247" s="153"/>
      <c r="L247" s="149"/>
      <c r="M247" s="154"/>
      <c r="T247" s="155"/>
      <c r="AT247" s="151" t="s">
        <v>261</v>
      </c>
      <c r="AU247" s="151" t="s">
        <v>80</v>
      </c>
      <c r="AV247" s="12" t="s">
        <v>80</v>
      </c>
      <c r="AW247" s="12" t="s">
        <v>30</v>
      </c>
      <c r="AX247" s="12" t="s">
        <v>73</v>
      </c>
      <c r="AY247" s="151" t="s">
        <v>252</v>
      </c>
    </row>
    <row r="248" spans="2:65" s="12" customFormat="1">
      <c r="B248" s="149"/>
      <c r="D248" s="150" t="s">
        <v>261</v>
      </c>
      <c r="E248" s="151" t="s">
        <v>1</v>
      </c>
      <c r="F248" s="152" t="s">
        <v>2994</v>
      </c>
      <c r="H248" s="151" t="s">
        <v>1</v>
      </c>
      <c r="I248" s="153"/>
      <c r="L248" s="149"/>
      <c r="M248" s="154"/>
      <c r="T248" s="155"/>
      <c r="AT248" s="151" t="s">
        <v>261</v>
      </c>
      <c r="AU248" s="151" t="s">
        <v>80</v>
      </c>
      <c r="AV248" s="12" t="s">
        <v>80</v>
      </c>
      <c r="AW248" s="12" t="s">
        <v>30</v>
      </c>
      <c r="AX248" s="12" t="s">
        <v>73</v>
      </c>
      <c r="AY248" s="151" t="s">
        <v>252</v>
      </c>
    </row>
    <row r="249" spans="2:65" s="12" customFormat="1">
      <c r="B249" s="149"/>
      <c r="D249" s="150" t="s">
        <v>261</v>
      </c>
      <c r="E249" s="151" t="s">
        <v>1</v>
      </c>
      <c r="F249" s="152" t="s">
        <v>2995</v>
      </c>
      <c r="H249" s="151" t="s">
        <v>1</v>
      </c>
      <c r="I249" s="153"/>
      <c r="L249" s="149"/>
      <c r="M249" s="154"/>
      <c r="T249" s="155"/>
      <c r="AT249" s="151" t="s">
        <v>261</v>
      </c>
      <c r="AU249" s="151" t="s">
        <v>80</v>
      </c>
      <c r="AV249" s="12" t="s">
        <v>80</v>
      </c>
      <c r="AW249" s="12" t="s">
        <v>30</v>
      </c>
      <c r="AX249" s="12" t="s">
        <v>73</v>
      </c>
      <c r="AY249" s="151" t="s">
        <v>252</v>
      </c>
    </row>
    <row r="250" spans="2:65" s="12" customFormat="1">
      <c r="B250" s="149"/>
      <c r="D250" s="150" t="s">
        <v>261</v>
      </c>
      <c r="E250" s="151" t="s">
        <v>1</v>
      </c>
      <c r="F250" s="152" t="s">
        <v>3010</v>
      </c>
      <c r="H250" s="151" t="s">
        <v>1</v>
      </c>
      <c r="I250" s="153"/>
      <c r="L250" s="149"/>
      <c r="M250" s="154"/>
      <c r="T250" s="155"/>
      <c r="AT250" s="151" t="s">
        <v>261</v>
      </c>
      <c r="AU250" s="151" t="s">
        <v>80</v>
      </c>
      <c r="AV250" s="12" t="s">
        <v>80</v>
      </c>
      <c r="AW250" s="12" t="s">
        <v>30</v>
      </c>
      <c r="AX250" s="12" t="s">
        <v>73</v>
      </c>
      <c r="AY250" s="151" t="s">
        <v>252</v>
      </c>
    </row>
    <row r="251" spans="2:65" s="13" customFormat="1">
      <c r="B251" s="156"/>
      <c r="D251" s="150" t="s">
        <v>261</v>
      </c>
      <c r="E251" s="157" t="s">
        <v>1</v>
      </c>
      <c r="F251" s="158" t="s">
        <v>80</v>
      </c>
      <c r="H251" s="159">
        <v>1</v>
      </c>
      <c r="I251" s="160"/>
      <c r="L251" s="156"/>
      <c r="M251" s="161"/>
      <c r="T251" s="162"/>
      <c r="AT251" s="157" t="s">
        <v>261</v>
      </c>
      <c r="AU251" s="157" t="s">
        <v>80</v>
      </c>
      <c r="AV251" s="13" t="s">
        <v>82</v>
      </c>
      <c r="AW251" s="13" t="s">
        <v>30</v>
      </c>
      <c r="AX251" s="13" t="s">
        <v>73</v>
      </c>
      <c r="AY251" s="157" t="s">
        <v>252</v>
      </c>
    </row>
    <row r="252" spans="2:65" s="14" customFormat="1">
      <c r="B252" s="163"/>
      <c r="D252" s="150" t="s">
        <v>261</v>
      </c>
      <c r="E252" s="164" t="s">
        <v>1</v>
      </c>
      <c r="F252" s="165" t="s">
        <v>277</v>
      </c>
      <c r="H252" s="166">
        <v>1</v>
      </c>
      <c r="I252" s="167"/>
      <c r="L252" s="163"/>
      <c r="M252" s="168"/>
      <c r="T252" s="169"/>
      <c r="AT252" s="164" t="s">
        <v>261</v>
      </c>
      <c r="AU252" s="164" t="s">
        <v>80</v>
      </c>
      <c r="AV252" s="14" t="s">
        <v>259</v>
      </c>
      <c r="AW252" s="14" t="s">
        <v>30</v>
      </c>
      <c r="AX252" s="14" t="s">
        <v>80</v>
      </c>
      <c r="AY252" s="164" t="s">
        <v>252</v>
      </c>
    </row>
    <row r="253" spans="2:65" s="1" customFormat="1" ht="24.2" customHeight="1">
      <c r="B253" s="32"/>
      <c r="C253" s="136" t="s">
        <v>320</v>
      </c>
      <c r="D253" s="136" t="s">
        <v>254</v>
      </c>
      <c r="E253" s="137" t="s">
        <v>3033</v>
      </c>
      <c r="F253" s="138" t="s">
        <v>3027</v>
      </c>
      <c r="G253" s="139" t="s">
        <v>2132</v>
      </c>
      <c r="H253" s="140">
        <v>1</v>
      </c>
      <c r="I253" s="141"/>
      <c r="J253" s="142">
        <f>ROUND(I253*H253,2)</f>
        <v>0</v>
      </c>
      <c r="K253" s="138" t="s">
        <v>1</v>
      </c>
      <c r="L253" s="32"/>
      <c r="M253" s="143" t="s">
        <v>1</v>
      </c>
      <c r="N253" s="144" t="s">
        <v>38</v>
      </c>
      <c r="P253" s="145">
        <f>O253*H253</f>
        <v>0</v>
      </c>
      <c r="Q253" s="145">
        <v>0</v>
      </c>
      <c r="R253" s="145">
        <f>Q253*H253</f>
        <v>0</v>
      </c>
      <c r="S253" s="145">
        <v>0</v>
      </c>
      <c r="T253" s="146">
        <f>S253*H253</f>
        <v>0</v>
      </c>
      <c r="AR253" s="147" t="s">
        <v>259</v>
      </c>
      <c r="AT253" s="147" t="s">
        <v>254</v>
      </c>
      <c r="AU253" s="147" t="s">
        <v>80</v>
      </c>
      <c r="AY253" s="17" t="s">
        <v>252</v>
      </c>
      <c r="BE253" s="148">
        <f>IF(N253="základní",J253,0)</f>
        <v>0</v>
      </c>
      <c r="BF253" s="148">
        <f>IF(N253="snížená",J253,0)</f>
        <v>0</v>
      </c>
      <c r="BG253" s="148">
        <f>IF(N253="zákl. přenesená",J253,0)</f>
        <v>0</v>
      </c>
      <c r="BH253" s="148">
        <f>IF(N253="sníž. přenesená",J253,0)</f>
        <v>0</v>
      </c>
      <c r="BI253" s="148">
        <f>IF(N253="nulová",J253,0)</f>
        <v>0</v>
      </c>
      <c r="BJ253" s="17" t="s">
        <v>80</v>
      </c>
      <c r="BK253" s="148">
        <f>ROUND(I253*H253,2)</f>
        <v>0</v>
      </c>
      <c r="BL253" s="17" t="s">
        <v>259</v>
      </c>
      <c r="BM253" s="147" t="s">
        <v>368</v>
      </c>
    </row>
    <row r="254" spans="2:65" s="12" customFormat="1">
      <c r="B254" s="149"/>
      <c r="D254" s="150" t="s">
        <v>261</v>
      </c>
      <c r="E254" s="151" t="s">
        <v>1</v>
      </c>
      <c r="F254" s="152" t="s">
        <v>3028</v>
      </c>
      <c r="H254" s="151" t="s">
        <v>1</v>
      </c>
      <c r="I254" s="153"/>
      <c r="L254" s="149"/>
      <c r="M254" s="154"/>
      <c r="T254" s="155"/>
      <c r="AT254" s="151" t="s">
        <v>261</v>
      </c>
      <c r="AU254" s="151" t="s">
        <v>80</v>
      </c>
      <c r="AV254" s="12" t="s">
        <v>80</v>
      </c>
      <c r="AW254" s="12" t="s">
        <v>30</v>
      </c>
      <c r="AX254" s="12" t="s">
        <v>73</v>
      </c>
      <c r="AY254" s="151" t="s">
        <v>252</v>
      </c>
    </row>
    <row r="255" spans="2:65" s="12" customFormat="1">
      <c r="B255" s="149"/>
      <c r="D255" s="150" t="s">
        <v>261</v>
      </c>
      <c r="E255" s="151" t="s">
        <v>1</v>
      </c>
      <c r="F255" s="152" t="s">
        <v>3029</v>
      </c>
      <c r="H255" s="151" t="s">
        <v>1</v>
      </c>
      <c r="I255" s="153"/>
      <c r="L255" s="149"/>
      <c r="M255" s="154"/>
      <c r="T255" s="155"/>
      <c r="AT255" s="151" t="s">
        <v>261</v>
      </c>
      <c r="AU255" s="151" t="s">
        <v>80</v>
      </c>
      <c r="AV255" s="12" t="s">
        <v>80</v>
      </c>
      <c r="AW255" s="12" t="s">
        <v>30</v>
      </c>
      <c r="AX255" s="12" t="s">
        <v>73</v>
      </c>
      <c r="AY255" s="151" t="s">
        <v>252</v>
      </c>
    </row>
    <row r="256" spans="2:65" s="12" customFormat="1">
      <c r="B256" s="149"/>
      <c r="D256" s="150" t="s">
        <v>261</v>
      </c>
      <c r="E256" s="151" t="s">
        <v>1</v>
      </c>
      <c r="F256" s="152" t="s">
        <v>3030</v>
      </c>
      <c r="H256" s="151" t="s">
        <v>1</v>
      </c>
      <c r="I256" s="153"/>
      <c r="L256" s="149"/>
      <c r="M256" s="154"/>
      <c r="T256" s="155"/>
      <c r="AT256" s="151" t="s">
        <v>261</v>
      </c>
      <c r="AU256" s="151" t="s">
        <v>80</v>
      </c>
      <c r="AV256" s="12" t="s">
        <v>80</v>
      </c>
      <c r="AW256" s="12" t="s">
        <v>30</v>
      </c>
      <c r="AX256" s="12" t="s">
        <v>73</v>
      </c>
      <c r="AY256" s="151" t="s">
        <v>252</v>
      </c>
    </row>
    <row r="257" spans="2:65" s="12" customFormat="1">
      <c r="B257" s="149"/>
      <c r="D257" s="150" t="s">
        <v>261</v>
      </c>
      <c r="E257" s="151" t="s">
        <v>1</v>
      </c>
      <c r="F257" s="152" t="s">
        <v>3034</v>
      </c>
      <c r="H257" s="151" t="s">
        <v>1</v>
      </c>
      <c r="I257" s="153"/>
      <c r="L257" s="149"/>
      <c r="M257" s="154"/>
      <c r="T257" s="155"/>
      <c r="AT257" s="151" t="s">
        <v>261</v>
      </c>
      <c r="AU257" s="151" t="s">
        <v>80</v>
      </c>
      <c r="AV257" s="12" t="s">
        <v>80</v>
      </c>
      <c r="AW257" s="12" t="s">
        <v>30</v>
      </c>
      <c r="AX257" s="12" t="s">
        <v>73</v>
      </c>
      <c r="AY257" s="151" t="s">
        <v>252</v>
      </c>
    </row>
    <row r="258" spans="2:65" s="12" customFormat="1">
      <c r="B258" s="149"/>
      <c r="D258" s="150" t="s">
        <v>261</v>
      </c>
      <c r="E258" s="151" t="s">
        <v>1</v>
      </c>
      <c r="F258" s="152" t="s">
        <v>3035</v>
      </c>
      <c r="H258" s="151" t="s">
        <v>1</v>
      </c>
      <c r="I258" s="153"/>
      <c r="L258" s="149"/>
      <c r="M258" s="154"/>
      <c r="T258" s="155"/>
      <c r="AT258" s="151" t="s">
        <v>261</v>
      </c>
      <c r="AU258" s="151" t="s">
        <v>80</v>
      </c>
      <c r="AV258" s="12" t="s">
        <v>80</v>
      </c>
      <c r="AW258" s="12" t="s">
        <v>30</v>
      </c>
      <c r="AX258" s="12" t="s">
        <v>73</v>
      </c>
      <c r="AY258" s="151" t="s">
        <v>252</v>
      </c>
    </row>
    <row r="259" spans="2:65" s="12" customFormat="1">
      <c r="B259" s="149"/>
      <c r="D259" s="150" t="s">
        <v>261</v>
      </c>
      <c r="E259" s="151" t="s">
        <v>1</v>
      </c>
      <c r="F259" s="152" t="s">
        <v>3007</v>
      </c>
      <c r="H259" s="151" t="s">
        <v>1</v>
      </c>
      <c r="I259" s="153"/>
      <c r="L259" s="149"/>
      <c r="M259" s="154"/>
      <c r="T259" s="155"/>
      <c r="AT259" s="151" t="s">
        <v>261</v>
      </c>
      <c r="AU259" s="151" t="s">
        <v>80</v>
      </c>
      <c r="AV259" s="12" t="s">
        <v>80</v>
      </c>
      <c r="AW259" s="12" t="s">
        <v>30</v>
      </c>
      <c r="AX259" s="12" t="s">
        <v>73</v>
      </c>
      <c r="AY259" s="151" t="s">
        <v>252</v>
      </c>
    </row>
    <row r="260" spans="2:65" s="12" customFormat="1">
      <c r="B260" s="149"/>
      <c r="D260" s="150" t="s">
        <v>261</v>
      </c>
      <c r="E260" s="151" t="s">
        <v>1</v>
      </c>
      <c r="F260" s="152" t="s">
        <v>3009</v>
      </c>
      <c r="H260" s="151" t="s">
        <v>1</v>
      </c>
      <c r="I260" s="153"/>
      <c r="L260" s="149"/>
      <c r="M260" s="154"/>
      <c r="T260" s="155"/>
      <c r="AT260" s="151" t="s">
        <v>261</v>
      </c>
      <c r="AU260" s="151" t="s">
        <v>80</v>
      </c>
      <c r="AV260" s="12" t="s">
        <v>80</v>
      </c>
      <c r="AW260" s="12" t="s">
        <v>30</v>
      </c>
      <c r="AX260" s="12" t="s">
        <v>73</v>
      </c>
      <c r="AY260" s="151" t="s">
        <v>252</v>
      </c>
    </row>
    <row r="261" spans="2:65" s="12" customFormat="1">
      <c r="B261" s="149"/>
      <c r="D261" s="150" t="s">
        <v>261</v>
      </c>
      <c r="E261" s="151" t="s">
        <v>1</v>
      </c>
      <c r="F261" s="152" t="s">
        <v>2994</v>
      </c>
      <c r="H261" s="151" t="s">
        <v>1</v>
      </c>
      <c r="I261" s="153"/>
      <c r="L261" s="149"/>
      <c r="M261" s="154"/>
      <c r="T261" s="155"/>
      <c r="AT261" s="151" t="s">
        <v>261</v>
      </c>
      <c r="AU261" s="151" t="s">
        <v>80</v>
      </c>
      <c r="AV261" s="12" t="s">
        <v>80</v>
      </c>
      <c r="AW261" s="12" t="s">
        <v>30</v>
      </c>
      <c r="AX261" s="12" t="s">
        <v>73</v>
      </c>
      <c r="AY261" s="151" t="s">
        <v>252</v>
      </c>
    </row>
    <row r="262" spans="2:65" s="12" customFormat="1">
      <c r="B262" s="149"/>
      <c r="D262" s="150" t="s">
        <v>261</v>
      </c>
      <c r="E262" s="151" t="s">
        <v>1</v>
      </c>
      <c r="F262" s="152" t="s">
        <v>2995</v>
      </c>
      <c r="H262" s="151" t="s">
        <v>1</v>
      </c>
      <c r="I262" s="153"/>
      <c r="L262" s="149"/>
      <c r="M262" s="154"/>
      <c r="T262" s="155"/>
      <c r="AT262" s="151" t="s">
        <v>261</v>
      </c>
      <c r="AU262" s="151" t="s">
        <v>80</v>
      </c>
      <c r="AV262" s="12" t="s">
        <v>80</v>
      </c>
      <c r="AW262" s="12" t="s">
        <v>30</v>
      </c>
      <c r="AX262" s="12" t="s">
        <v>73</v>
      </c>
      <c r="AY262" s="151" t="s">
        <v>252</v>
      </c>
    </row>
    <row r="263" spans="2:65" s="12" customFormat="1">
      <c r="B263" s="149"/>
      <c r="D263" s="150" t="s">
        <v>261</v>
      </c>
      <c r="E263" s="151" t="s">
        <v>1</v>
      </c>
      <c r="F263" s="152" t="s">
        <v>3010</v>
      </c>
      <c r="H263" s="151" t="s">
        <v>1</v>
      </c>
      <c r="I263" s="153"/>
      <c r="L263" s="149"/>
      <c r="M263" s="154"/>
      <c r="T263" s="155"/>
      <c r="AT263" s="151" t="s">
        <v>261</v>
      </c>
      <c r="AU263" s="151" t="s">
        <v>80</v>
      </c>
      <c r="AV263" s="12" t="s">
        <v>80</v>
      </c>
      <c r="AW263" s="12" t="s">
        <v>30</v>
      </c>
      <c r="AX263" s="12" t="s">
        <v>73</v>
      </c>
      <c r="AY263" s="151" t="s">
        <v>252</v>
      </c>
    </row>
    <row r="264" spans="2:65" s="13" customFormat="1">
      <c r="B264" s="156"/>
      <c r="D264" s="150" t="s">
        <v>261</v>
      </c>
      <c r="E264" s="157" t="s">
        <v>1</v>
      </c>
      <c r="F264" s="158" t="s">
        <v>80</v>
      </c>
      <c r="H264" s="159">
        <v>1</v>
      </c>
      <c r="I264" s="160"/>
      <c r="L264" s="156"/>
      <c r="M264" s="161"/>
      <c r="T264" s="162"/>
      <c r="AT264" s="157" t="s">
        <v>261</v>
      </c>
      <c r="AU264" s="157" t="s">
        <v>80</v>
      </c>
      <c r="AV264" s="13" t="s">
        <v>82</v>
      </c>
      <c r="AW264" s="13" t="s">
        <v>30</v>
      </c>
      <c r="AX264" s="13" t="s">
        <v>73</v>
      </c>
      <c r="AY264" s="157" t="s">
        <v>252</v>
      </c>
    </row>
    <row r="265" spans="2:65" s="14" customFormat="1">
      <c r="B265" s="163"/>
      <c r="D265" s="150" t="s">
        <v>261</v>
      </c>
      <c r="E265" s="164" t="s">
        <v>1</v>
      </c>
      <c r="F265" s="165" t="s">
        <v>277</v>
      </c>
      <c r="H265" s="166">
        <v>1</v>
      </c>
      <c r="I265" s="167"/>
      <c r="L265" s="163"/>
      <c r="M265" s="168"/>
      <c r="T265" s="169"/>
      <c r="AT265" s="164" t="s">
        <v>261</v>
      </c>
      <c r="AU265" s="164" t="s">
        <v>80</v>
      </c>
      <c r="AV265" s="14" t="s">
        <v>259</v>
      </c>
      <c r="AW265" s="14" t="s">
        <v>30</v>
      </c>
      <c r="AX265" s="14" t="s">
        <v>80</v>
      </c>
      <c r="AY265" s="164" t="s">
        <v>252</v>
      </c>
    </row>
    <row r="266" spans="2:65" s="1" customFormat="1" ht="24.2" customHeight="1">
      <c r="B266" s="32"/>
      <c r="C266" s="136" t="s">
        <v>327</v>
      </c>
      <c r="D266" s="136" t="s">
        <v>254</v>
      </c>
      <c r="E266" s="137" t="s">
        <v>3036</v>
      </c>
      <c r="F266" s="138" t="s">
        <v>3027</v>
      </c>
      <c r="G266" s="139" t="s">
        <v>2132</v>
      </c>
      <c r="H266" s="140">
        <v>1</v>
      </c>
      <c r="I266" s="141"/>
      <c r="J266" s="142">
        <f>ROUND(I266*H266,2)</f>
        <v>0</v>
      </c>
      <c r="K266" s="138" t="s">
        <v>1</v>
      </c>
      <c r="L266" s="32"/>
      <c r="M266" s="143" t="s">
        <v>1</v>
      </c>
      <c r="N266" s="144" t="s">
        <v>38</v>
      </c>
      <c r="P266" s="145">
        <f>O266*H266</f>
        <v>0</v>
      </c>
      <c r="Q266" s="145">
        <v>0</v>
      </c>
      <c r="R266" s="145">
        <f>Q266*H266</f>
        <v>0</v>
      </c>
      <c r="S266" s="145">
        <v>0</v>
      </c>
      <c r="T266" s="146">
        <f>S266*H266</f>
        <v>0</v>
      </c>
      <c r="AR266" s="147" t="s">
        <v>259</v>
      </c>
      <c r="AT266" s="147" t="s">
        <v>254</v>
      </c>
      <c r="AU266" s="147" t="s">
        <v>80</v>
      </c>
      <c r="AY266" s="17" t="s">
        <v>252</v>
      </c>
      <c r="BE266" s="148">
        <f>IF(N266="základní",J266,0)</f>
        <v>0</v>
      </c>
      <c r="BF266" s="148">
        <f>IF(N266="snížená",J266,0)</f>
        <v>0</v>
      </c>
      <c r="BG266" s="148">
        <f>IF(N266="zákl. přenesená",J266,0)</f>
        <v>0</v>
      </c>
      <c r="BH266" s="148">
        <f>IF(N266="sníž. přenesená",J266,0)</f>
        <v>0</v>
      </c>
      <c r="BI266" s="148">
        <f>IF(N266="nulová",J266,0)</f>
        <v>0</v>
      </c>
      <c r="BJ266" s="17" t="s">
        <v>80</v>
      </c>
      <c r="BK266" s="148">
        <f>ROUND(I266*H266,2)</f>
        <v>0</v>
      </c>
      <c r="BL266" s="17" t="s">
        <v>259</v>
      </c>
      <c r="BM266" s="147" t="s">
        <v>380</v>
      </c>
    </row>
    <row r="267" spans="2:65" s="12" customFormat="1">
      <c r="B267" s="149"/>
      <c r="D267" s="150" t="s">
        <v>261</v>
      </c>
      <c r="E267" s="151" t="s">
        <v>1</v>
      </c>
      <c r="F267" s="152" t="s">
        <v>3028</v>
      </c>
      <c r="H267" s="151" t="s">
        <v>1</v>
      </c>
      <c r="I267" s="153"/>
      <c r="L267" s="149"/>
      <c r="M267" s="154"/>
      <c r="T267" s="155"/>
      <c r="AT267" s="151" t="s">
        <v>261</v>
      </c>
      <c r="AU267" s="151" t="s">
        <v>80</v>
      </c>
      <c r="AV267" s="12" t="s">
        <v>80</v>
      </c>
      <c r="AW267" s="12" t="s">
        <v>30</v>
      </c>
      <c r="AX267" s="12" t="s">
        <v>73</v>
      </c>
      <c r="AY267" s="151" t="s">
        <v>252</v>
      </c>
    </row>
    <row r="268" spans="2:65" s="12" customFormat="1">
      <c r="B268" s="149"/>
      <c r="D268" s="150" t="s">
        <v>261</v>
      </c>
      <c r="E268" s="151" t="s">
        <v>1</v>
      </c>
      <c r="F268" s="152" t="s">
        <v>3029</v>
      </c>
      <c r="H268" s="151" t="s">
        <v>1</v>
      </c>
      <c r="I268" s="153"/>
      <c r="L268" s="149"/>
      <c r="M268" s="154"/>
      <c r="T268" s="155"/>
      <c r="AT268" s="151" t="s">
        <v>261</v>
      </c>
      <c r="AU268" s="151" t="s">
        <v>80</v>
      </c>
      <c r="AV268" s="12" t="s">
        <v>80</v>
      </c>
      <c r="AW268" s="12" t="s">
        <v>30</v>
      </c>
      <c r="AX268" s="12" t="s">
        <v>73</v>
      </c>
      <c r="AY268" s="151" t="s">
        <v>252</v>
      </c>
    </row>
    <row r="269" spans="2:65" s="12" customFormat="1">
      <c r="B269" s="149"/>
      <c r="D269" s="150" t="s">
        <v>261</v>
      </c>
      <c r="E269" s="151" t="s">
        <v>1</v>
      </c>
      <c r="F269" s="152" t="s">
        <v>3037</v>
      </c>
      <c r="H269" s="151" t="s">
        <v>1</v>
      </c>
      <c r="I269" s="153"/>
      <c r="L269" s="149"/>
      <c r="M269" s="154"/>
      <c r="T269" s="155"/>
      <c r="AT269" s="151" t="s">
        <v>261</v>
      </c>
      <c r="AU269" s="151" t="s">
        <v>80</v>
      </c>
      <c r="AV269" s="12" t="s">
        <v>80</v>
      </c>
      <c r="AW269" s="12" t="s">
        <v>30</v>
      </c>
      <c r="AX269" s="12" t="s">
        <v>73</v>
      </c>
      <c r="AY269" s="151" t="s">
        <v>252</v>
      </c>
    </row>
    <row r="270" spans="2:65" s="12" customFormat="1">
      <c r="B270" s="149"/>
      <c r="D270" s="150" t="s">
        <v>261</v>
      </c>
      <c r="E270" s="151" t="s">
        <v>1</v>
      </c>
      <c r="F270" s="152" t="s">
        <v>3031</v>
      </c>
      <c r="H270" s="151" t="s">
        <v>1</v>
      </c>
      <c r="I270" s="153"/>
      <c r="L270" s="149"/>
      <c r="M270" s="154"/>
      <c r="T270" s="155"/>
      <c r="AT270" s="151" t="s">
        <v>261</v>
      </c>
      <c r="AU270" s="151" t="s">
        <v>80</v>
      </c>
      <c r="AV270" s="12" t="s">
        <v>80</v>
      </c>
      <c r="AW270" s="12" t="s">
        <v>30</v>
      </c>
      <c r="AX270" s="12" t="s">
        <v>73</v>
      </c>
      <c r="AY270" s="151" t="s">
        <v>252</v>
      </c>
    </row>
    <row r="271" spans="2:65" s="12" customFormat="1">
      <c r="B271" s="149"/>
      <c r="D271" s="150" t="s">
        <v>261</v>
      </c>
      <c r="E271" s="151" t="s">
        <v>1</v>
      </c>
      <c r="F271" s="152" t="s">
        <v>3038</v>
      </c>
      <c r="H271" s="151" t="s">
        <v>1</v>
      </c>
      <c r="I271" s="153"/>
      <c r="L271" s="149"/>
      <c r="M271" s="154"/>
      <c r="T271" s="155"/>
      <c r="AT271" s="151" t="s">
        <v>261</v>
      </c>
      <c r="AU271" s="151" t="s">
        <v>80</v>
      </c>
      <c r="AV271" s="12" t="s">
        <v>80</v>
      </c>
      <c r="AW271" s="12" t="s">
        <v>30</v>
      </c>
      <c r="AX271" s="12" t="s">
        <v>73</v>
      </c>
      <c r="AY271" s="151" t="s">
        <v>252</v>
      </c>
    </row>
    <row r="272" spans="2:65" s="12" customFormat="1">
      <c r="B272" s="149"/>
      <c r="D272" s="150" t="s">
        <v>261</v>
      </c>
      <c r="E272" s="151" t="s">
        <v>1</v>
      </c>
      <c r="F272" s="152" t="s">
        <v>3007</v>
      </c>
      <c r="H272" s="151" t="s">
        <v>1</v>
      </c>
      <c r="I272" s="153"/>
      <c r="L272" s="149"/>
      <c r="M272" s="154"/>
      <c r="T272" s="155"/>
      <c r="AT272" s="151" t="s">
        <v>261</v>
      </c>
      <c r="AU272" s="151" t="s">
        <v>80</v>
      </c>
      <c r="AV272" s="12" t="s">
        <v>80</v>
      </c>
      <c r="AW272" s="12" t="s">
        <v>30</v>
      </c>
      <c r="AX272" s="12" t="s">
        <v>73</v>
      </c>
      <c r="AY272" s="151" t="s">
        <v>252</v>
      </c>
    </row>
    <row r="273" spans="2:65" s="12" customFormat="1">
      <c r="B273" s="149"/>
      <c r="D273" s="150" t="s">
        <v>261</v>
      </c>
      <c r="E273" s="151" t="s">
        <v>1</v>
      </c>
      <c r="F273" s="152" t="s">
        <v>3009</v>
      </c>
      <c r="H273" s="151" t="s">
        <v>1</v>
      </c>
      <c r="I273" s="153"/>
      <c r="L273" s="149"/>
      <c r="M273" s="154"/>
      <c r="T273" s="155"/>
      <c r="AT273" s="151" t="s">
        <v>261</v>
      </c>
      <c r="AU273" s="151" t="s">
        <v>80</v>
      </c>
      <c r="AV273" s="12" t="s">
        <v>80</v>
      </c>
      <c r="AW273" s="12" t="s">
        <v>30</v>
      </c>
      <c r="AX273" s="12" t="s">
        <v>73</v>
      </c>
      <c r="AY273" s="151" t="s">
        <v>252</v>
      </c>
    </row>
    <row r="274" spans="2:65" s="12" customFormat="1">
      <c r="B274" s="149"/>
      <c r="D274" s="150" t="s">
        <v>261</v>
      </c>
      <c r="E274" s="151" t="s">
        <v>1</v>
      </c>
      <c r="F274" s="152" t="s">
        <v>2994</v>
      </c>
      <c r="H274" s="151" t="s">
        <v>1</v>
      </c>
      <c r="I274" s="153"/>
      <c r="L274" s="149"/>
      <c r="M274" s="154"/>
      <c r="T274" s="155"/>
      <c r="AT274" s="151" t="s">
        <v>261</v>
      </c>
      <c r="AU274" s="151" t="s">
        <v>80</v>
      </c>
      <c r="AV274" s="12" t="s">
        <v>80</v>
      </c>
      <c r="AW274" s="12" t="s">
        <v>30</v>
      </c>
      <c r="AX274" s="12" t="s">
        <v>73</v>
      </c>
      <c r="AY274" s="151" t="s">
        <v>252</v>
      </c>
    </row>
    <row r="275" spans="2:65" s="12" customFormat="1">
      <c r="B275" s="149"/>
      <c r="D275" s="150" t="s">
        <v>261</v>
      </c>
      <c r="E275" s="151" t="s">
        <v>1</v>
      </c>
      <c r="F275" s="152" t="s">
        <v>3010</v>
      </c>
      <c r="H275" s="151" t="s">
        <v>1</v>
      </c>
      <c r="I275" s="153"/>
      <c r="L275" s="149"/>
      <c r="M275" s="154"/>
      <c r="T275" s="155"/>
      <c r="AT275" s="151" t="s">
        <v>261</v>
      </c>
      <c r="AU275" s="151" t="s">
        <v>80</v>
      </c>
      <c r="AV275" s="12" t="s">
        <v>80</v>
      </c>
      <c r="AW275" s="12" t="s">
        <v>30</v>
      </c>
      <c r="AX275" s="12" t="s">
        <v>73</v>
      </c>
      <c r="AY275" s="151" t="s">
        <v>252</v>
      </c>
    </row>
    <row r="276" spans="2:65" s="13" customFormat="1">
      <c r="B276" s="156"/>
      <c r="D276" s="150" t="s">
        <v>261</v>
      </c>
      <c r="E276" s="157" t="s">
        <v>1</v>
      </c>
      <c r="F276" s="158" t="s">
        <v>80</v>
      </c>
      <c r="H276" s="159">
        <v>1</v>
      </c>
      <c r="I276" s="160"/>
      <c r="L276" s="156"/>
      <c r="M276" s="161"/>
      <c r="T276" s="162"/>
      <c r="AT276" s="157" t="s">
        <v>261</v>
      </c>
      <c r="AU276" s="157" t="s">
        <v>80</v>
      </c>
      <c r="AV276" s="13" t="s">
        <v>82</v>
      </c>
      <c r="AW276" s="13" t="s">
        <v>30</v>
      </c>
      <c r="AX276" s="13" t="s">
        <v>73</v>
      </c>
      <c r="AY276" s="157" t="s">
        <v>252</v>
      </c>
    </row>
    <row r="277" spans="2:65" s="14" customFormat="1">
      <c r="B277" s="163"/>
      <c r="D277" s="150" t="s">
        <v>261</v>
      </c>
      <c r="E277" s="164" t="s">
        <v>1</v>
      </c>
      <c r="F277" s="165" t="s">
        <v>277</v>
      </c>
      <c r="H277" s="166">
        <v>1</v>
      </c>
      <c r="I277" s="167"/>
      <c r="L277" s="163"/>
      <c r="M277" s="168"/>
      <c r="T277" s="169"/>
      <c r="AT277" s="164" t="s">
        <v>261</v>
      </c>
      <c r="AU277" s="164" t="s">
        <v>80</v>
      </c>
      <c r="AV277" s="14" t="s">
        <v>259</v>
      </c>
      <c r="AW277" s="14" t="s">
        <v>30</v>
      </c>
      <c r="AX277" s="14" t="s">
        <v>80</v>
      </c>
      <c r="AY277" s="164" t="s">
        <v>252</v>
      </c>
    </row>
    <row r="278" spans="2:65" s="1" customFormat="1" ht="24.2" customHeight="1">
      <c r="B278" s="32"/>
      <c r="C278" s="136" t="s">
        <v>333</v>
      </c>
      <c r="D278" s="136" t="s">
        <v>254</v>
      </c>
      <c r="E278" s="137" t="s">
        <v>2297</v>
      </c>
      <c r="F278" s="138" t="s">
        <v>3027</v>
      </c>
      <c r="G278" s="139" t="s">
        <v>2132</v>
      </c>
      <c r="H278" s="140">
        <v>1</v>
      </c>
      <c r="I278" s="141"/>
      <c r="J278" s="142">
        <f>ROUND(I278*H278,2)</f>
        <v>0</v>
      </c>
      <c r="K278" s="138" t="s">
        <v>1</v>
      </c>
      <c r="L278" s="32"/>
      <c r="M278" s="143" t="s">
        <v>1</v>
      </c>
      <c r="N278" s="144" t="s">
        <v>38</v>
      </c>
      <c r="P278" s="145">
        <f>O278*H278</f>
        <v>0</v>
      </c>
      <c r="Q278" s="145">
        <v>0</v>
      </c>
      <c r="R278" s="145">
        <f>Q278*H278</f>
        <v>0</v>
      </c>
      <c r="S278" s="145">
        <v>0</v>
      </c>
      <c r="T278" s="146">
        <f>S278*H278</f>
        <v>0</v>
      </c>
      <c r="AR278" s="147" t="s">
        <v>259</v>
      </c>
      <c r="AT278" s="147" t="s">
        <v>254</v>
      </c>
      <c r="AU278" s="147" t="s">
        <v>80</v>
      </c>
      <c r="AY278" s="17" t="s">
        <v>252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80</v>
      </c>
      <c r="BK278" s="148">
        <f>ROUND(I278*H278,2)</f>
        <v>0</v>
      </c>
      <c r="BL278" s="17" t="s">
        <v>259</v>
      </c>
      <c r="BM278" s="147" t="s">
        <v>405</v>
      </c>
    </row>
    <row r="279" spans="2:65" s="12" customFormat="1">
      <c r="B279" s="149"/>
      <c r="D279" s="150" t="s">
        <v>261</v>
      </c>
      <c r="E279" s="151" t="s">
        <v>1</v>
      </c>
      <c r="F279" s="152" t="s">
        <v>3028</v>
      </c>
      <c r="H279" s="151" t="s">
        <v>1</v>
      </c>
      <c r="I279" s="153"/>
      <c r="L279" s="149"/>
      <c r="M279" s="154"/>
      <c r="T279" s="155"/>
      <c r="AT279" s="151" t="s">
        <v>261</v>
      </c>
      <c r="AU279" s="151" t="s">
        <v>80</v>
      </c>
      <c r="AV279" s="12" t="s">
        <v>80</v>
      </c>
      <c r="AW279" s="12" t="s">
        <v>30</v>
      </c>
      <c r="AX279" s="12" t="s">
        <v>73</v>
      </c>
      <c r="AY279" s="151" t="s">
        <v>252</v>
      </c>
    </row>
    <row r="280" spans="2:65" s="12" customFormat="1">
      <c r="B280" s="149"/>
      <c r="D280" s="150" t="s">
        <v>261</v>
      </c>
      <c r="E280" s="151" t="s">
        <v>1</v>
      </c>
      <c r="F280" s="152" t="s">
        <v>3029</v>
      </c>
      <c r="H280" s="151" t="s">
        <v>1</v>
      </c>
      <c r="I280" s="153"/>
      <c r="L280" s="149"/>
      <c r="M280" s="154"/>
      <c r="T280" s="155"/>
      <c r="AT280" s="151" t="s">
        <v>261</v>
      </c>
      <c r="AU280" s="151" t="s">
        <v>80</v>
      </c>
      <c r="AV280" s="12" t="s">
        <v>80</v>
      </c>
      <c r="AW280" s="12" t="s">
        <v>30</v>
      </c>
      <c r="AX280" s="12" t="s">
        <v>73</v>
      </c>
      <c r="AY280" s="151" t="s">
        <v>252</v>
      </c>
    </row>
    <row r="281" spans="2:65" s="12" customFormat="1">
      <c r="B281" s="149"/>
      <c r="D281" s="150" t="s">
        <v>261</v>
      </c>
      <c r="E281" s="151" t="s">
        <v>1</v>
      </c>
      <c r="F281" s="152" t="s">
        <v>3037</v>
      </c>
      <c r="H281" s="151" t="s">
        <v>1</v>
      </c>
      <c r="I281" s="153"/>
      <c r="L281" s="149"/>
      <c r="M281" s="154"/>
      <c r="T281" s="155"/>
      <c r="AT281" s="151" t="s">
        <v>261</v>
      </c>
      <c r="AU281" s="151" t="s">
        <v>80</v>
      </c>
      <c r="AV281" s="12" t="s">
        <v>80</v>
      </c>
      <c r="AW281" s="12" t="s">
        <v>30</v>
      </c>
      <c r="AX281" s="12" t="s">
        <v>73</v>
      </c>
      <c r="AY281" s="151" t="s">
        <v>252</v>
      </c>
    </row>
    <row r="282" spans="2:65" s="12" customFormat="1">
      <c r="B282" s="149"/>
      <c r="D282" s="150" t="s">
        <v>261</v>
      </c>
      <c r="E282" s="151" t="s">
        <v>1</v>
      </c>
      <c r="F282" s="152" t="s">
        <v>3034</v>
      </c>
      <c r="H282" s="151" t="s">
        <v>1</v>
      </c>
      <c r="I282" s="153"/>
      <c r="L282" s="149"/>
      <c r="M282" s="154"/>
      <c r="T282" s="155"/>
      <c r="AT282" s="151" t="s">
        <v>261</v>
      </c>
      <c r="AU282" s="151" t="s">
        <v>80</v>
      </c>
      <c r="AV282" s="12" t="s">
        <v>80</v>
      </c>
      <c r="AW282" s="12" t="s">
        <v>30</v>
      </c>
      <c r="AX282" s="12" t="s">
        <v>73</v>
      </c>
      <c r="AY282" s="151" t="s">
        <v>252</v>
      </c>
    </row>
    <row r="283" spans="2:65" s="12" customFormat="1">
      <c r="B283" s="149"/>
      <c r="D283" s="150" t="s">
        <v>261</v>
      </c>
      <c r="E283" s="151" t="s">
        <v>1</v>
      </c>
      <c r="F283" s="152" t="s">
        <v>3039</v>
      </c>
      <c r="H283" s="151" t="s">
        <v>1</v>
      </c>
      <c r="I283" s="153"/>
      <c r="L283" s="149"/>
      <c r="M283" s="154"/>
      <c r="T283" s="155"/>
      <c r="AT283" s="151" t="s">
        <v>261</v>
      </c>
      <c r="AU283" s="151" t="s">
        <v>80</v>
      </c>
      <c r="AV283" s="12" t="s">
        <v>80</v>
      </c>
      <c r="AW283" s="12" t="s">
        <v>30</v>
      </c>
      <c r="AX283" s="12" t="s">
        <v>73</v>
      </c>
      <c r="AY283" s="151" t="s">
        <v>252</v>
      </c>
    </row>
    <row r="284" spans="2:65" s="12" customFormat="1">
      <c r="B284" s="149"/>
      <c r="D284" s="150" t="s">
        <v>261</v>
      </c>
      <c r="E284" s="151" t="s">
        <v>1</v>
      </c>
      <c r="F284" s="152" t="s">
        <v>3007</v>
      </c>
      <c r="H284" s="151" t="s">
        <v>1</v>
      </c>
      <c r="I284" s="153"/>
      <c r="L284" s="149"/>
      <c r="M284" s="154"/>
      <c r="T284" s="155"/>
      <c r="AT284" s="151" t="s">
        <v>261</v>
      </c>
      <c r="AU284" s="151" t="s">
        <v>80</v>
      </c>
      <c r="AV284" s="12" t="s">
        <v>80</v>
      </c>
      <c r="AW284" s="12" t="s">
        <v>30</v>
      </c>
      <c r="AX284" s="12" t="s">
        <v>73</v>
      </c>
      <c r="AY284" s="151" t="s">
        <v>252</v>
      </c>
    </row>
    <row r="285" spans="2:65" s="12" customFormat="1">
      <c r="B285" s="149"/>
      <c r="D285" s="150" t="s">
        <v>261</v>
      </c>
      <c r="E285" s="151" t="s">
        <v>1</v>
      </c>
      <c r="F285" s="152" t="s">
        <v>3009</v>
      </c>
      <c r="H285" s="151" t="s">
        <v>1</v>
      </c>
      <c r="I285" s="153"/>
      <c r="L285" s="149"/>
      <c r="M285" s="154"/>
      <c r="T285" s="155"/>
      <c r="AT285" s="151" t="s">
        <v>261</v>
      </c>
      <c r="AU285" s="151" t="s">
        <v>80</v>
      </c>
      <c r="AV285" s="12" t="s">
        <v>80</v>
      </c>
      <c r="AW285" s="12" t="s">
        <v>30</v>
      </c>
      <c r="AX285" s="12" t="s">
        <v>73</v>
      </c>
      <c r="AY285" s="151" t="s">
        <v>252</v>
      </c>
    </row>
    <row r="286" spans="2:65" s="12" customFormat="1">
      <c r="B286" s="149"/>
      <c r="D286" s="150" t="s">
        <v>261</v>
      </c>
      <c r="E286" s="151" t="s">
        <v>1</v>
      </c>
      <c r="F286" s="152" t="s">
        <v>2994</v>
      </c>
      <c r="H286" s="151" t="s">
        <v>1</v>
      </c>
      <c r="I286" s="153"/>
      <c r="L286" s="149"/>
      <c r="M286" s="154"/>
      <c r="T286" s="155"/>
      <c r="AT286" s="151" t="s">
        <v>261</v>
      </c>
      <c r="AU286" s="151" t="s">
        <v>80</v>
      </c>
      <c r="AV286" s="12" t="s">
        <v>80</v>
      </c>
      <c r="AW286" s="12" t="s">
        <v>30</v>
      </c>
      <c r="AX286" s="12" t="s">
        <v>73</v>
      </c>
      <c r="AY286" s="151" t="s">
        <v>252</v>
      </c>
    </row>
    <row r="287" spans="2:65" s="12" customFormat="1">
      <c r="B287" s="149"/>
      <c r="D287" s="150" t="s">
        <v>261</v>
      </c>
      <c r="E287" s="151" t="s">
        <v>1</v>
      </c>
      <c r="F287" s="152" t="s">
        <v>2995</v>
      </c>
      <c r="H287" s="151" t="s">
        <v>1</v>
      </c>
      <c r="I287" s="153"/>
      <c r="L287" s="149"/>
      <c r="M287" s="154"/>
      <c r="T287" s="155"/>
      <c r="AT287" s="151" t="s">
        <v>261</v>
      </c>
      <c r="AU287" s="151" t="s">
        <v>80</v>
      </c>
      <c r="AV287" s="12" t="s">
        <v>80</v>
      </c>
      <c r="AW287" s="12" t="s">
        <v>30</v>
      </c>
      <c r="AX287" s="12" t="s">
        <v>73</v>
      </c>
      <c r="AY287" s="151" t="s">
        <v>252</v>
      </c>
    </row>
    <row r="288" spans="2:65" s="12" customFormat="1">
      <c r="B288" s="149"/>
      <c r="D288" s="150" t="s">
        <v>261</v>
      </c>
      <c r="E288" s="151" t="s">
        <v>1</v>
      </c>
      <c r="F288" s="152" t="s">
        <v>3010</v>
      </c>
      <c r="H288" s="151" t="s">
        <v>1</v>
      </c>
      <c r="I288" s="153"/>
      <c r="L288" s="149"/>
      <c r="M288" s="154"/>
      <c r="T288" s="155"/>
      <c r="AT288" s="151" t="s">
        <v>261</v>
      </c>
      <c r="AU288" s="151" t="s">
        <v>80</v>
      </c>
      <c r="AV288" s="12" t="s">
        <v>80</v>
      </c>
      <c r="AW288" s="12" t="s">
        <v>30</v>
      </c>
      <c r="AX288" s="12" t="s">
        <v>73</v>
      </c>
      <c r="AY288" s="151" t="s">
        <v>252</v>
      </c>
    </row>
    <row r="289" spans="2:65" s="13" customFormat="1">
      <c r="B289" s="156"/>
      <c r="D289" s="150" t="s">
        <v>261</v>
      </c>
      <c r="E289" s="157" t="s">
        <v>1</v>
      </c>
      <c r="F289" s="158" t="s">
        <v>80</v>
      </c>
      <c r="H289" s="159">
        <v>1</v>
      </c>
      <c r="I289" s="160"/>
      <c r="L289" s="156"/>
      <c r="M289" s="161"/>
      <c r="T289" s="162"/>
      <c r="AT289" s="157" t="s">
        <v>261</v>
      </c>
      <c r="AU289" s="157" t="s">
        <v>80</v>
      </c>
      <c r="AV289" s="13" t="s">
        <v>82</v>
      </c>
      <c r="AW289" s="13" t="s">
        <v>30</v>
      </c>
      <c r="AX289" s="13" t="s">
        <v>73</v>
      </c>
      <c r="AY289" s="157" t="s">
        <v>252</v>
      </c>
    </row>
    <row r="290" spans="2:65" s="14" customFormat="1">
      <c r="B290" s="163"/>
      <c r="D290" s="150" t="s">
        <v>261</v>
      </c>
      <c r="E290" s="164" t="s">
        <v>1</v>
      </c>
      <c r="F290" s="165" t="s">
        <v>277</v>
      </c>
      <c r="H290" s="166">
        <v>1</v>
      </c>
      <c r="I290" s="167"/>
      <c r="L290" s="163"/>
      <c r="M290" s="168"/>
      <c r="T290" s="169"/>
      <c r="AT290" s="164" t="s">
        <v>261</v>
      </c>
      <c r="AU290" s="164" t="s">
        <v>80</v>
      </c>
      <c r="AV290" s="14" t="s">
        <v>259</v>
      </c>
      <c r="AW290" s="14" t="s">
        <v>30</v>
      </c>
      <c r="AX290" s="14" t="s">
        <v>80</v>
      </c>
      <c r="AY290" s="164" t="s">
        <v>252</v>
      </c>
    </row>
    <row r="291" spans="2:65" s="1" customFormat="1" ht="24.2" customHeight="1">
      <c r="B291" s="32"/>
      <c r="C291" s="136" t="s">
        <v>342</v>
      </c>
      <c r="D291" s="136" t="s">
        <v>254</v>
      </c>
      <c r="E291" s="137" t="s">
        <v>2303</v>
      </c>
      <c r="F291" s="138" t="s">
        <v>3040</v>
      </c>
      <c r="G291" s="139" t="s">
        <v>2132</v>
      </c>
      <c r="H291" s="140">
        <v>7</v>
      </c>
      <c r="I291" s="141"/>
      <c r="J291" s="142">
        <f>ROUND(I291*H291,2)</f>
        <v>0</v>
      </c>
      <c r="K291" s="138" t="s">
        <v>1</v>
      </c>
      <c r="L291" s="32"/>
      <c r="M291" s="143" t="s">
        <v>1</v>
      </c>
      <c r="N291" s="144" t="s">
        <v>38</v>
      </c>
      <c r="P291" s="145">
        <f>O291*H291</f>
        <v>0</v>
      </c>
      <c r="Q291" s="145">
        <v>0</v>
      </c>
      <c r="R291" s="145">
        <f>Q291*H291</f>
        <v>0</v>
      </c>
      <c r="S291" s="145">
        <v>0</v>
      </c>
      <c r="T291" s="146">
        <f>S291*H291</f>
        <v>0</v>
      </c>
      <c r="AR291" s="147" t="s">
        <v>259</v>
      </c>
      <c r="AT291" s="147" t="s">
        <v>254</v>
      </c>
      <c r="AU291" s="147" t="s">
        <v>80</v>
      </c>
      <c r="AY291" s="17" t="s">
        <v>252</v>
      </c>
      <c r="BE291" s="148">
        <f>IF(N291="základní",J291,0)</f>
        <v>0</v>
      </c>
      <c r="BF291" s="148">
        <f>IF(N291="snížená",J291,0)</f>
        <v>0</v>
      </c>
      <c r="BG291" s="148">
        <f>IF(N291="zákl. přenesená",J291,0)</f>
        <v>0</v>
      </c>
      <c r="BH291" s="148">
        <f>IF(N291="sníž. přenesená",J291,0)</f>
        <v>0</v>
      </c>
      <c r="BI291" s="148">
        <f>IF(N291="nulová",J291,0)</f>
        <v>0</v>
      </c>
      <c r="BJ291" s="17" t="s">
        <v>80</v>
      </c>
      <c r="BK291" s="148">
        <f>ROUND(I291*H291,2)</f>
        <v>0</v>
      </c>
      <c r="BL291" s="17" t="s">
        <v>259</v>
      </c>
      <c r="BM291" s="147" t="s">
        <v>420</v>
      </c>
    </row>
    <row r="292" spans="2:65" s="12" customFormat="1">
      <c r="B292" s="149"/>
      <c r="D292" s="150" t="s">
        <v>261</v>
      </c>
      <c r="E292" s="151" t="s">
        <v>1</v>
      </c>
      <c r="F292" s="152" t="s">
        <v>3010</v>
      </c>
      <c r="H292" s="151" t="s">
        <v>1</v>
      </c>
      <c r="I292" s="153"/>
      <c r="L292" s="149"/>
      <c r="M292" s="154"/>
      <c r="T292" s="155"/>
      <c r="AT292" s="151" t="s">
        <v>261</v>
      </c>
      <c r="AU292" s="151" t="s">
        <v>80</v>
      </c>
      <c r="AV292" s="12" t="s">
        <v>80</v>
      </c>
      <c r="AW292" s="12" t="s">
        <v>30</v>
      </c>
      <c r="AX292" s="12" t="s">
        <v>73</v>
      </c>
      <c r="AY292" s="151" t="s">
        <v>252</v>
      </c>
    </row>
    <row r="293" spans="2:65" s="13" customFormat="1">
      <c r="B293" s="156"/>
      <c r="D293" s="150" t="s">
        <v>261</v>
      </c>
      <c r="E293" s="157" t="s">
        <v>1</v>
      </c>
      <c r="F293" s="158" t="s">
        <v>315</v>
      </c>
      <c r="H293" s="159">
        <v>7</v>
      </c>
      <c r="I293" s="160"/>
      <c r="L293" s="156"/>
      <c r="M293" s="161"/>
      <c r="T293" s="162"/>
      <c r="AT293" s="157" t="s">
        <v>261</v>
      </c>
      <c r="AU293" s="157" t="s">
        <v>80</v>
      </c>
      <c r="AV293" s="13" t="s">
        <v>82</v>
      </c>
      <c r="AW293" s="13" t="s">
        <v>30</v>
      </c>
      <c r="AX293" s="13" t="s">
        <v>73</v>
      </c>
      <c r="AY293" s="157" t="s">
        <v>252</v>
      </c>
    </row>
    <row r="294" spans="2:65" s="14" customFormat="1">
      <c r="B294" s="163"/>
      <c r="D294" s="150" t="s">
        <v>261</v>
      </c>
      <c r="E294" s="164" t="s">
        <v>1</v>
      </c>
      <c r="F294" s="165" t="s">
        <v>277</v>
      </c>
      <c r="H294" s="166">
        <v>7</v>
      </c>
      <c r="I294" s="167"/>
      <c r="L294" s="163"/>
      <c r="M294" s="168"/>
      <c r="T294" s="169"/>
      <c r="AT294" s="164" t="s">
        <v>261</v>
      </c>
      <c r="AU294" s="164" t="s">
        <v>80</v>
      </c>
      <c r="AV294" s="14" t="s">
        <v>259</v>
      </c>
      <c r="AW294" s="14" t="s">
        <v>30</v>
      </c>
      <c r="AX294" s="14" t="s">
        <v>80</v>
      </c>
      <c r="AY294" s="164" t="s">
        <v>252</v>
      </c>
    </row>
    <row r="295" spans="2:65" s="1" customFormat="1" ht="24.2" customHeight="1">
      <c r="B295" s="32"/>
      <c r="C295" s="136" t="s">
        <v>8</v>
      </c>
      <c r="D295" s="136" t="s">
        <v>254</v>
      </c>
      <c r="E295" s="137" t="s">
        <v>2309</v>
      </c>
      <c r="F295" s="138" t="s">
        <v>3040</v>
      </c>
      <c r="G295" s="139" t="s">
        <v>2132</v>
      </c>
      <c r="H295" s="140">
        <v>1</v>
      </c>
      <c r="I295" s="141"/>
      <c r="J295" s="142">
        <f>ROUND(I295*H295,2)</f>
        <v>0</v>
      </c>
      <c r="K295" s="138" t="s">
        <v>1</v>
      </c>
      <c r="L295" s="32"/>
      <c r="M295" s="143" t="s">
        <v>1</v>
      </c>
      <c r="N295" s="144" t="s">
        <v>38</v>
      </c>
      <c r="P295" s="145">
        <f>O295*H295</f>
        <v>0</v>
      </c>
      <c r="Q295" s="145">
        <v>0</v>
      </c>
      <c r="R295" s="145">
        <f>Q295*H295</f>
        <v>0</v>
      </c>
      <c r="S295" s="145">
        <v>0</v>
      </c>
      <c r="T295" s="146">
        <f>S295*H295</f>
        <v>0</v>
      </c>
      <c r="AR295" s="147" t="s">
        <v>259</v>
      </c>
      <c r="AT295" s="147" t="s">
        <v>254</v>
      </c>
      <c r="AU295" s="147" t="s">
        <v>80</v>
      </c>
      <c r="AY295" s="17" t="s">
        <v>252</v>
      </c>
      <c r="BE295" s="148">
        <f>IF(N295="základní",J295,0)</f>
        <v>0</v>
      </c>
      <c r="BF295" s="148">
        <f>IF(N295="snížená",J295,0)</f>
        <v>0</v>
      </c>
      <c r="BG295" s="148">
        <f>IF(N295="zákl. přenesená",J295,0)</f>
        <v>0</v>
      </c>
      <c r="BH295" s="148">
        <f>IF(N295="sníž. přenesená",J295,0)</f>
        <v>0</v>
      </c>
      <c r="BI295" s="148">
        <f>IF(N295="nulová",J295,0)</f>
        <v>0</v>
      </c>
      <c r="BJ295" s="17" t="s">
        <v>80</v>
      </c>
      <c r="BK295" s="148">
        <f>ROUND(I295*H295,2)</f>
        <v>0</v>
      </c>
      <c r="BL295" s="17" t="s">
        <v>259</v>
      </c>
      <c r="BM295" s="147" t="s">
        <v>431</v>
      </c>
    </row>
    <row r="296" spans="2:65" s="12" customFormat="1">
      <c r="B296" s="149"/>
      <c r="D296" s="150" t="s">
        <v>261</v>
      </c>
      <c r="E296" s="151" t="s">
        <v>1</v>
      </c>
      <c r="F296" s="152" t="s">
        <v>3010</v>
      </c>
      <c r="H296" s="151" t="s">
        <v>1</v>
      </c>
      <c r="I296" s="153"/>
      <c r="L296" s="149"/>
      <c r="M296" s="154"/>
      <c r="T296" s="155"/>
      <c r="AT296" s="151" t="s">
        <v>261</v>
      </c>
      <c r="AU296" s="151" t="s">
        <v>80</v>
      </c>
      <c r="AV296" s="12" t="s">
        <v>80</v>
      </c>
      <c r="AW296" s="12" t="s">
        <v>30</v>
      </c>
      <c r="AX296" s="12" t="s">
        <v>73</v>
      </c>
      <c r="AY296" s="151" t="s">
        <v>252</v>
      </c>
    </row>
    <row r="297" spans="2:65" s="13" customFormat="1">
      <c r="B297" s="156"/>
      <c r="D297" s="150" t="s">
        <v>261</v>
      </c>
      <c r="E297" s="157" t="s">
        <v>1</v>
      </c>
      <c r="F297" s="158" t="s">
        <v>80</v>
      </c>
      <c r="H297" s="159">
        <v>1</v>
      </c>
      <c r="I297" s="160"/>
      <c r="L297" s="156"/>
      <c r="M297" s="161"/>
      <c r="T297" s="162"/>
      <c r="AT297" s="157" t="s">
        <v>261</v>
      </c>
      <c r="AU297" s="157" t="s">
        <v>80</v>
      </c>
      <c r="AV297" s="13" t="s">
        <v>82</v>
      </c>
      <c r="AW297" s="13" t="s">
        <v>30</v>
      </c>
      <c r="AX297" s="13" t="s">
        <v>73</v>
      </c>
      <c r="AY297" s="157" t="s">
        <v>252</v>
      </c>
    </row>
    <row r="298" spans="2:65" s="14" customFormat="1">
      <c r="B298" s="163"/>
      <c r="D298" s="150" t="s">
        <v>261</v>
      </c>
      <c r="E298" s="164" t="s">
        <v>1</v>
      </c>
      <c r="F298" s="165" t="s">
        <v>277</v>
      </c>
      <c r="H298" s="166">
        <v>1</v>
      </c>
      <c r="I298" s="167"/>
      <c r="L298" s="163"/>
      <c r="M298" s="168"/>
      <c r="T298" s="169"/>
      <c r="AT298" s="164" t="s">
        <v>261</v>
      </c>
      <c r="AU298" s="164" t="s">
        <v>80</v>
      </c>
      <c r="AV298" s="14" t="s">
        <v>259</v>
      </c>
      <c r="AW298" s="14" t="s">
        <v>30</v>
      </c>
      <c r="AX298" s="14" t="s">
        <v>80</v>
      </c>
      <c r="AY298" s="164" t="s">
        <v>252</v>
      </c>
    </row>
    <row r="299" spans="2:65" s="1" customFormat="1" ht="37.9" customHeight="1">
      <c r="B299" s="32"/>
      <c r="C299" s="136" t="s">
        <v>353</v>
      </c>
      <c r="D299" s="136" t="s">
        <v>254</v>
      </c>
      <c r="E299" s="137" t="s">
        <v>2315</v>
      </c>
      <c r="F299" s="138" t="s">
        <v>3041</v>
      </c>
      <c r="G299" s="139" t="s">
        <v>2132</v>
      </c>
      <c r="H299" s="140">
        <v>16</v>
      </c>
      <c r="I299" s="141"/>
      <c r="J299" s="142">
        <f>ROUND(I299*H299,2)</f>
        <v>0</v>
      </c>
      <c r="K299" s="138" t="s">
        <v>1</v>
      </c>
      <c r="L299" s="32"/>
      <c r="M299" s="143" t="s">
        <v>1</v>
      </c>
      <c r="N299" s="144" t="s">
        <v>38</v>
      </c>
      <c r="P299" s="145">
        <f>O299*H299</f>
        <v>0</v>
      </c>
      <c r="Q299" s="145">
        <v>0</v>
      </c>
      <c r="R299" s="145">
        <f>Q299*H299</f>
        <v>0</v>
      </c>
      <c r="S299" s="145">
        <v>0</v>
      </c>
      <c r="T299" s="146">
        <f>S299*H299</f>
        <v>0</v>
      </c>
      <c r="AR299" s="147" t="s">
        <v>259</v>
      </c>
      <c r="AT299" s="147" t="s">
        <v>254</v>
      </c>
      <c r="AU299" s="147" t="s">
        <v>80</v>
      </c>
      <c r="AY299" s="17" t="s">
        <v>252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80</v>
      </c>
      <c r="BK299" s="148">
        <f>ROUND(I299*H299,2)</f>
        <v>0</v>
      </c>
      <c r="BL299" s="17" t="s">
        <v>259</v>
      </c>
      <c r="BM299" s="147" t="s">
        <v>444</v>
      </c>
    </row>
    <row r="300" spans="2:65" s="12" customFormat="1">
      <c r="B300" s="149"/>
      <c r="D300" s="150" t="s">
        <v>261</v>
      </c>
      <c r="E300" s="151" t="s">
        <v>1</v>
      </c>
      <c r="F300" s="152" t="s">
        <v>3042</v>
      </c>
      <c r="H300" s="151" t="s">
        <v>1</v>
      </c>
      <c r="I300" s="153"/>
      <c r="L300" s="149"/>
      <c r="M300" s="154"/>
      <c r="T300" s="155"/>
      <c r="AT300" s="151" t="s">
        <v>261</v>
      </c>
      <c r="AU300" s="151" t="s">
        <v>80</v>
      </c>
      <c r="AV300" s="12" t="s">
        <v>80</v>
      </c>
      <c r="AW300" s="12" t="s">
        <v>30</v>
      </c>
      <c r="AX300" s="12" t="s">
        <v>73</v>
      </c>
      <c r="AY300" s="151" t="s">
        <v>252</v>
      </c>
    </row>
    <row r="301" spans="2:65" s="12" customFormat="1">
      <c r="B301" s="149"/>
      <c r="D301" s="150" t="s">
        <v>261</v>
      </c>
      <c r="E301" s="151" t="s">
        <v>1</v>
      </c>
      <c r="F301" s="152" t="s">
        <v>2996</v>
      </c>
      <c r="H301" s="151" t="s">
        <v>1</v>
      </c>
      <c r="I301" s="153"/>
      <c r="L301" s="149"/>
      <c r="M301" s="154"/>
      <c r="T301" s="155"/>
      <c r="AT301" s="151" t="s">
        <v>261</v>
      </c>
      <c r="AU301" s="151" t="s">
        <v>80</v>
      </c>
      <c r="AV301" s="12" t="s">
        <v>80</v>
      </c>
      <c r="AW301" s="12" t="s">
        <v>30</v>
      </c>
      <c r="AX301" s="12" t="s">
        <v>73</v>
      </c>
      <c r="AY301" s="151" t="s">
        <v>252</v>
      </c>
    </row>
    <row r="302" spans="2:65" s="13" customFormat="1">
      <c r="B302" s="156"/>
      <c r="D302" s="150" t="s">
        <v>261</v>
      </c>
      <c r="E302" s="157" t="s">
        <v>1</v>
      </c>
      <c r="F302" s="158" t="s">
        <v>368</v>
      </c>
      <c r="H302" s="159">
        <v>16</v>
      </c>
      <c r="I302" s="160"/>
      <c r="L302" s="156"/>
      <c r="M302" s="161"/>
      <c r="T302" s="162"/>
      <c r="AT302" s="157" t="s">
        <v>261</v>
      </c>
      <c r="AU302" s="157" t="s">
        <v>80</v>
      </c>
      <c r="AV302" s="13" t="s">
        <v>82</v>
      </c>
      <c r="AW302" s="13" t="s">
        <v>30</v>
      </c>
      <c r="AX302" s="13" t="s">
        <v>73</v>
      </c>
      <c r="AY302" s="157" t="s">
        <v>252</v>
      </c>
    </row>
    <row r="303" spans="2:65" s="14" customFormat="1">
      <c r="B303" s="163"/>
      <c r="D303" s="150" t="s">
        <v>261</v>
      </c>
      <c r="E303" s="164" t="s">
        <v>1</v>
      </c>
      <c r="F303" s="165" t="s">
        <v>277</v>
      </c>
      <c r="H303" s="166">
        <v>16</v>
      </c>
      <c r="I303" s="167"/>
      <c r="L303" s="163"/>
      <c r="M303" s="168"/>
      <c r="T303" s="169"/>
      <c r="AT303" s="164" t="s">
        <v>261</v>
      </c>
      <c r="AU303" s="164" t="s">
        <v>80</v>
      </c>
      <c r="AV303" s="14" t="s">
        <v>259</v>
      </c>
      <c r="AW303" s="14" t="s">
        <v>30</v>
      </c>
      <c r="AX303" s="14" t="s">
        <v>80</v>
      </c>
      <c r="AY303" s="164" t="s">
        <v>252</v>
      </c>
    </row>
    <row r="304" spans="2:65" s="1" customFormat="1" ht="37.9" customHeight="1">
      <c r="B304" s="32"/>
      <c r="C304" s="136" t="s">
        <v>359</v>
      </c>
      <c r="D304" s="136" t="s">
        <v>254</v>
      </c>
      <c r="E304" s="137" t="s">
        <v>2317</v>
      </c>
      <c r="F304" s="138" t="s">
        <v>3043</v>
      </c>
      <c r="G304" s="139" t="s">
        <v>2132</v>
      </c>
      <c r="H304" s="140">
        <v>16</v>
      </c>
      <c r="I304" s="141"/>
      <c r="J304" s="142">
        <f>ROUND(I304*H304,2)</f>
        <v>0</v>
      </c>
      <c r="K304" s="138" t="s">
        <v>1</v>
      </c>
      <c r="L304" s="32"/>
      <c r="M304" s="143" t="s">
        <v>1</v>
      </c>
      <c r="N304" s="144" t="s">
        <v>38</v>
      </c>
      <c r="P304" s="145">
        <f>O304*H304</f>
        <v>0</v>
      </c>
      <c r="Q304" s="145">
        <v>0</v>
      </c>
      <c r="R304" s="145">
        <f>Q304*H304</f>
        <v>0</v>
      </c>
      <c r="S304" s="145">
        <v>0</v>
      </c>
      <c r="T304" s="146">
        <f>S304*H304</f>
        <v>0</v>
      </c>
      <c r="AR304" s="147" t="s">
        <v>259</v>
      </c>
      <c r="AT304" s="147" t="s">
        <v>254</v>
      </c>
      <c r="AU304" s="147" t="s">
        <v>80</v>
      </c>
      <c r="AY304" s="17" t="s">
        <v>252</v>
      </c>
      <c r="BE304" s="148">
        <f>IF(N304="základní",J304,0)</f>
        <v>0</v>
      </c>
      <c r="BF304" s="148">
        <f>IF(N304="snížená",J304,0)</f>
        <v>0</v>
      </c>
      <c r="BG304" s="148">
        <f>IF(N304="zákl. přenesená",J304,0)</f>
        <v>0</v>
      </c>
      <c r="BH304" s="148">
        <f>IF(N304="sníž. přenesená",J304,0)</f>
        <v>0</v>
      </c>
      <c r="BI304" s="148">
        <f>IF(N304="nulová",J304,0)</f>
        <v>0</v>
      </c>
      <c r="BJ304" s="17" t="s">
        <v>80</v>
      </c>
      <c r="BK304" s="148">
        <f>ROUND(I304*H304,2)</f>
        <v>0</v>
      </c>
      <c r="BL304" s="17" t="s">
        <v>259</v>
      </c>
      <c r="BM304" s="147" t="s">
        <v>456</v>
      </c>
    </row>
    <row r="305" spans="2:65" s="12" customFormat="1">
      <c r="B305" s="149"/>
      <c r="D305" s="150" t="s">
        <v>261</v>
      </c>
      <c r="E305" s="151" t="s">
        <v>1</v>
      </c>
      <c r="F305" s="152" t="s">
        <v>3042</v>
      </c>
      <c r="H305" s="151" t="s">
        <v>1</v>
      </c>
      <c r="I305" s="153"/>
      <c r="L305" s="149"/>
      <c r="M305" s="154"/>
      <c r="T305" s="155"/>
      <c r="AT305" s="151" t="s">
        <v>261</v>
      </c>
      <c r="AU305" s="151" t="s">
        <v>80</v>
      </c>
      <c r="AV305" s="12" t="s">
        <v>80</v>
      </c>
      <c r="AW305" s="12" t="s">
        <v>30</v>
      </c>
      <c r="AX305" s="12" t="s">
        <v>73</v>
      </c>
      <c r="AY305" s="151" t="s">
        <v>252</v>
      </c>
    </row>
    <row r="306" spans="2:65" s="12" customFormat="1">
      <c r="B306" s="149"/>
      <c r="D306" s="150" t="s">
        <v>261</v>
      </c>
      <c r="E306" s="151" t="s">
        <v>1</v>
      </c>
      <c r="F306" s="152" t="s">
        <v>2996</v>
      </c>
      <c r="H306" s="151" t="s">
        <v>1</v>
      </c>
      <c r="I306" s="153"/>
      <c r="L306" s="149"/>
      <c r="M306" s="154"/>
      <c r="T306" s="155"/>
      <c r="AT306" s="151" t="s">
        <v>261</v>
      </c>
      <c r="AU306" s="151" t="s">
        <v>80</v>
      </c>
      <c r="AV306" s="12" t="s">
        <v>80</v>
      </c>
      <c r="AW306" s="12" t="s">
        <v>30</v>
      </c>
      <c r="AX306" s="12" t="s">
        <v>73</v>
      </c>
      <c r="AY306" s="151" t="s">
        <v>252</v>
      </c>
    </row>
    <row r="307" spans="2:65" s="13" customFormat="1">
      <c r="B307" s="156"/>
      <c r="D307" s="150" t="s">
        <v>261</v>
      </c>
      <c r="E307" s="157" t="s">
        <v>1</v>
      </c>
      <c r="F307" s="158" t="s">
        <v>368</v>
      </c>
      <c r="H307" s="159">
        <v>16</v>
      </c>
      <c r="I307" s="160"/>
      <c r="L307" s="156"/>
      <c r="M307" s="161"/>
      <c r="T307" s="162"/>
      <c r="AT307" s="157" t="s">
        <v>261</v>
      </c>
      <c r="AU307" s="157" t="s">
        <v>80</v>
      </c>
      <c r="AV307" s="13" t="s">
        <v>82</v>
      </c>
      <c r="AW307" s="13" t="s">
        <v>30</v>
      </c>
      <c r="AX307" s="13" t="s">
        <v>73</v>
      </c>
      <c r="AY307" s="157" t="s">
        <v>252</v>
      </c>
    </row>
    <row r="308" spans="2:65" s="14" customFormat="1">
      <c r="B308" s="163"/>
      <c r="D308" s="150" t="s">
        <v>261</v>
      </c>
      <c r="E308" s="164" t="s">
        <v>1</v>
      </c>
      <c r="F308" s="165" t="s">
        <v>277</v>
      </c>
      <c r="H308" s="166">
        <v>16</v>
      </c>
      <c r="I308" s="167"/>
      <c r="L308" s="163"/>
      <c r="M308" s="168"/>
      <c r="T308" s="169"/>
      <c r="AT308" s="164" t="s">
        <v>261</v>
      </c>
      <c r="AU308" s="164" t="s">
        <v>80</v>
      </c>
      <c r="AV308" s="14" t="s">
        <v>259</v>
      </c>
      <c r="AW308" s="14" t="s">
        <v>30</v>
      </c>
      <c r="AX308" s="14" t="s">
        <v>80</v>
      </c>
      <c r="AY308" s="164" t="s">
        <v>252</v>
      </c>
    </row>
    <row r="309" spans="2:65" s="1" customFormat="1" ht="37.9" customHeight="1">
      <c r="B309" s="32"/>
      <c r="C309" s="136" t="s">
        <v>363</v>
      </c>
      <c r="D309" s="136" t="s">
        <v>254</v>
      </c>
      <c r="E309" s="137" t="s">
        <v>3044</v>
      </c>
      <c r="F309" s="138" t="s">
        <v>3045</v>
      </c>
      <c r="G309" s="139" t="s">
        <v>2132</v>
      </c>
      <c r="H309" s="140">
        <v>32</v>
      </c>
      <c r="I309" s="141"/>
      <c r="J309" s="142">
        <f>ROUND(I309*H309,2)</f>
        <v>0</v>
      </c>
      <c r="K309" s="138" t="s">
        <v>1</v>
      </c>
      <c r="L309" s="32"/>
      <c r="M309" s="143" t="s">
        <v>1</v>
      </c>
      <c r="N309" s="144" t="s">
        <v>38</v>
      </c>
      <c r="P309" s="145">
        <f>O309*H309</f>
        <v>0</v>
      </c>
      <c r="Q309" s="145">
        <v>0</v>
      </c>
      <c r="R309" s="145">
        <f>Q309*H309</f>
        <v>0</v>
      </c>
      <c r="S309" s="145">
        <v>0</v>
      </c>
      <c r="T309" s="146">
        <f>S309*H309</f>
        <v>0</v>
      </c>
      <c r="AR309" s="147" t="s">
        <v>259</v>
      </c>
      <c r="AT309" s="147" t="s">
        <v>254</v>
      </c>
      <c r="AU309" s="147" t="s">
        <v>80</v>
      </c>
      <c r="AY309" s="17" t="s">
        <v>252</v>
      </c>
      <c r="BE309" s="148">
        <f>IF(N309="základní",J309,0)</f>
        <v>0</v>
      </c>
      <c r="BF309" s="148">
        <f>IF(N309="snížená",J309,0)</f>
        <v>0</v>
      </c>
      <c r="BG309" s="148">
        <f>IF(N309="zákl. přenesená",J309,0)</f>
        <v>0</v>
      </c>
      <c r="BH309" s="148">
        <f>IF(N309="sníž. přenesená",J309,0)</f>
        <v>0</v>
      </c>
      <c r="BI309" s="148">
        <f>IF(N309="nulová",J309,0)</f>
        <v>0</v>
      </c>
      <c r="BJ309" s="17" t="s">
        <v>80</v>
      </c>
      <c r="BK309" s="148">
        <f>ROUND(I309*H309,2)</f>
        <v>0</v>
      </c>
      <c r="BL309" s="17" t="s">
        <v>259</v>
      </c>
      <c r="BM309" s="147" t="s">
        <v>468</v>
      </c>
    </row>
    <row r="310" spans="2:65" s="12" customFormat="1">
      <c r="B310" s="149"/>
      <c r="D310" s="150" t="s">
        <v>261</v>
      </c>
      <c r="E310" s="151" t="s">
        <v>1</v>
      </c>
      <c r="F310" s="152" t="s">
        <v>3042</v>
      </c>
      <c r="H310" s="151" t="s">
        <v>1</v>
      </c>
      <c r="I310" s="153"/>
      <c r="L310" s="149"/>
      <c r="M310" s="154"/>
      <c r="T310" s="155"/>
      <c r="AT310" s="151" t="s">
        <v>261</v>
      </c>
      <c r="AU310" s="151" t="s">
        <v>80</v>
      </c>
      <c r="AV310" s="12" t="s">
        <v>80</v>
      </c>
      <c r="AW310" s="12" t="s">
        <v>30</v>
      </c>
      <c r="AX310" s="12" t="s">
        <v>73</v>
      </c>
      <c r="AY310" s="151" t="s">
        <v>252</v>
      </c>
    </row>
    <row r="311" spans="2:65" s="12" customFormat="1">
      <c r="B311" s="149"/>
      <c r="D311" s="150" t="s">
        <v>261</v>
      </c>
      <c r="E311" s="151" t="s">
        <v>1</v>
      </c>
      <c r="F311" s="152" t="s">
        <v>2996</v>
      </c>
      <c r="H311" s="151" t="s">
        <v>1</v>
      </c>
      <c r="I311" s="153"/>
      <c r="L311" s="149"/>
      <c r="M311" s="154"/>
      <c r="T311" s="155"/>
      <c r="AT311" s="151" t="s">
        <v>261</v>
      </c>
      <c r="AU311" s="151" t="s">
        <v>80</v>
      </c>
      <c r="AV311" s="12" t="s">
        <v>80</v>
      </c>
      <c r="AW311" s="12" t="s">
        <v>30</v>
      </c>
      <c r="AX311" s="12" t="s">
        <v>73</v>
      </c>
      <c r="AY311" s="151" t="s">
        <v>252</v>
      </c>
    </row>
    <row r="312" spans="2:65" s="13" customFormat="1">
      <c r="B312" s="156"/>
      <c r="D312" s="150" t="s">
        <v>261</v>
      </c>
      <c r="E312" s="157" t="s">
        <v>1</v>
      </c>
      <c r="F312" s="158" t="s">
        <v>489</v>
      </c>
      <c r="H312" s="159">
        <v>32</v>
      </c>
      <c r="I312" s="160"/>
      <c r="L312" s="156"/>
      <c r="M312" s="161"/>
      <c r="T312" s="162"/>
      <c r="AT312" s="157" t="s">
        <v>261</v>
      </c>
      <c r="AU312" s="157" t="s">
        <v>80</v>
      </c>
      <c r="AV312" s="13" t="s">
        <v>82</v>
      </c>
      <c r="AW312" s="13" t="s">
        <v>30</v>
      </c>
      <c r="AX312" s="13" t="s">
        <v>73</v>
      </c>
      <c r="AY312" s="157" t="s">
        <v>252</v>
      </c>
    </row>
    <row r="313" spans="2:65" s="14" customFormat="1">
      <c r="B313" s="163"/>
      <c r="D313" s="150" t="s">
        <v>261</v>
      </c>
      <c r="E313" s="164" t="s">
        <v>1</v>
      </c>
      <c r="F313" s="165" t="s">
        <v>277</v>
      </c>
      <c r="H313" s="166">
        <v>32</v>
      </c>
      <c r="I313" s="167"/>
      <c r="L313" s="163"/>
      <c r="M313" s="168"/>
      <c r="T313" s="169"/>
      <c r="AT313" s="164" t="s">
        <v>261</v>
      </c>
      <c r="AU313" s="164" t="s">
        <v>80</v>
      </c>
      <c r="AV313" s="14" t="s">
        <v>259</v>
      </c>
      <c r="AW313" s="14" t="s">
        <v>30</v>
      </c>
      <c r="AX313" s="14" t="s">
        <v>80</v>
      </c>
      <c r="AY313" s="164" t="s">
        <v>252</v>
      </c>
    </row>
    <row r="314" spans="2:65" s="1" customFormat="1" ht="37.9" customHeight="1">
      <c r="B314" s="32"/>
      <c r="C314" s="136" t="s">
        <v>368</v>
      </c>
      <c r="D314" s="136" t="s">
        <v>254</v>
      </c>
      <c r="E314" s="137" t="s">
        <v>2319</v>
      </c>
      <c r="F314" s="138" t="s">
        <v>3046</v>
      </c>
      <c r="G314" s="139" t="s">
        <v>2132</v>
      </c>
      <c r="H314" s="140">
        <v>128</v>
      </c>
      <c r="I314" s="141"/>
      <c r="J314" s="142">
        <f>ROUND(I314*H314,2)</f>
        <v>0</v>
      </c>
      <c r="K314" s="138" t="s">
        <v>1</v>
      </c>
      <c r="L314" s="32"/>
      <c r="M314" s="143" t="s">
        <v>1</v>
      </c>
      <c r="N314" s="144" t="s">
        <v>38</v>
      </c>
      <c r="P314" s="145">
        <f>O314*H314</f>
        <v>0</v>
      </c>
      <c r="Q314" s="145">
        <v>0</v>
      </c>
      <c r="R314" s="145">
        <f>Q314*H314</f>
        <v>0</v>
      </c>
      <c r="S314" s="145">
        <v>0</v>
      </c>
      <c r="T314" s="146">
        <f>S314*H314</f>
        <v>0</v>
      </c>
      <c r="AR314" s="147" t="s">
        <v>259</v>
      </c>
      <c r="AT314" s="147" t="s">
        <v>254</v>
      </c>
      <c r="AU314" s="147" t="s">
        <v>80</v>
      </c>
      <c r="AY314" s="17" t="s">
        <v>252</v>
      </c>
      <c r="BE314" s="148">
        <f>IF(N314="základní",J314,0)</f>
        <v>0</v>
      </c>
      <c r="BF314" s="148">
        <f>IF(N314="snížená",J314,0)</f>
        <v>0</v>
      </c>
      <c r="BG314" s="148">
        <f>IF(N314="zákl. přenesená",J314,0)</f>
        <v>0</v>
      </c>
      <c r="BH314" s="148">
        <f>IF(N314="sníž. přenesená",J314,0)</f>
        <v>0</v>
      </c>
      <c r="BI314" s="148">
        <f>IF(N314="nulová",J314,0)</f>
        <v>0</v>
      </c>
      <c r="BJ314" s="17" t="s">
        <v>80</v>
      </c>
      <c r="BK314" s="148">
        <f>ROUND(I314*H314,2)</f>
        <v>0</v>
      </c>
      <c r="BL314" s="17" t="s">
        <v>259</v>
      </c>
      <c r="BM314" s="147" t="s">
        <v>489</v>
      </c>
    </row>
    <row r="315" spans="2:65" s="12" customFormat="1">
      <c r="B315" s="149"/>
      <c r="D315" s="150" t="s">
        <v>261</v>
      </c>
      <c r="E315" s="151" t="s">
        <v>1</v>
      </c>
      <c r="F315" s="152" t="s">
        <v>3042</v>
      </c>
      <c r="H315" s="151" t="s">
        <v>1</v>
      </c>
      <c r="I315" s="153"/>
      <c r="L315" s="149"/>
      <c r="M315" s="154"/>
      <c r="T315" s="155"/>
      <c r="AT315" s="151" t="s">
        <v>261</v>
      </c>
      <c r="AU315" s="151" t="s">
        <v>80</v>
      </c>
      <c r="AV315" s="12" t="s">
        <v>80</v>
      </c>
      <c r="AW315" s="12" t="s">
        <v>30</v>
      </c>
      <c r="AX315" s="12" t="s">
        <v>73</v>
      </c>
      <c r="AY315" s="151" t="s">
        <v>252</v>
      </c>
    </row>
    <row r="316" spans="2:65" s="12" customFormat="1">
      <c r="B316" s="149"/>
      <c r="D316" s="150" t="s">
        <v>261</v>
      </c>
      <c r="E316" s="151" t="s">
        <v>1</v>
      </c>
      <c r="F316" s="152" t="s">
        <v>2996</v>
      </c>
      <c r="H316" s="151" t="s">
        <v>1</v>
      </c>
      <c r="I316" s="153"/>
      <c r="L316" s="149"/>
      <c r="M316" s="154"/>
      <c r="T316" s="155"/>
      <c r="AT316" s="151" t="s">
        <v>261</v>
      </c>
      <c r="AU316" s="151" t="s">
        <v>80</v>
      </c>
      <c r="AV316" s="12" t="s">
        <v>80</v>
      </c>
      <c r="AW316" s="12" t="s">
        <v>30</v>
      </c>
      <c r="AX316" s="12" t="s">
        <v>73</v>
      </c>
      <c r="AY316" s="151" t="s">
        <v>252</v>
      </c>
    </row>
    <row r="317" spans="2:65" s="13" customFormat="1">
      <c r="B317" s="156"/>
      <c r="D317" s="150" t="s">
        <v>261</v>
      </c>
      <c r="E317" s="157" t="s">
        <v>1</v>
      </c>
      <c r="F317" s="158" t="s">
        <v>1112</v>
      </c>
      <c r="H317" s="159">
        <v>128</v>
      </c>
      <c r="I317" s="160"/>
      <c r="L317" s="156"/>
      <c r="M317" s="161"/>
      <c r="T317" s="162"/>
      <c r="AT317" s="157" t="s">
        <v>261</v>
      </c>
      <c r="AU317" s="157" t="s">
        <v>80</v>
      </c>
      <c r="AV317" s="13" t="s">
        <v>82</v>
      </c>
      <c r="AW317" s="13" t="s">
        <v>30</v>
      </c>
      <c r="AX317" s="13" t="s">
        <v>73</v>
      </c>
      <c r="AY317" s="157" t="s">
        <v>252</v>
      </c>
    </row>
    <row r="318" spans="2:65" s="14" customFormat="1">
      <c r="B318" s="163"/>
      <c r="D318" s="150" t="s">
        <v>261</v>
      </c>
      <c r="E318" s="164" t="s">
        <v>1</v>
      </c>
      <c r="F318" s="165" t="s">
        <v>277</v>
      </c>
      <c r="H318" s="166">
        <v>128</v>
      </c>
      <c r="I318" s="167"/>
      <c r="L318" s="163"/>
      <c r="M318" s="168"/>
      <c r="T318" s="169"/>
      <c r="AT318" s="164" t="s">
        <v>261</v>
      </c>
      <c r="AU318" s="164" t="s">
        <v>80</v>
      </c>
      <c r="AV318" s="14" t="s">
        <v>259</v>
      </c>
      <c r="AW318" s="14" t="s">
        <v>30</v>
      </c>
      <c r="AX318" s="14" t="s">
        <v>80</v>
      </c>
      <c r="AY318" s="164" t="s">
        <v>252</v>
      </c>
    </row>
    <row r="319" spans="2:65" s="1" customFormat="1" ht="33" customHeight="1">
      <c r="B319" s="32"/>
      <c r="C319" s="136" t="s">
        <v>373</v>
      </c>
      <c r="D319" s="136" t="s">
        <v>254</v>
      </c>
      <c r="E319" s="137" t="s">
        <v>2321</v>
      </c>
      <c r="F319" s="138" t="s">
        <v>3047</v>
      </c>
      <c r="G319" s="139" t="s">
        <v>2132</v>
      </c>
      <c r="H319" s="140">
        <v>2</v>
      </c>
      <c r="I319" s="141"/>
      <c r="J319" s="142">
        <f>ROUND(I319*H319,2)</f>
        <v>0</v>
      </c>
      <c r="K319" s="138" t="s">
        <v>1</v>
      </c>
      <c r="L319" s="32"/>
      <c r="M319" s="143" t="s">
        <v>1</v>
      </c>
      <c r="N319" s="144" t="s">
        <v>38</v>
      </c>
      <c r="P319" s="145">
        <f>O319*H319</f>
        <v>0</v>
      </c>
      <c r="Q319" s="145">
        <v>0</v>
      </c>
      <c r="R319" s="145">
        <f>Q319*H319</f>
        <v>0</v>
      </c>
      <c r="S319" s="145">
        <v>0</v>
      </c>
      <c r="T319" s="146">
        <f>S319*H319</f>
        <v>0</v>
      </c>
      <c r="AR319" s="147" t="s">
        <v>259</v>
      </c>
      <c r="AT319" s="147" t="s">
        <v>254</v>
      </c>
      <c r="AU319" s="147" t="s">
        <v>80</v>
      </c>
      <c r="AY319" s="17" t="s">
        <v>252</v>
      </c>
      <c r="BE319" s="148">
        <f>IF(N319="základní",J319,0)</f>
        <v>0</v>
      </c>
      <c r="BF319" s="148">
        <f>IF(N319="snížená",J319,0)</f>
        <v>0</v>
      </c>
      <c r="BG319" s="148">
        <f>IF(N319="zákl. přenesená",J319,0)</f>
        <v>0</v>
      </c>
      <c r="BH319" s="148">
        <f>IF(N319="sníž. přenesená",J319,0)</f>
        <v>0</v>
      </c>
      <c r="BI319" s="148">
        <f>IF(N319="nulová",J319,0)</f>
        <v>0</v>
      </c>
      <c r="BJ319" s="17" t="s">
        <v>80</v>
      </c>
      <c r="BK319" s="148">
        <f>ROUND(I319*H319,2)</f>
        <v>0</v>
      </c>
      <c r="BL319" s="17" t="s">
        <v>259</v>
      </c>
      <c r="BM319" s="147" t="s">
        <v>502</v>
      </c>
    </row>
    <row r="320" spans="2:65" s="12" customFormat="1">
      <c r="B320" s="149"/>
      <c r="D320" s="150" t="s">
        <v>261</v>
      </c>
      <c r="E320" s="151" t="s">
        <v>1</v>
      </c>
      <c r="F320" s="152" t="s">
        <v>3048</v>
      </c>
      <c r="H320" s="151" t="s">
        <v>1</v>
      </c>
      <c r="I320" s="153"/>
      <c r="L320" s="149"/>
      <c r="M320" s="154"/>
      <c r="T320" s="155"/>
      <c r="AT320" s="151" t="s">
        <v>261</v>
      </c>
      <c r="AU320" s="151" t="s">
        <v>80</v>
      </c>
      <c r="AV320" s="12" t="s">
        <v>80</v>
      </c>
      <c r="AW320" s="12" t="s">
        <v>30</v>
      </c>
      <c r="AX320" s="12" t="s">
        <v>73</v>
      </c>
      <c r="AY320" s="151" t="s">
        <v>252</v>
      </c>
    </row>
    <row r="321" spans="2:65" s="12" customFormat="1">
      <c r="B321" s="149"/>
      <c r="D321" s="150" t="s">
        <v>261</v>
      </c>
      <c r="E321" s="151" t="s">
        <v>1</v>
      </c>
      <c r="F321" s="152" t="s">
        <v>2996</v>
      </c>
      <c r="H321" s="151" t="s">
        <v>1</v>
      </c>
      <c r="I321" s="153"/>
      <c r="L321" s="149"/>
      <c r="M321" s="154"/>
      <c r="T321" s="155"/>
      <c r="AT321" s="151" t="s">
        <v>261</v>
      </c>
      <c r="AU321" s="151" t="s">
        <v>80</v>
      </c>
      <c r="AV321" s="12" t="s">
        <v>80</v>
      </c>
      <c r="AW321" s="12" t="s">
        <v>30</v>
      </c>
      <c r="AX321" s="12" t="s">
        <v>73</v>
      </c>
      <c r="AY321" s="151" t="s">
        <v>252</v>
      </c>
    </row>
    <row r="322" spans="2:65" s="13" customFormat="1">
      <c r="B322" s="156"/>
      <c r="D322" s="150" t="s">
        <v>261</v>
      </c>
      <c r="E322" s="157" t="s">
        <v>1</v>
      </c>
      <c r="F322" s="158" t="s">
        <v>82</v>
      </c>
      <c r="H322" s="159">
        <v>2</v>
      </c>
      <c r="I322" s="160"/>
      <c r="L322" s="156"/>
      <c r="M322" s="161"/>
      <c r="T322" s="162"/>
      <c r="AT322" s="157" t="s">
        <v>261</v>
      </c>
      <c r="AU322" s="157" t="s">
        <v>80</v>
      </c>
      <c r="AV322" s="13" t="s">
        <v>82</v>
      </c>
      <c r="AW322" s="13" t="s">
        <v>30</v>
      </c>
      <c r="AX322" s="13" t="s">
        <v>73</v>
      </c>
      <c r="AY322" s="157" t="s">
        <v>252</v>
      </c>
    </row>
    <row r="323" spans="2:65" s="14" customFormat="1">
      <c r="B323" s="163"/>
      <c r="D323" s="150" t="s">
        <v>261</v>
      </c>
      <c r="E323" s="164" t="s">
        <v>1</v>
      </c>
      <c r="F323" s="165" t="s">
        <v>277</v>
      </c>
      <c r="H323" s="166">
        <v>2</v>
      </c>
      <c r="I323" s="167"/>
      <c r="L323" s="163"/>
      <c r="M323" s="168"/>
      <c r="T323" s="169"/>
      <c r="AT323" s="164" t="s">
        <v>261</v>
      </c>
      <c r="AU323" s="164" t="s">
        <v>80</v>
      </c>
      <c r="AV323" s="14" t="s">
        <v>259</v>
      </c>
      <c r="AW323" s="14" t="s">
        <v>30</v>
      </c>
      <c r="AX323" s="14" t="s">
        <v>80</v>
      </c>
      <c r="AY323" s="164" t="s">
        <v>252</v>
      </c>
    </row>
    <row r="324" spans="2:65" s="1" customFormat="1" ht="37.9" customHeight="1">
      <c r="B324" s="32"/>
      <c r="C324" s="136" t="s">
        <v>380</v>
      </c>
      <c r="D324" s="136" t="s">
        <v>254</v>
      </c>
      <c r="E324" s="137" t="s">
        <v>2323</v>
      </c>
      <c r="F324" s="138" t="s">
        <v>3049</v>
      </c>
      <c r="G324" s="139" t="s">
        <v>2132</v>
      </c>
      <c r="H324" s="140">
        <v>42</v>
      </c>
      <c r="I324" s="141"/>
      <c r="J324" s="142">
        <f>ROUND(I324*H324,2)</f>
        <v>0</v>
      </c>
      <c r="K324" s="138" t="s">
        <v>1</v>
      </c>
      <c r="L324" s="32"/>
      <c r="M324" s="143" t="s">
        <v>1</v>
      </c>
      <c r="N324" s="144" t="s">
        <v>38</v>
      </c>
      <c r="P324" s="145">
        <f>O324*H324</f>
        <v>0</v>
      </c>
      <c r="Q324" s="145">
        <v>0</v>
      </c>
      <c r="R324" s="145">
        <f>Q324*H324</f>
        <v>0</v>
      </c>
      <c r="S324" s="145">
        <v>0</v>
      </c>
      <c r="T324" s="146">
        <f>S324*H324</f>
        <v>0</v>
      </c>
      <c r="AR324" s="147" t="s">
        <v>259</v>
      </c>
      <c r="AT324" s="147" t="s">
        <v>254</v>
      </c>
      <c r="AU324" s="147" t="s">
        <v>80</v>
      </c>
      <c r="AY324" s="17" t="s">
        <v>252</v>
      </c>
      <c r="BE324" s="148">
        <f>IF(N324="základní",J324,0)</f>
        <v>0</v>
      </c>
      <c r="BF324" s="148">
        <f>IF(N324="snížená",J324,0)</f>
        <v>0</v>
      </c>
      <c r="BG324" s="148">
        <f>IF(N324="zákl. přenesená",J324,0)</f>
        <v>0</v>
      </c>
      <c r="BH324" s="148">
        <f>IF(N324="sníž. přenesená",J324,0)</f>
        <v>0</v>
      </c>
      <c r="BI324" s="148">
        <f>IF(N324="nulová",J324,0)</f>
        <v>0</v>
      </c>
      <c r="BJ324" s="17" t="s">
        <v>80</v>
      </c>
      <c r="BK324" s="148">
        <f>ROUND(I324*H324,2)</f>
        <v>0</v>
      </c>
      <c r="BL324" s="17" t="s">
        <v>259</v>
      </c>
      <c r="BM324" s="147" t="s">
        <v>553</v>
      </c>
    </row>
    <row r="325" spans="2:65" s="12" customFormat="1">
      <c r="B325" s="149"/>
      <c r="D325" s="150" t="s">
        <v>261</v>
      </c>
      <c r="E325" s="151" t="s">
        <v>1</v>
      </c>
      <c r="F325" s="152" t="s">
        <v>3050</v>
      </c>
      <c r="H325" s="151" t="s">
        <v>1</v>
      </c>
      <c r="I325" s="153"/>
      <c r="L325" s="149"/>
      <c r="M325" s="154"/>
      <c r="T325" s="155"/>
      <c r="AT325" s="151" t="s">
        <v>261</v>
      </c>
      <c r="AU325" s="151" t="s">
        <v>80</v>
      </c>
      <c r="AV325" s="12" t="s">
        <v>80</v>
      </c>
      <c r="AW325" s="12" t="s">
        <v>30</v>
      </c>
      <c r="AX325" s="12" t="s">
        <v>73</v>
      </c>
      <c r="AY325" s="151" t="s">
        <v>252</v>
      </c>
    </row>
    <row r="326" spans="2:65" s="12" customFormat="1">
      <c r="B326" s="149"/>
      <c r="D326" s="150" t="s">
        <v>261</v>
      </c>
      <c r="E326" s="151" t="s">
        <v>1</v>
      </c>
      <c r="F326" s="152" t="s">
        <v>3051</v>
      </c>
      <c r="H326" s="151" t="s">
        <v>1</v>
      </c>
      <c r="I326" s="153"/>
      <c r="L326" s="149"/>
      <c r="M326" s="154"/>
      <c r="T326" s="155"/>
      <c r="AT326" s="151" t="s">
        <v>261</v>
      </c>
      <c r="AU326" s="151" t="s">
        <v>80</v>
      </c>
      <c r="AV326" s="12" t="s">
        <v>80</v>
      </c>
      <c r="AW326" s="12" t="s">
        <v>30</v>
      </c>
      <c r="AX326" s="12" t="s">
        <v>73</v>
      </c>
      <c r="AY326" s="151" t="s">
        <v>252</v>
      </c>
    </row>
    <row r="327" spans="2:65" s="12" customFormat="1">
      <c r="B327" s="149"/>
      <c r="D327" s="150" t="s">
        <v>261</v>
      </c>
      <c r="E327" s="151" t="s">
        <v>1</v>
      </c>
      <c r="F327" s="152" t="s">
        <v>3042</v>
      </c>
      <c r="H327" s="151" t="s">
        <v>1</v>
      </c>
      <c r="I327" s="153"/>
      <c r="L327" s="149"/>
      <c r="M327" s="154"/>
      <c r="T327" s="155"/>
      <c r="AT327" s="151" t="s">
        <v>261</v>
      </c>
      <c r="AU327" s="151" t="s">
        <v>80</v>
      </c>
      <c r="AV327" s="12" t="s">
        <v>80</v>
      </c>
      <c r="AW327" s="12" t="s">
        <v>30</v>
      </c>
      <c r="AX327" s="12" t="s">
        <v>73</v>
      </c>
      <c r="AY327" s="151" t="s">
        <v>252</v>
      </c>
    </row>
    <row r="328" spans="2:65" s="12" customFormat="1">
      <c r="B328" s="149"/>
      <c r="D328" s="150" t="s">
        <v>261</v>
      </c>
      <c r="E328" s="151" t="s">
        <v>1</v>
      </c>
      <c r="F328" s="152" t="s">
        <v>3010</v>
      </c>
      <c r="H328" s="151" t="s">
        <v>1</v>
      </c>
      <c r="I328" s="153"/>
      <c r="L328" s="149"/>
      <c r="M328" s="154"/>
      <c r="T328" s="155"/>
      <c r="AT328" s="151" t="s">
        <v>261</v>
      </c>
      <c r="AU328" s="151" t="s">
        <v>80</v>
      </c>
      <c r="AV328" s="12" t="s">
        <v>80</v>
      </c>
      <c r="AW328" s="12" t="s">
        <v>30</v>
      </c>
      <c r="AX328" s="12" t="s">
        <v>73</v>
      </c>
      <c r="AY328" s="151" t="s">
        <v>252</v>
      </c>
    </row>
    <row r="329" spans="2:65" s="13" customFormat="1">
      <c r="B329" s="156"/>
      <c r="D329" s="150" t="s">
        <v>261</v>
      </c>
      <c r="E329" s="157" t="s">
        <v>1</v>
      </c>
      <c r="F329" s="158" t="s">
        <v>590</v>
      </c>
      <c r="H329" s="159">
        <v>42</v>
      </c>
      <c r="I329" s="160"/>
      <c r="L329" s="156"/>
      <c r="M329" s="161"/>
      <c r="T329" s="162"/>
      <c r="AT329" s="157" t="s">
        <v>261</v>
      </c>
      <c r="AU329" s="157" t="s">
        <v>80</v>
      </c>
      <c r="AV329" s="13" t="s">
        <v>82</v>
      </c>
      <c r="AW329" s="13" t="s">
        <v>30</v>
      </c>
      <c r="AX329" s="13" t="s">
        <v>73</v>
      </c>
      <c r="AY329" s="157" t="s">
        <v>252</v>
      </c>
    </row>
    <row r="330" spans="2:65" s="14" customFormat="1">
      <c r="B330" s="163"/>
      <c r="D330" s="150" t="s">
        <v>261</v>
      </c>
      <c r="E330" s="164" t="s">
        <v>1</v>
      </c>
      <c r="F330" s="165" t="s">
        <v>277</v>
      </c>
      <c r="H330" s="166">
        <v>42</v>
      </c>
      <c r="I330" s="167"/>
      <c r="L330" s="163"/>
      <c r="M330" s="168"/>
      <c r="T330" s="169"/>
      <c r="AT330" s="164" t="s">
        <v>261</v>
      </c>
      <c r="AU330" s="164" t="s">
        <v>80</v>
      </c>
      <c r="AV330" s="14" t="s">
        <v>259</v>
      </c>
      <c r="AW330" s="14" t="s">
        <v>30</v>
      </c>
      <c r="AX330" s="14" t="s">
        <v>80</v>
      </c>
      <c r="AY330" s="164" t="s">
        <v>252</v>
      </c>
    </row>
    <row r="331" spans="2:65" s="1" customFormat="1" ht="37.9" customHeight="1">
      <c r="B331" s="32"/>
      <c r="C331" s="136" t="s">
        <v>399</v>
      </c>
      <c r="D331" s="136" t="s">
        <v>254</v>
      </c>
      <c r="E331" s="137" t="s">
        <v>2325</v>
      </c>
      <c r="F331" s="138" t="s">
        <v>3052</v>
      </c>
      <c r="G331" s="139" t="s">
        <v>2132</v>
      </c>
      <c r="H331" s="140">
        <v>1</v>
      </c>
      <c r="I331" s="141"/>
      <c r="J331" s="142">
        <f>ROUND(I331*H331,2)</f>
        <v>0</v>
      </c>
      <c r="K331" s="138" t="s">
        <v>1</v>
      </c>
      <c r="L331" s="32"/>
      <c r="M331" s="143" t="s">
        <v>1</v>
      </c>
      <c r="N331" s="144" t="s">
        <v>38</v>
      </c>
      <c r="P331" s="145">
        <f>O331*H331</f>
        <v>0</v>
      </c>
      <c r="Q331" s="145">
        <v>0</v>
      </c>
      <c r="R331" s="145">
        <f>Q331*H331</f>
        <v>0</v>
      </c>
      <c r="S331" s="145">
        <v>0</v>
      </c>
      <c r="T331" s="146">
        <f>S331*H331</f>
        <v>0</v>
      </c>
      <c r="AR331" s="147" t="s">
        <v>259</v>
      </c>
      <c r="AT331" s="147" t="s">
        <v>254</v>
      </c>
      <c r="AU331" s="147" t="s">
        <v>80</v>
      </c>
      <c r="AY331" s="17" t="s">
        <v>252</v>
      </c>
      <c r="BE331" s="148">
        <f>IF(N331="základní",J331,0)</f>
        <v>0</v>
      </c>
      <c r="BF331" s="148">
        <f>IF(N331="snížená",J331,0)</f>
        <v>0</v>
      </c>
      <c r="BG331" s="148">
        <f>IF(N331="zákl. přenesená",J331,0)</f>
        <v>0</v>
      </c>
      <c r="BH331" s="148">
        <f>IF(N331="sníž. přenesená",J331,0)</f>
        <v>0</v>
      </c>
      <c r="BI331" s="148">
        <f>IF(N331="nulová",J331,0)</f>
        <v>0</v>
      </c>
      <c r="BJ331" s="17" t="s">
        <v>80</v>
      </c>
      <c r="BK331" s="148">
        <f>ROUND(I331*H331,2)</f>
        <v>0</v>
      </c>
      <c r="BL331" s="17" t="s">
        <v>259</v>
      </c>
      <c r="BM331" s="147" t="s">
        <v>565</v>
      </c>
    </row>
    <row r="332" spans="2:65" s="12" customFormat="1">
      <c r="B332" s="149"/>
      <c r="D332" s="150" t="s">
        <v>261</v>
      </c>
      <c r="E332" s="151" t="s">
        <v>1</v>
      </c>
      <c r="F332" s="152" t="s">
        <v>3053</v>
      </c>
      <c r="H332" s="151" t="s">
        <v>1</v>
      </c>
      <c r="I332" s="153"/>
      <c r="L332" s="149"/>
      <c r="M332" s="154"/>
      <c r="T332" s="155"/>
      <c r="AT332" s="151" t="s">
        <v>261</v>
      </c>
      <c r="AU332" s="151" t="s">
        <v>80</v>
      </c>
      <c r="AV332" s="12" t="s">
        <v>80</v>
      </c>
      <c r="AW332" s="12" t="s">
        <v>30</v>
      </c>
      <c r="AX332" s="12" t="s">
        <v>73</v>
      </c>
      <c r="AY332" s="151" t="s">
        <v>252</v>
      </c>
    </row>
    <row r="333" spans="2:65" s="12" customFormat="1">
      <c r="B333" s="149"/>
      <c r="D333" s="150" t="s">
        <v>261</v>
      </c>
      <c r="E333" s="151" t="s">
        <v>1</v>
      </c>
      <c r="F333" s="152" t="s">
        <v>3051</v>
      </c>
      <c r="H333" s="151" t="s">
        <v>1</v>
      </c>
      <c r="I333" s="153"/>
      <c r="L333" s="149"/>
      <c r="M333" s="154"/>
      <c r="T333" s="155"/>
      <c r="AT333" s="151" t="s">
        <v>261</v>
      </c>
      <c r="AU333" s="151" t="s">
        <v>80</v>
      </c>
      <c r="AV333" s="12" t="s">
        <v>80</v>
      </c>
      <c r="AW333" s="12" t="s">
        <v>30</v>
      </c>
      <c r="AX333" s="12" t="s">
        <v>73</v>
      </c>
      <c r="AY333" s="151" t="s">
        <v>252</v>
      </c>
    </row>
    <row r="334" spans="2:65" s="12" customFormat="1">
      <c r="B334" s="149"/>
      <c r="D334" s="150" t="s">
        <v>261</v>
      </c>
      <c r="E334" s="151" t="s">
        <v>1</v>
      </c>
      <c r="F334" s="152" t="s">
        <v>3042</v>
      </c>
      <c r="H334" s="151" t="s">
        <v>1</v>
      </c>
      <c r="I334" s="153"/>
      <c r="L334" s="149"/>
      <c r="M334" s="154"/>
      <c r="T334" s="155"/>
      <c r="AT334" s="151" t="s">
        <v>261</v>
      </c>
      <c r="AU334" s="151" t="s">
        <v>80</v>
      </c>
      <c r="AV334" s="12" t="s">
        <v>80</v>
      </c>
      <c r="AW334" s="12" t="s">
        <v>30</v>
      </c>
      <c r="AX334" s="12" t="s">
        <v>73</v>
      </c>
      <c r="AY334" s="151" t="s">
        <v>252</v>
      </c>
    </row>
    <row r="335" spans="2:65" s="12" customFormat="1">
      <c r="B335" s="149"/>
      <c r="D335" s="150" t="s">
        <v>261</v>
      </c>
      <c r="E335" s="151" t="s">
        <v>1</v>
      </c>
      <c r="F335" s="152" t="s">
        <v>3010</v>
      </c>
      <c r="H335" s="151" t="s">
        <v>1</v>
      </c>
      <c r="I335" s="153"/>
      <c r="L335" s="149"/>
      <c r="M335" s="154"/>
      <c r="T335" s="155"/>
      <c r="AT335" s="151" t="s">
        <v>261</v>
      </c>
      <c r="AU335" s="151" t="s">
        <v>80</v>
      </c>
      <c r="AV335" s="12" t="s">
        <v>80</v>
      </c>
      <c r="AW335" s="12" t="s">
        <v>30</v>
      </c>
      <c r="AX335" s="12" t="s">
        <v>73</v>
      </c>
      <c r="AY335" s="151" t="s">
        <v>252</v>
      </c>
    </row>
    <row r="336" spans="2:65" s="13" customFormat="1">
      <c r="B336" s="156"/>
      <c r="D336" s="150" t="s">
        <v>261</v>
      </c>
      <c r="E336" s="157" t="s">
        <v>1</v>
      </c>
      <c r="F336" s="158" t="s">
        <v>80</v>
      </c>
      <c r="H336" s="159">
        <v>1</v>
      </c>
      <c r="I336" s="160"/>
      <c r="L336" s="156"/>
      <c r="M336" s="161"/>
      <c r="T336" s="162"/>
      <c r="AT336" s="157" t="s">
        <v>261</v>
      </c>
      <c r="AU336" s="157" t="s">
        <v>80</v>
      </c>
      <c r="AV336" s="13" t="s">
        <v>82</v>
      </c>
      <c r="AW336" s="13" t="s">
        <v>30</v>
      </c>
      <c r="AX336" s="13" t="s">
        <v>73</v>
      </c>
      <c r="AY336" s="157" t="s">
        <v>252</v>
      </c>
    </row>
    <row r="337" spans="2:65" s="14" customFormat="1">
      <c r="B337" s="163"/>
      <c r="D337" s="150" t="s">
        <v>261</v>
      </c>
      <c r="E337" s="164" t="s">
        <v>1</v>
      </c>
      <c r="F337" s="165" t="s">
        <v>277</v>
      </c>
      <c r="H337" s="166">
        <v>1</v>
      </c>
      <c r="I337" s="167"/>
      <c r="L337" s="163"/>
      <c r="M337" s="168"/>
      <c r="T337" s="169"/>
      <c r="AT337" s="164" t="s">
        <v>261</v>
      </c>
      <c r="AU337" s="164" t="s">
        <v>80</v>
      </c>
      <c r="AV337" s="14" t="s">
        <v>259</v>
      </c>
      <c r="AW337" s="14" t="s">
        <v>30</v>
      </c>
      <c r="AX337" s="14" t="s">
        <v>80</v>
      </c>
      <c r="AY337" s="164" t="s">
        <v>252</v>
      </c>
    </row>
    <row r="338" spans="2:65" s="1" customFormat="1" ht="37.9" customHeight="1">
      <c r="B338" s="32"/>
      <c r="C338" s="136" t="s">
        <v>405</v>
      </c>
      <c r="D338" s="136" t="s">
        <v>254</v>
      </c>
      <c r="E338" s="137" t="s">
        <v>2333</v>
      </c>
      <c r="F338" s="138" t="s">
        <v>3054</v>
      </c>
      <c r="G338" s="139" t="s">
        <v>2132</v>
      </c>
      <c r="H338" s="140">
        <v>3</v>
      </c>
      <c r="I338" s="141"/>
      <c r="J338" s="142">
        <f>ROUND(I338*H338,2)</f>
        <v>0</v>
      </c>
      <c r="K338" s="138" t="s">
        <v>1</v>
      </c>
      <c r="L338" s="32"/>
      <c r="M338" s="143" t="s">
        <v>1</v>
      </c>
      <c r="N338" s="144" t="s">
        <v>38</v>
      </c>
      <c r="P338" s="145">
        <f>O338*H338</f>
        <v>0</v>
      </c>
      <c r="Q338" s="145">
        <v>0</v>
      </c>
      <c r="R338" s="145">
        <f>Q338*H338</f>
        <v>0</v>
      </c>
      <c r="S338" s="145">
        <v>0</v>
      </c>
      <c r="T338" s="146">
        <f>S338*H338</f>
        <v>0</v>
      </c>
      <c r="AR338" s="147" t="s">
        <v>259</v>
      </c>
      <c r="AT338" s="147" t="s">
        <v>254</v>
      </c>
      <c r="AU338" s="147" t="s">
        <v>80</v>
      </c>
      <c r="AY338" s="17" t="s">
        <v>252</v>
      </c>
      <c r="BE338" s="148">
        <f>IF(N338="základní",J338,0)</f>
        <v>0</v>
      </c>
      <c r="BF338" s="148">
        <f>IF(N338="snížená",J338,0)</f>
        <v>0</v>
      </c>
      <c r="BG338" s="148">
        <f>IF(N338="zákl. přenesená",J338,0)</f>
        <v>0</v>
      </c>
      <c r="BH338" s="148">
        <f>IF(N338="sníž. přenesená",J338,0)</f>
        <v>0</v>
      </c>
      <c r="BI338" s="148">
        <f>IF(N338="nulová",J338,0)</f>
        <v>0</v>
      </c>
      <c r="BJ338" s="17" t="s">
        <v>80</v>
      </c>
      <c r="BK338" s="148">
        <f>ROUND(I338*H338,2)</f>
        <v>0</v>
      </c>
      <c r="BL338" s="17" t="s">
        <v>259</v>
      </c>
      <c r="BM338" s="147" t="s">
        <v>578</v>
      </c>
    </row>
    <row r="339" spans="2:65" s="12" customFormat="1">
      <c r="B339" s="149"/>
      <c r="D339" s="150" t="s">
        <v>261</v>
      </c>
      <c r="E339" s="151" t="s">
        <v>1</v>
      </c>
      <c r="F339" s="152" t="s">
        <v>3055</v>
      </c>
      <c r="H339" s="151" t="s">
        <v>1</v>
      </c>
      <c r="I339" s="153"/>
      <c r="L339" s="149"/>
      <c r="M339" s="154"/>
      <c r="T339" s="155"/>
      <c r="AT339" s="151" t="s">
        <v>261</v>
      </c>
      <c r="AU339" s="151" t="s">
        <v>80</v>
      </c>
      <c r="AV339" s="12" t="s">
        <v>80</v>
      </c>
      <c r="AW339" s="12" t="s">
        <v>30</v>
      </c>
      <c r="AX339" s="12" t="s">
        <v>73</v>
      </c>
      <c r="AY339" s="151" t="s">
        <v>252</v>
      </c>
    </row>
    <row r="340" spans="2:65" s="12" customFormat="1">
      <c r="B340" s="149"/>
      <c r="D340" s="150" t="s">
        <v>261</v>
      </c>
      <c r="E340" s="151" t="s">
        <v>1</v>
      </c>
      <c r="F340" s="152" t="s">
        <v>3051</v>
      </c>
      <c r="H340" s="151" t="s">
        <v>1</v>
      </c>
      <c r="I340" s="153"/>
      <c r="L340" s="149"/>
      <c r="M340" s="154"/>
      <c r="T340" s="155"/>
      <c r="AT340" s="151" t="s">
        <v>261</v>
      </c>
      <c r="AU340" s="151" t="s">
        <v>80</v>
      </c>
      <c r="AV340" s="12" t="s">
        <v>80</v>
      </c>
      <c r="AW340" s="12" t="s">
        <v>30</v>
      </c>
      <c r="AX340" s="12" t="s">
        <v>73</v>
      </c>
      <c r="AY340" s="151" t="s">
        <v>252</v>
      </c>
    </row>
    <row r="341" spans="2:65" s="12" customFormat="1">
      <c r="B341" s="149"/>
      <c r="D341" s="150" t="s">
        <v>261</v>
      </c>
      <c r="E341" s="151" t="s">
        <v>1</v>
      </c>
      <c r="F341" s="152" t="s">
        <v>3042</v>
      </c>
      <c r="H341" s="151" t="s">
        <v>1</v>
      </c>
      <c r="I341" s="153"/>
      <c r="L341" s="149"/>
      <c r="M341" s="154"/>
      <c r="T341" s="155"/>
      <c r="AT341" s="151" t="s">
        <v>261</v>
      </c>
      <c r="AU341" s="151" t="s">
        <v>80</v>
      </c>
      <c r="AV341" s="12" t="s">
        <v>80</v>
      </c>
      <c r="AW341" s="12" t="s">
        <v>30</v>
      </c>
      <c r="AX341" s="12" t="s">
        <v>73</v>
      </c>
      <c r="AY341" s="151" t="s">
        <v>252</v>
      </c>
    </row>
    <row r="342" spans="2:65" s="12" customFormat="1">
      <c r="B342" s="149"/>
      <c r="D342" s="150" t="s">
        <v>261</v>
      </c>
      <c r="E342" s="151" t="s">
        <v>1</v>
      </c>
      <c r="F342" s="152" t="s">
        <v>3010</v>
      </c>
      <c r="H342" s="151" t="s">
        <v>1</v>
      </c>
      <c r="I342" s="153"/>
      <c r="L342" s="149"/>
      <c r="M342" s="154"/>
      <c r="T342" s="155"/>
      <c r="AT342" s="151" t="s">
        <v>261</v>
      </c>
      <c r="AU342" s="151" t="s">
        <v>80</v>
      </c>
      <c r="AV342" s="12" t="s">
        <v>80</v>
      </c>
      <c r="AW342" s="12" t="s">
        <v>30</v>
      </c>
      <c r="AX342" s="12" t="s">
        <v>73</v>
      </c>
      <c r="AY342" s="151" t="s">
        <v>252</v>
      </c>
    </row>
    <row r="343" spans="2:65" s="13" customFormat="1">
      <c r="B343" s="156"/>
      <c r="D343" s="150" t="s">
        <v>261</v>
      </c>
      <c r="E343" s="157" t="s">
        <v>1</v>
      </c>
      <c r="F343" s="158" t="s">
        <v>96</v>
      </c>
      <c r="H343" s="159">
        <v>3</v>
      </c>
      <c r="I343" s="160"/>
      <c r="L343" s="156"/>
      <c r="M343" s="161"/>
      <c r="T343" s="162"/>
      <c r="AT343" s="157" t="s">
        <v>261</v>
      </c>
      <c r="AU343" s="157" t="s">
        <v>80</v>
      </c>
      <c r="AV343" s="13" t="s">
        <v>82</v>
      </c>
      <c r="AW343" s="13" t="s">
        <v>30</v>
      </c>
      <c r="AX343" s="13" t="s">
        <v>73</v>
      </c>
      <c r="AY343" s="157" t="s">
        <v>252</v>
      </c>
    </row>
    <row r="344" spans="2:65" s="14" customFormat="1">
      <c r="B344" s="163"/>
      <c r="D344" s="150" t="s">
        <v>261</v>
      </c>
      <c r="E344" s="164" t="s">
        <v>1</v>
      </c>
      <c r="F344" s="165" t="s">
        <v>277</v>
      </c>
      <c r="H344" s="166">
        <v>3</v>
      </c>
      <c r="I344" s="167"/>
      <c r="L344" s="163"/>
      <c r="M344" s="168"/>
      <c r="T344" s="169"/>
      <c r="AT344" s="164" t="s">
        <v>261</v>
      </c>
      <c r="AU344" s="164" t="s">
        <v>80</v>
      </c>
      <c r="AV344" s="14" t="s">
        <v>259</v>
      </c>
      <c r="AW344" s="14" t="s">
        <v>30</v>
      </c>
      <c r="AX344" s="14" t="s">
        <v>80</v>
      </c>
      <c r="AY344" s="164" t="s">
        <v>252</v>
      </c>
    </row>
    <row r="345" spans="2:65" s="1" customFormat="1" ht="37.9" customHeight="1">
      <c r="B345" s="32"/>
      <c r="C345" s="136" t="s">
        <v>7</v>
      </c>
      <c r="D345" s="136" t="s">
        <v>254</v>
      </c>
      <c r="E345" s="137" t="s">
        <v>2335</v>
      </c>
      <c r="F345" s="138" t="s">
        <v>3056</v>
      </c>
      <c r="G345" s="139" t="s">
        <v>2132</v>
      </c>
      <c r="H345" s="140">
        <v>22</v>
      </c>
      <c r="I345" s="141"/>
      <c r="J345" s="142">
        <f>ROUND(I345*H345,2)</f>
        <v>0</v>
      </c>
      <c r="K345" s="138" t="s">
        <v>1</v>
      </c>
      <c r="L345" s="32"/>
      <c r="M345" s="143" t="s">
        <v>1</v>
      </c>
      <c r="N345" s="144" t="s">
        <v>38</v>
      </c>
      <c r="P345" s="145">
        <f>O345*H345</f>
        <v>0</v>
      </c>
      <c r="Q345" s="145">
        <v>0</v>
      </c>
      <c r="R345" s="145">
        <f>Q345*H345</f>
        <v>0</v>
      </c>
      <c r="S345" s="145">
        <v>0</v>
      </c>
      <c r="T345" s="146">
        <f>S345*H345</f>
        <v>0</v>
      </c>
      <c r="AR345" s="147" t="s">
        <v>259</v>
      </c>
      <c r="AT345" s="147" t="s">
        <v>254</v>
      </c>
      <c r="AU345" s="147" t="s">
        <v>80</v>
      </c>
      <c r="AY345" s="17" t="s">
        <v>252</v>
      </c>
      <c r="BE345" s="148">
        <f>IF(N345="základní",J345,0)</f>
        <v>0</v>
      </c>
      <c r="BF345" s="148">
        <f>IF(N345="snížená",J345,0)</f>
        <v>0</v>
      </c>
      <c r="BG345" s="148">
        <f>IF(N345="zákl. přenesená",J345,0)</f>
        <v>0</v>
      </c>
      <c r="BH345" s="148">
        <f>IF(N345="sníž. přenesená",J345,0)</f>
        <v>0</v>
      </c>
      <c r="BI345" s="148">
        <f>IF(N345="nulová",J345,0)</f>
        <v>0</v>
      </c>
      <c r="BJ345" s="17" t="s">
        <v>80</v>
      </c>
      <c r="BK345" s="148">
        <f>ROUND(I345*H345,2)</f>
        <v>0</v>
      </c>
      <c r="BL345" s="17" t="s">
        <v>259</v>
      </c>
      <c r="BM345" s="147" t="s">
        <v>590</v>
      </c>
    </row>
    <row r="346" spans="2:65" s="12" customFormat="1">
      <c r="B346" s="149"/>
      <c r="D346" s="150" t="s">
        <v>261</v>
      </c>
      <c r="E346" s="151" t="s">
        <v>1</v>
      </c>
      <c r="F346" s="152" t="s">
        <v>3050</v>
      </c>
      <c r="H346" s="151" t="s">
        <v>1</v>
      </c>
      <c r="I346" s="153"/>
      <c r="L346" s="149"/>
      <c r="M346" s="154"/>
      <c r="T346" s="155"/>
      <c r="AT346" s="151" t="s">
        <v>261</v>
      </c>
      <c r="AU346" s="151" t="s">
        <v>80</v>
      </c>
      <c r="AV346" s="12" t="s">
        <v>80</v>
      </c>
      <c r="AW346" s="12" t="s">
        <v>30</v>
      </c>
      <c r="AX346" s="12" t="s">
        <v>73</v>
      </c>
      <c r="AY346" s="151" t="s">
        <v>252</v>
      </c>
    </row>
    <row r="347" spans="2:65" s="12" customFormat="1">
      <c r="B347" s="149"/>
      <c r="D347" s="150" t="s">
        <v>261</v>
      </c>
      <c r="E347" s="151" t="s">
        <v>1</v>
      </c>
      <c r="F347" s="152" t="s">
        <v>3051</v>
      </c>
      <c r="H347" s="151" t="s">
        <v>1</v>
      </c>
      <c r="I347" s="153"/>
      <c r="L347" s="149"/>
      <c r="M347" s="154"/>
      <c r="T347" s="155"/>
      <c r="AT347" s="151" t="s">
        <v>261</v>
      </c>
      <c r="AU347" s="151" t="s">
        <v>80</v>
      </c>
      <c r="AV347" s="12" t="s">
        <v>80</v>
      </c>
      <c r="AW347" s="12" t="s">
        <v>30</v>
      </c>
      <c r="AX347" s="12" t="s">
        <v>73</v>
      </c>
      <c r="AY347" s="151" t="s">
        <v>252</v>
      </c>
    </row>
    <row r="348" spans="2:65" s="12" customFormat="1">
      <c r="B348" s="149"/>
      <c r="D348" s="150" t="s">
        <v>261</v>
      </c>
      <c r="E348" s="151" t="s">
        <v>1</v>
      </c>
      <c r="F348" s="152" t="s">
        <v>3042</v>
      </c>
      <c r="H348" s="151" t="s">
        <v>1</v>
      </c>
      <c r="I348" s="153"/>
      <c r="L348" s="149"/>
      <c r="M348" s="154"/>
      <c r="T348" s="155"/>
      <c r="AT348" s="151" t="s">
        <v>261</v>
      </c>
      <c r="AU348" s="151" t="s">
        <v>80</v>
      </c>
      <c r="AV348" s="12" t="s">
        <v>80</v>
      </c>
      <c r="AW348" s="12" t="s">
        <v>30</v>
      </c>
      <c r="AX348" s="12" t="s">
        <v>73</v>
      </c>
      <c r="AY348" s="151" t="s">
        <v>252</v>
      </c>
    </row>
    <row r="349" spans="2:65" s="12" customFormat="1">
      <c r="B349" s="149"/>
      <c r="D349" s="150" t="s">
        <v>261</v>
      </c>
      <c r="E349" s="151" t="s">
        <v>1</v>
      </c>
      <c r="F349" s="152" t="s">
        <v>3010</v>
      </c>
      <c r="H349" s="151" t="s">
        <v>1</v>
      </c>
      <c r="I349" s="153"/>
      <c r="L349" s="149"/>
      <c r="M349" s="154"/>
      <c r="T349" s="155"/>
      <c r="AT349" s="151" t="s">
        <v>261</v>
      </c>
      <c r="AU349" s="151" t="s">
        <v>80</v>
      </c>
      <c r="AV349" s="12" t="s">
        <v>80</v>
      </c>
      <c r="AW349" s="12" t="s">
        <v>30</v>
      </c>
      <c r="AX349" s="12" t="s">
        <v>73</v>
      </c>
      <c r="AY349" s="151" t="s">
        <v>252</v>
      </c>
    </row>
    <row r="350" spans="2:65" s="13" customFormat="1">
      <c r="B350" s="156"/>
      <c r="D350" s="150" t="s">
        <v>261</v>
      </c>
      <c r="E350" s="157" t="s">
        <v>1</v>
      </c>
      <c r="F350" s="158" t="s">
        <v>420</v>
      </c>
      <c r="H350" s="159">
        <v>22</v>
      </c>
      <c r="I350" s="160"/>
      <c r="L350" s="156"/>
      <c r="M350" s="161"/>
      <c r="T350" s="162"/>
      <c r="AT350" s="157" t="s">
        <v>261</v>
      </c>
      <c r="AU350" s="157" t="s">
        <v>80</v>
      </c>
      <c r="AV350" s="13" t="s">
        <v>82</v>
      </c>
      <c r="AW350" s="13" t="s">
        <v>30</v>
      </c>
      <c r="AX350" s="13" t="s">
        <v>73</v>
      </c>
      <c r="AY350" s="157" t="s">
        <v>252</v>
      </c>
    </row>
    <row r="351" spans="2:65" s="14" customFormat="1">
      <c r="B351" s="163"/>
      <c r="D351" s="150" t="s">
        <v>261</v>
      </c>
      <c r="E351" s="164" t="s">
        <v>1</v>
      </c>
      <c r="F351" s="165" t="s">
        <v>277</v>
      </c>
      <c r="H351" s="166">
        <v>22</v>
      </c>
      <c r="I351" s="167"/>
      <c r="L351" s="163"/>
      <c r="M351" s="168"/>
      <c r="T351" s="169"/>
      <c r="AT351" s="164" t="s">
        <v>261</v>
      </c>
      <c r="AU351" s="164" t="s">
        <v>80</v>
      </c>
      <c r="AV351" s="14" t="s">
        <v>259</v>
      </c>
      <c r="AW351" s="14" t="s">
        <v>30</v>
      </c>
      <c r="AX351" s="14" t="s">
        <v>80</v>
      </c>
      <c r="AY351" s="164" t="s">
        <v>252</v>
      </c>
    </row>
    <row r="352" spans="2:65" s="1" customFormat="1" ht="37.9" customHeight="1">
      <c r="B352" s="32"/>
      <c r="C352" s="136" t="s">
        <v>420</v>
      </c>
      <c r="D352" s="136" t="s">
        <v>254</v>
      </c>
      <c r="E352" s="137" t="s">
        <v>2337</v>
      </c>
      <c r="F352" s="138" t="s">
        <v>3057</v>
      </c>
      <c r="G352" s="139" t="s">
        <v>2132</v>
      </c>
      <c r="H352" s="140">
        <v>3</v>
      </c>
      <c r="I352" s="141"/>
      <c r="J352" s="142">
        <f>ROUND(I352*H352,2)</f>
        <v>0</v>
      </c>
      <c r="K352" s="138" t="s">
        <v>1</v>
      </c>
      <c r="L352" s="32"/>
      <c r="M352" s="143" t="s">
        <v>1</v>
      </c>
      <c r="N352" s="144" t="s">
        <v>38</v>
      </c>
      <c r="P352" s="145">
        <f>O352*H352</f>
        <v>0</v>
      </c>
      <c r="Q352" s="145">
        <v>0</v>
      </c>
      <c r="R352" s="145">
        <f>Q352*H352</f>
        <v>0</v>
      </c>
      <c r="S352" s="145">
        <v>0</v>
      </c>
      <c r="T352" s="146">
        <f>S352*H352</f>
        <v>0</v>
      </c>
      <c r="AR352" s="147" t="s">
        <v>259</v>
      </c>
      <c r="AT352" s="147" t="s">
        <v>254</v>
      </c>
      <c r="AU352" s="147" t="s">
        <v>80</v>
      </c>
      <c r="AY352" s="17" t="s">
        <v>252</v>
      </c>
      <c r="BE352" s="148">
        <f>IF(N352="základní",J352,0)</f>
        <v>0</v>
      </c>
      <c r="BF352" s="148">
        <f>IF(N352="snížená",J352,0)</f>
        <v>0</v>
      </c>
      <c r="BG352" s="148">
        <f>IF(N352="zákl. přenesená",J352,0)</f>
        <v>0</v>
      </c>
      <c r="BH352" s="148">
        <f>IF(N352="sníž. přenesená",J352,0)</f>
        <v>0</v>
      </c>
      <c r="BI352" s="148">
        <f>IF(N352="nulová",J352,0)</f>
        <v>0</v>
      </c>
      <c r="BJ352" s="17" t="s">
        <v>80</v>
      </c>
      <c r="BK352" s="148">
        <f>ROUND(I352*H352,2)</f>
        <v>0</v>
      </c>
      <c r="BL352" s="17" t="s">
        <v>259</v>
      </c>
      <c r="BM352" s="147" t="s">
        <v>602</v>
      </c>
    </row>
    <row r="353" spans="2:65" s="12" customFormat="1">
      <c r="B353" s="149"/>
      <c r="D353" s="150" t="s">
        <v>261</v>
      </c>
      <c r="E353" s="151" t="s">
        <v>1</v>
      </c>
      <c r="F353" s="152" t="s">
        <v>3055</v>
      </c>
      <c r="H353" s="151" t="s">
        <v>1</v>
      </c>
      <c r="I353" s="153"/>
      <c r="L353" s="149"/>
      <c r="M353" s="154"/>
      <c r="T353" s="155"/>
      <c r="AT353" s="151" t="s">
        <v>261</v>
      </c>
      <c r="AU353" s="151" t="s">
        <v>80</v>
      </c>
      <c r="AV353" s="12" t="s">
        <v>80</v>
      </c>
      <c r="AW353" s="12" t="s">
        <v>30</v>
      </c>
      <c r="AX353" s="12" t="s">
        <v>73</v>
      </c>
      <c r="AY353" s="151" t="s">
        <v>252</v>
      </c>
    </row>
    <row r="354" spans="2:65" s="12" customFormat="1">
      <c r="B354" s="149"/>
      <c r="D354" s="150" t="s">
        <v>261</v>
      </c>
      <c r="E354" s="151" t="s">
        <v>1</v>
      </c>
      <c r="F354" s="152" t="s">
        <v>3051</v>
      </c>
      <c r="H354" s="151" t="s">
        <v>1</v>
      </c>
      <c r="I354" s="153"/>
      <c r="L354" s="149"/>
      <c r="M354" s="154"/>
      <c r="T354" s="155"/>
      <c r="AT354" s="151" t="s">
        <v>261</v>
      </c>
      <c r="AU354" s="151" t="s">
        <v>80</v>
      </c>
      <c r="AV354" s="12" t="s">
        <v>80</v>
      </c>
      <c r="AW354" s="12" t="s">
        <v>30</v>
      </c>
      <c r="AX354" s="12" t="s">
        <v>73</v>
      </c>
      <c r="AY354" s="151" t="s">
        <v>252</v>
      </c>
    </row>
    <row r="355" spans="2:65" s="12" customFormat="1">
      <c r="B355" s="149"/>
      <c r="D355" s="150" t="s">
        <v>261</v>
      </c>
      <c r="E355" s="151" t="s">
        <v>1</v>
      </c>
      <c r="F355" s="152" t="s">
        <v>3042</v>
      </c>
      <c r="H355" s="151" t="s">
        <v>1</v>
      </c>
      <c r="I355" s="153"/>
      <c r="L355" s="149"/>
      <c r="M355" s="154"/>
      <c r="T355" s="155"/>
      <c r="AT355" s="151" t="s">
        <v>261</v>
      </c>
      <c r="AU355" s="151" t="s">
        <v>80</v>
      </c>
      <c r="AV355" s="12" t="s">
        <v>80</v>
      </c>
      <c r="AW355" s="12" t="s">
        <v>30</v>
      </c>
      <c r="AX355" s="12" t="s">
        <v>73</v>
      </c>
      <c r="AY355" s="151" t="s">
        <v>252</v>
      </c>
    </row>
    <row r="356" spans="2:65" s="12" customFormat="1">
      <c r="B356" s="149"/>
      <c r="D356" s="150" t="s">
        <v>261</v>
      </c>
      <c r="E356" s="151" t="s">
        <v>1</v>
      </c>
      <c r="F356" s="152" t="s">
        <v>3010</v>
      </c>
      <c r="H356" s="151" t="s">
        <v>1</v>
      </c>
      <c r="I356" s="153"/>
      <c r="L356" s="149"/>
      <c r="M356" s="154"/>
      <c r="T356" s="155"/>
      <c r="AT356" s="151" t="s">
        <v>261</v>
      </c>
      <c r="AU356" s="151" t="s">
        <v>80</v>
      </c>
      <c r="AV356" s="12" t="s">
        <v>80</v>
      </c>
      <c r="AW356" s="12" t="s">
        <v>30</v>
      </c>
      <c r="AX356" s="12" t="s">
        <v>73</v>
      </c>
      <c r="AY356" s="151" t="s">
        <v>252</v>
      </c>
    </row>
    <row r="357" spans="2:65" s="13" customFormat="1">
      <c r="B357" s="156"/>
      <c r="D357" s="150" t="s">
        <v>261</v>
      </c>
      <c r="E357" s="157" t="s">
        <v>1</v>
      </c>
      <c r="F357" s="158" t="s">
        <v>96</v>
      </c>
      <c r="H357" s="159">
        <v>3</v>
      </c>
      <c r="I357" s="160"/>
      <c r="L357" s="156"/>
      <c r="M357" s="161"/>
      <c r="T357" s="162"/>
      <c r="AT357" s="157" t="s">
        <v>261</v>
      </c>
      <c r="AU357" s="157" t="s">
        <v>80</v>
      </c>
      <c r="AV357" s="13" t="s">
        <v>82</v>
      </c>
      <c r="AW357" s="13" t="s">
        <v>30</v>
      </c>
      <c r="AX357" s="13" t="s">
        <v>73</v>
      </c>
      <c r="AY357" s="157" t="s">
        <v>252</v>
      </c>
    </row>
    <row r="358" spans="2:65" s="14" customFormat="1">
      <c r="B358" s="163"/>
      <c r="D358" s="150" t="s">
        <v>261</v>
      </c>
      <c r="E358" s="164" t="s">
        <v>1</v>
      </c>
      <c r="F358" s="165" t="s">
        <v>277</v>
      </c>
      <c r="H358" s="166">
        <v>3</v>
      </c>
      <c r="I358" s="167"/>
      <c r="L358" s="163"/>
      <c r="M358" s="168"/>
      <c r="T358" s="169"/>
      <c r="AT358" s="164" t="s">
        <v>261</v>
      </c>
      <c r="AU358" s="164" t="s">
        <v>80</v>
      </c>
      <c r="AV358" s="14" t="s">
        <v>259</v>
      </c>
      <c r="AW358" s="14" t="s">
        <v>30</v>
      </c>
      <c r="AX358" s="14" t="s">
        <v>80</v>
      </c>
      <c r="AY358" s="164" t="s">
        <v>252</v>
      </c>
    </row>
    <row r="359" spans="2:65" s="1" customFormat="1" ht="21.75" customHeight="1">
      <c r="B359" s="32"/>
      <c r="C359" s="136" t="s">
        <v>424</v>
      </c>
      <c r="D359" s="136" t="s">
        <v>254</v>
      </c>
      <c r="E359" s="137" t="s">
        <v>2341</v>
      </c>
      <c r="F359" s="138" t="s">
        <v>3058</v>
      </c>
      <c r="G359" s="139" t="s">
        <v>2132</v>
      </c>
      <c r="H359" s="140">
        <v>2</v>
      </c>
      <c r="I359" s="141"/>
      <c r="J359" s="142">
        <f>ROUND(I359*H359,2)</f>
        <v>0</v>
      </c>
      <c r="K359" s="138" t="s">
        <v>1</v>
      </c>
      <c r="L359" s="32"/>
      <c r="M359" s="143" t="s">
        <v>1</v>
      </c>
      <c r="N359" s="144" t="s">
        <v>38</v>
      </c>
      <c r="P359" s="145">
        <f>O359*H359</f>
        <v>0</v>
      </c>
      <c r="Q359" s="145">
        <v>0</v>
      </c>
      <c r="R359" s="145">
        <f>Q359*H359</f>
        <v>0</v>
      </c>
      <c r="S359" s="145">
        <v>0</v>
      </c>
      <c r="T359" s="146">
        <f>S359*H359</f>
        <v>0</v>
      </c>
      <c r="AR359" s="147" t="s">
        <v>259</v>
      </c>
      <c r="AT359" s="147" t="s">
        <v>254</v>
      </c>
      <c r="AU359" s="147" t="s">
        <v>80</v>
      </c>
      <c r="AY359" s="17" t="s">
        <v>252</v>
      </c>
      <c r="BE359" s="148">
        <f>IF(N359="základní",J359,0)</f>
        <v>0</v>
      </c>
      <c r="BF359" s="148">
        <f>IF(N359="snížená",J359,0)</f>
        <v>0</v>
      </c>
      <c r="BG359" s="148">
        <f>IF(N359="zákl. přenesená",J359,0)</f>
        <v>0</v>
      </c>
      <c r="BH359" s="148">
        <f>IF(N359="sníž. přenesená",J359,0)</f>
        <v>0</v>
      </c>
      <c r="BI359" s="148">
        <f>IF(N359="nulová",J359,0)</f>
        <v>0</v>
      </c>
      <c r="BJ359" s="17" t="s">
        <v>80</v>
      </c>
      <c r="BK359" s="148">
        <f>ROUND(I359*H359,2)</f>
        <v>0</v>
      </c>
      <c r="BL359" s="17" t="s">
        <v>259</v>
      </c>
      <c r="BM359" s="147" t="s">
        <v>614</v>
      </c>
    </row>
    <row r="360" spans="2:65" s="12" customFormat="1">
      <c r="B360" s="149"/>
      <c r="D360" s="150" t="s">
        <v>261</v>
      </c>
      <c r="E360" s="151" t="s">
        <v>1</v>
      </c>
      <c r="F360" s="152" t="s">
        <v>3051</v>
      </c>
      <c r="H360" s="151" t="s">
        <v>1</v>
      </c>
      <c r="I360" s="153"/>
      <c r="L360" s="149"/>
      <c r="M360" s="154"/>
      <c r="T360" s="155"/>
      <c r="AT360" s="151" t="s">
        <v>261</v>
      </c>
      <c r="AU360" s="151" t="s">
        <v>80</v>
      </c>
      <c r="AV360" s="12" t="s">
        <v>80</v>
      </c>
      <c r="AW360" s="12" t="s">
        <v>30</v>
      </c>
      <c r="AX360" s="12" t="s">
        <v>73</v>
      </c>
      <c r="AY360" s="151" t="s">
        <v>252</v>
      </c>
    </row>
    <row r="361" spans="2:65" s="12" customFormat="1">
      <c r="B361" s="149"/>
      <c r="D361" s="150" t="s">
        <v>261</v>
      </c>
      <c r="E361" s="151" t="s">
        <v>1</v>
      </c>
      <c r="F361" s="152" t="s">
        <v>3010</v>
      </c>
      <c r="H361" s="151" t="s">
        <v>1</v>
      </c>
      <c r="I361" s="153"/>
      <c r="L361" s="149"/>
      <c r="M361" s="154"/>
      <c r="T361" s="155"/>
      <c r="AT361" s="151" t="s">
        <v>261</v>
      </c>
      <c r="AU361" s="151" t="s">
        <v>80</v>
      </c>
      <c r="AV361" s="12" t="s">
        <v>80</v>
      </c>
      <c r="AW361" s="12" t="s">
        <v>30</v>
      </c>
      <c r="AX361" s="12" t="s">
        <v>73</v>
      </c>
      <c r="AY361" s="151" t="s">
        <v>252</v>
      </c>
    </row>
    <row r="362" spans="2:65" s="13" customFormat="1">
      <c r="B362" s="156"/>
      <c r="D362" s="150" t="s">
        <v>261</v>
      </c>
      <c r="E362" s="157" t="s">
        <v>1</v>
      </c>
      <c r="F362" s="158" t="s">
        <v>82</v>
      </c>
      <c r="H362" s="159">
        <v>2</v>
      </c>
      <c r="I362" s="160"/>
      <c r="L362" s="156"/>
      <c r="M362" s="161"/>
      <c r="T362" s="162"/>
      <c r="AT362" s="157" t="s">
        <v>261</v>
      </c>
      <c r="AU362" s="157" t="s">
        <v>80</v>
      </c>
      <c r="AV362" s="13" t="s">
        <v>82</v>
      </c>
      <c r="AW362" s="13" t="s">
        <v>30</v>
      </c>
      <c r="AX362" s="13" t="s">
        <v>73</v>
      </c>
      <c r="AY362" s="157" t="s">
        <v>252</v>
      </c>
    </row>
    <row r="363" spans="2:65" s="14" customFormat="1">
      <c r="B363" s="163"/>
      <c r="D363" s="150" t="s">
        <v>261</v>
      </c>
      <c r="E363" s="164" t="s">
        <v>1</v>
      </c>
      <c r="F363" s="165" t="s">
        <v>277</v>
      </c>
      <c r="H363" s="166">
        <v>2</v>
      </c>
      <c r="I363" s="167"/>
      <c r="L363" s="163"/>
      <c r="M363" s="168"/>
      <c r="T363" s="169"/>
      <c r="AT363" s="164" t="s">
        <v>261</v>
      </c>
      <c r="AU363" s="164" t="s">
        <v>80</v>
      </c>
      <c r="AV363" s="14" t="s">
        <v>259</v>
      </c>
      <c r="AW363" s="14" t="s">
        <v>30</v>
      </c>
      <c r="AX363" s="14" t="s">
        <v>80</v>
      </c>
      <c r="AY363" s="164" t="s">
        <v>252</v>
      </c>
    </row>
    <row r="364" spans="2:65" s="1" customFormat="1" ht="21.75" customHeight="1">
      <c r="B364" s="32"/>
      <c r="C364" s="136" t="s">
        <v>431</v>
      </c>
      <c r="D364" s="136" t="s">
        <v>254</v>
      </c>
      <c r="E364" s="137" t="s">
        <v>2343</v>
      </c>
      <c r="F364" s="138" t="s">
        <v>3059</v>
      </c>
      <c r="G364" s="139" t="s">
        <v>2132</v>
      </c>
      <c r="H364" s="140">
        <v>1</v>
      </c>
      <c r="I364" s="141"/>
      <c r="J364" s="142">
        <f>ROUND(I364*H364,2)</f>
        <v>0</v>
      </c>
      <c r="K364" s="138" t="s">
        <v>1</v>
      </c>
      <c r="L364" s="32"/>
      <c r="M364" s="143" t="s">
        <v>1</v>
      </c>
      <c r="N364" s="144" t="s">
        <v>38</v>
      </c>
      <c r="P364" s="145">
        <f>O364*H364</f>
        <v>0</v>
      </c>
      <c r="Q364" s="145">
        <v>0</v>
      </c>
      <c r="R364" s="145">
        <f>Q364*H364</f>
        <v>0</v>
      </c>
      <c r="S364" s="145">
        <v>0</v>
      </c>
      <c r="T364" s="146">
        <f>S364*H364</f>
        <v>0</v>
      </c>
      <c r="AR364" s="147" t="s">
        <v>259</v>
      </c>
      <c r="AT364" s="147" t="s">
        <v>254</v>
      </c>
      <c r="AU364" s="147" t="s">
        <v>80</v>
      </c>
      <c r="AY364" s="17" t="s">
        <v>252</v>
      </c>
      <c r="BE364" s="148">
        <f>IF(N364="základní",J364,0)</f>
        <v>0</v>
      </c>
      <c r="BF364" s="148">
        <f>IF(N364="snížená",J364,0)</f>
        <v>0</v>
      </c>
      <c r="BG364" s="148">
        <f>IF(N364="zákl. přenesená",J364,0)</f>
        <v>0</v>
      </c>
      <c r="BH364" s="148">
        <f>IF(N364="sníž. přenesená",J364,0)</f>
        <v>0</v>
      </c>
      <c r="BI364" s="148">
        <f>IF(N364="nulová",J364,0)</f>
        <v>0</v>
      </c>
      <c r="BJ364" s="17" t="s">
        <v>80</v>
      </c>
      <c r="BK364" s="148">
        <f>ROUND(I364*H364,2)</f>
        <v>0</v>
      </c>
      <c r="BL364" s="17" t="s">
        <v>259</v>
      </c>
      <c r="BM364" s="147" t="s">
        <v>637</v>
      </c>
    </row>
    <row r="365" spans="2:65" s="12" customFormat="1">
      <c r="B365" s="149"/>
      <c r="D365" s="150" t="s">
        <v>261</v>
      </c>
      <c r="E365" s="151" t="s">
        <v>1</v>
      </c>
      <c r="F365" s="152" t="s">
        <v>3051</v>
      </c>
      <c r="H365" s="151" t="s">
        <v>1</v>
      </c>
      <c r="I365" s="153"/>
      <c r="L365" s="149"/>
      <c r="M365" s="154"/>
      <c r="T365" s="155"/>
      <c r="AT365" s="151" t="s">
        <v>261</v>
      </c>
      <c r="AU365" s="151" t="s">
        <v>80</v>
      </c>
      <c r="AV365" s="12" t="s">
        <v>80</v>
      </c>
      <c r="AW365" s="12" t="s">
        <v>30</v>
      </c>
      <c r="AX365" s="12" t="s">
        <v>73</v>
      </c>
      <c r="AY365" s="151" t="s">
        <v>252</v>
      </c>
    </row>
    <row r="366" spans="2:65" s="12" customFormat="1">
      <c r="B366" s="149"/>
      <c r="D366" s="150" t="s">
        <v>261</v>
      </c>
      <c r="E366" s="151" t="s">
        <v>1</v>
      </c>
      <c r="F366" s="152" t="s">
        <v>3010</v>
      </c>
      <c r="H366" s="151" t="s">
        <v>1</v>
      </c>
      <c r="I366" s="153"/>
      <c r="L366" s="149"/>
      <c r="M366" s="154"/>
      <c r="T366" s="155"/>
      <c r="AT366" s="151" t="s">
        <v>261</v>
      </c>
      <c r="AU366" s="151" t="s">
        <v>80</v>
      </c>
      <c r="AV366" s="12" t="s">
        <v>80</v>
      </c>
      <c r="AW366" s="12" t="s">
        <v>30</v>
      </c>
      <c r="AX366" s="12" t="s">
        <v>73</v>
      </c>
      <c r="AY366" s="151" t="s">
        <v>252</v>
      </c>
    </row>
    <row r="367" spans="2:65" s="13" customFormat="1">
      <c r="B367" s="156"/>
      <c r="D367" s="150" t="s">
        <v>261</v>
      </c>
      <c r="E367" s="157" t="s">
        <v>1</v>
      </c>
      <c r="F367" s="158" t="s">
        <v>80</v>
      </c>
      <c r="H367" s="159">
        <v>1</v>
      </c>
      <c r="I367" s="160"/>
      <c r="L367" s="156"/>
      <c r="M367" s="161"/>
      <c r="T367" s="162"/>
      <c r="AT367" s="157" t="s">
        <v>261</v>
      </c>
      <c r="AU367" s="157" t="s">
        <v>80</v>
      </c>
      <c r="AV367" s="13" t="s">
        <v>82</v>
      </c>
      <c r="AW367" s="13" t="s">
        <v>30</v>
      </c>
      <c r="AX367" s="13" t="s">
        <v>73</v>
      </c>
      <c r="AY367" s="157" t="s">
        <v>252</v>
      </c>
    </row>
    <row r="368" spans="2:65" s="14" customFormat="1">
      <c r="B368" s="163"/>
      <c r="D368" s="150" t="s">
        <v>261</v>
      </c>
      <c r="E368" s="164" t="s">
        <v>1</v>
      </c>
      <c r="F368" s="165" t="s">
        <v>277</v>
      </c>
      <c r="H368" s="166">
        <v>1</v>
      </c>
      <c r="I368" s="167"/>
      <c r="L368" s="163"/>
      <c r="M368" s="168"/>
      <c r="T368" s="169"/>
      <c r="AT368" s="164" t="s">
        <v>261</v>
      </c>
      <c r="AU368" s="164" t="s">
        <v>80</v>
      </c>
      <c r="AV368" s="14" t="s">
        <v>259</v>
      </c>
      <c r="AW368" s="14" t="s">
        <v>30</v>
      </c>
      <c r="AX368" s="14" t="s">
        <v>80</v>
      </c>
      <c r="AY368" s="164" t="s">
        <v>252</v>
      </c>
    </row>
    <row r="369" spans="2:65" s="1" customFormat="1" ht="21.75" customHeight="1">
      <c r="B369" s="32"/>
      <c r="C369" s="136" t="s">
        <v>438</v>
      </c>
      <c r="D369" s="136" t="s">
        <v>254</v>
      </c>
      <c r="E369" s="137" t="s">
        <v>2345</v>
      </c>
      <c r="F369" s="138" t="s">
        <v>3060</v>
      </c>
      <c r="G369" s="139" t="s">
        <v>2132</v>
      </c>
      <c r="H369" s="140">
        <v>2</v>
      </c>
      <c r="I369" s="141"/>
      <c r="J369" s="142">
        <f>ROUND(I369*H369,2)</f>
        <v>0</v>
      </c>
      <c r="K369" s="138" t="s">
        <v>1</v>
      </c>
      <c r="L369" s="32"/>
      <c r="M369" s="143" t="s">
        <v>1</v>
      </c>
      <c r="N369" s="144" t="s">
        <v>38</v>
      </c>
      <c r="P369" s="145">
        <f>O369*H369</f>
        <v>0</v>
      </c>
      <c r="Q369" s="145">
        <v>0</v>
      </c>
      <c r="R369" s="145">
        <f>Q369*H369</f>
        <v>0</v>
      </c>
      <c r="S369" s="145">
        <v>0</v>
      </c>
      <c r="T369" s="146">
        <f>S369*H369</f>
        <v>0</v>
      </c>
      <c r="AR369" s="147" t="s">
        <v>259</v>
      </c>
      <c r="AT369" s="147" t="s">
        <v>254</v>
      </c>
      <c r="AU369" s="147" t="s">
        <v>80</v>
      </c>
      <c r="AY369" s="17" t="s">
        <v>252</v>
      </c>
      <c r="BE369" s="148">
        <f>IF(N369="základní",J369,0)</f>
        <v>0</v>
      </c>
      <c r="BF369" s="148">
        <f>IF(N369="snížená",J369,0)</f>
        <v>0</v>
      </c>
      <c r="BG369" s="148">
        <f>IF(N369="zákl. přenesená",J369,0)</f>
        <v>0</v>
      </c>
      <c r="BH369" s="148">
        <f>IF(N369="sníž. přenesená",J369,0)</f>
        <v>0</v>
      </c>
      <c r="BI369" s="148">
        <f>IF(N369="nulová",J369,0)</f>
        <v>0</v>
      </c>
      <c r="BJ369" s="17" t="s">
        <v>80</v>
      </c>
      <c r="BK369" s="148">
        <f>ROUND(I369*H369,2)</f>
        <v>0</v>
      </c>
      <c r="BL369" s="17" t="s">
        <v>259</v>
      </c>
      <c r="BM369" s="147" t="s">
        <v>655</v>
      </c>
    </row>
    <row r="370" spans="2:65" s="12" customFormat="1">
      <c r="B370" s="149"/>
      <c r="D370" s="150" t="s">
        <v>261</v>
      </c>
      <c r="E370" s="151" t="s">
        <v>1</v>
      </c>
      <c r="F370" s="152" t="s">
        <v>3010</v>
      </c>
      <c r="H370" s="151" t="s">
        <v>1</v>
      </c>
      <c r="I370" s="153"/>
      <c r="L370" s="149"/>
      <c r="M370" s="154"/>
      <c r="T370" s="155"/>
      <c r="AT370" s="151" t="s">
        <v>261</v>
      </c>
      <c r="AU370" s="151" t="s">
        <v>80</v>
      </c>
      <c r="AV370" s="12" t="s">
        <v>80</v>
      </c>
      <c r="AW370" s="12" t="s">
        <v>30</v>
      </c>
      <c r="AX370" s="12" t="s">
        <v>73</v>
      </c>
      <c r="AY370" s="151" t="s">
        <v>252</v>
      </c>
    </row>
    <row r="371" spans="2:65" s="13" customFormat="1">
      <c r="B371" s="156"/>
      <c r="D371" s="150" t="s">
        <v>261</v>
      </c>
      <c r="E371" s="157" t="s">
        <v>1</v>
      </c>
      <c r="F371" s="158" t="s">
        <v>82</v>
      </c>
      <c r="H371" s="159">
        <v>2</v>
      </c>
      <c r="I371" s="160"/>
      <c r="L371" s="156"/>
      <c r="M371" s="161"/>
      <c r="T371" s="162"/>
      <c r="AT371" s="157" t="s">
        <v>261</v>
      </c>
      <c r="AU371" s="157" t="s">
        <v>80</v>
      </c>
      <c r="AV371" s="13" t="s">
        <v>82</v>
      </c>
      <c r="AW371" s="13" t="s">
        <v>30</v>
      </c>
      <c r="AX371" s="13" t="s">
        <v>73</v>
      </c>
      <c r="AY371" s="157" t="s">
        <v>252</v>
      </c>
    </row>
    <row r="372" spans="2:65" s="14" customFormat="1">
      <c r="B372" s="163"/>
      <c r="D372" s="150" t="s">
        <v>261</v>
      </c>
      <c r="E372" s="164" t="s">
        <v>1</v>
      </c>
      <c r="F372" s="165" t="s">
        <v>277</v>
      </c>
      <c r="H372" s="166">
        <v>2</v>
      </c>
      <c r="I372" s="167"/>
      <c r="L372" s="163"/>
      <c r="M372" s="168"/>
      <c r="T372" s="169"/>
      <c r="AT372" s="164" t="s">
        <v>261</v>
      </c>
      <c r="AU372" s="164" t="s">
        <v>80</v>
      </c>
      <c r="AV372" s="14" t="s">
        <v>259</v>
      </c>
      <c r="AW372" s="14" t="s">
        <v>30</v>
      </c>
      <c r="AX372" s="14" t="s">
        <v>80</v>
      </c>
      <c r="AY372" s="164" t="s">
        <v>252</v>
      </c>
    </row>
    <row r="373" spans="2:65" s="1" customFormat="1" ht="21.75" customHeight="1">
      <c r="B373" s="32"/>
      <c r="C373" s="136" t="s">
        <v>444</v>
      </c>
      <c r="D373" s="136" t="s">
        <v>254</v>
      </c>
      <c r="E373" s="137" t="s">
        <v>2347</v>
      </c>
      <c r="F373" s="138" t="s">
        <v>3061</v>
      </c>
      <c r="G373" s="139" t="s">
        <v>2132</v>
      </c>
      <c r="H373" s="140">
        <v>1</v>
      </c>
      <c r="I373" s="141"/>
      <c r="J373" s="142">
        <f>ROUND(I373*H373,2)</f>
        <v>0</v>
      </c>
      <c r="K373" s="138" t="s">
        <v>1</v>
      </c>
      <c r="L373" s="32"/>
      <c r="M373" s="143" t="s">
        <v>1</v>
      </c>
      <c r="N373" s="144" t="s">
        <v>38</v>
      </c>
      <c r="P373" s="145">
        <f>O373*H373</f>
        <v>0</v>
      </c>
      <c r="Q373" s="145">
        <v>0</v>
      </c>
      <c r="R373" s="145">
        <f>Q373*H373</f>
        <v>0</v>
      </c>
      <c r="S373" s="145">
        <v>0</v>
      </c>
      <c r="T373" s="146">
        <f>S373*H373</f>
        <v>0</v>
      </c>
      <c r="AR373" s="147" t="s">
        <v>259</v>
      </c>
      <c r="AT373" s="147" t="s">
        <v>254</v>
      </c>
      <c r="AU373" s="147" t="s">
        <v>80</v>
      </c>
      <c r="AY373" s="17" t="s">
        <v>252</v>
      </c>
      <c r="BE373" s="148">
        <f>IF(N373="základní",J373,0)</f>
        <v>0</v>
      </c>
      <c r="BF373" s="148">
        <f>IF(N373="snížená",J373,0)</f>
        <v>0</v>
      </c>
      <c r="BG373" s="148">
        <f>IF(N373="zákl. přenesená",J373,0)</f>
        <v>0</v>
      </c>
      <c r="BH373" s="148">
        <f>IF(N373="sníž. přenesená",J373,0)</f>
        <v>0</v>
      </c>
      <c r="BI373" s="148">
        <f>IF(N373="nulová",J373,0)</f>
        <v>0</v>
      </c>
      <c r="BJ373" s="17" t="s">
        <v>80</v>
      </c>
      <c r="BK373" s="148">
        <f>ROUND(I373*H373,2)</f>
        <v>0</v>
      </c>
      <c r="BL373" s="17" t="s">
        <v>259</v>
      </c>
      <c r="BM373" s="147" t="s">
        <v>668</v>
      </c>
    </row>
    <row r="374" spans="2:65" s="12" customFormat="1">
      <c r="B374" s="149"/>
      <c r="D374" s="150" t="s">
        <v>261</v>
      </c>
      <c r="E374" s="151" t="s">
        <v>1</v>
      </c>
      <c r="F374" s="152" t="s">
        <v>3010</v>
      </c>
      <c r="H374" s="151" t="s">
        <v>1</v>
      </c>
      <c r="I374" s="153"/>
      <c r="L374" s="149"/>
      <c r="M374" s="154"/>
      <c r="T374" s="155"/>
      <c r="AT374" s="151" t="s">
        <v>261</v>
      </c>
      <c r="AU374" s="151" t="s">
        <v>80</v>
      </c>
      <c r="AV374" s="12" t="s">
        <v>80</v>
      </c>
      <c r="AW374" s="12" t="s">
        <v>30</v>
      </c>
      <c r="AX374" s="12" t="s">
        <v>73</v>
      </c>
      <c r="AY374" s="151" t="s">
        <v>252</v>
      </c>
    </row>
    <row r="375" spans="2:65" s="13" customFormat="1">
      <c r="B375" s="156"/>
      <c r="D375" s="150" t="s">
        <v>261</v>
      </c>
      <c r="E375" s="157" t="s">
        <v>1</v>
      </c>
      <c r="F375" s="158" t="s">
        <v>80</v>
      </c>
      <c r="H375" s="159">
        <v>1</v>
      </c>
      <c r="I375" s="160"/>
      <c r="L375" s="156"/>
      <c r="M375" s="161"/>
      <c r="T375" s="162"/>
      <c r="AT375" s="157" t="s">
        <v>261</v>
      </c>
      <c r="AU375" s="157" t="s">
        <v>80</v>
      </c>
      <c r="AV375" s="13" t="s">
        <v>82</v>
      </c>
      <c r="AW375" s="13" t="s">
        <v>30</v>
      </c>
      <c r="AX375" s="13" t="s">
        <v>73</v>
      </c>
      <c r="AY375" s="157" t="s">
        <v>252</v>
      </c>
    </row>
    <row r="376" spans="2:65" s="14" customFormat="1">
      <c r="B376" s="163"/>
      <c r="D376" s="150" t="s">
        <v>261</v>
      </c>
      <c r="E376" s="164" t="s">
        <v>1</v>
      </c>
      <c r="F376" s="165" t="s">
        <v>277</v>
      </c>
      <c r="H376" s="166">
        <v>1</v>
      </c>
      <c r="I376" s="167"/>
      <c r="L376" s="163"/>
      <c r="M376" s="168"/>
      <c r="T376" s="169"/>
      <c r="AT376" s="164" t="s">
        <v>261</v>
      </c>
      <c r="AU376" s="164" t="s">
        <v>80</v>
      </c>
      <c r="AV376" s="14" t="s">
        <v>259</v>
      </c>
      <c r="AW376" s="14" t="s">
        <v>30</v>
      </c>
      <c r="AX376" s="14" t="s">
        <v>80</v>
      </c>
      <c r="AY376" s="164" t="s">
        <v>252</v>
      </c>
    </row>
    <row r="377" spans="2:65" s="1" customFormat="1" ht="21.75" customHeight="1">
      <c r="B377" s="32"/>
      <c r="C377" s="136" t="s">
        <v>449</v>
      </c>
      <c r="D377" s="136" t="s">
        <v>254</v>
      </c>
      <c r="E377" s="137" t="s">
        <v>2349</v>
      </c>
      <c r="F377" s="138" t="s">
        <v>3062</v>
      </c>
      <c r="G377" s="139" t="s">
        <v>2132</v>
      </c>
      <c r="H377" s="140">
        <v>2</v>
      </c>
      <c r="I377" s="141"/>
      <c r="J377" s="142">
        <f>ROUND(I377*H377,2)</f>
        <v>0</v>
      </c>
      <c r="K377" s="138" t="s">
        <v>1</v>
      </c>
      <c r="L377" s="32"/>
      <c r="M377" s="143" t="s">
        <v>1</v>
      </c>
      <c r="N377" s="144" t="s">
        <v>38</v>
      </c>
      <c r="P377" s="145">
        <f>O377*H377</f>
        <v>0</v>
      </c>
      <c r="Q377" s="145">
        <v>0</v>
      </c>
      <c r="R377" s="145">
        <f>Q377*H377</f>
        <v>0</v>
      </c>
      <c r="S377" s="145">
        <v>0</v>
      </c>
      <c r="T377" s="146">
        <f>S377*H377</f>
        <v>0</v>
      </c>
      <c r="AR377" s="147" t="s">
        <v>259</v>
      </c>
      <c r="AT377" s="147" t="s">
        <v>254</v>
      </c>
      <c r="AU377" s="147" t="s">
        <v>80</v>
      </c>
      <c r="AY377" s="17" t="s">
        <v>252</v>
      </c>
      <c r="BE377" s="148">
        <f>IF(N377="základní",J377,0)</f>
        <v>0</v>
      </c>
      <c r="BF377" s="148">
        <f>IF(N377="snížená",J377,0)</f>
        <v>0</v>
      </c>
      <c r="BG377" s="148">
        <f>IF(N377="zákl. přenesená",J377,0)</f>
        <v>0</v>
      </c>
      <c r="BH377" s="148">
        <f>IF(N377="sníž. přenesená",J377,0)</f>
        <v>0</v>
      </c>
      <c r="BI377" s="148">
        <f>IF(N377="nulová",J377,0)</f>
        <v>0</v>
      </c>
      <c r="BJ377" s="17" t="s">
        <v>80</v>
      </c>
      <c r="BK377" s="148">
        <f>ROUND(I377*H377,2)</f>
        <v>0</v>
      </c>
      <c r="BL377" s="17" t="s">
        <v>259</v>
      </c>
      <c r="BM377" s="147" t="s">
        <v>684</v>
      </c>
    </row>
    <row r="378" spans="2:65" s="12" customFormat="1">
      <c r="B378" s="149"/>
      <c r="D378" s="150" t="s">
        <v>261</v>
      </c>
      <c r="E378" s="151" t="s">
        <v>1</v>
      </c>
      <c r="F378" s="152" t="s">
        <v>3010</v>
      </c>
      <c r="H378" s="151" t="s">
        <v>1</v>
      </c>
      <c r="I378" s="153"/>
      <c r="L378" s="149"/>
      <c r="M378" s="154"/>
      <c r="T378" s="155"/>
      <c r="AT378" s="151" t="s">
        <v>261</v>
      </c>
      <c r="AU378" s="151" t="s">
        <v>80</v>
      </c>
      <c r="AV378" s="12" t="s">
        <v>80</v>
      </c>
      <c r="AW378" s="12" t="s">
        <v>30</v>
      </c>
      <c r="AX378" s="12" t="s">
        <v>73</v>
      </c>
      <c r="AY378" s="151" t="s">
        <v>252</v>
      </c>
    </row>
    <row r="379" spans="2:65" s="13" customFormat="1">
      <c r="B379" s="156"/>
      <c r="D379" s="150" t="s">
        <v>261</v>
      </c>
      <c r="E379" s="157" t="s">
        <v>1</v>
      </c>
      <c r="F379" s="158" t="s">
        <v>82</v>
      </c>
      <c r="H379" s="159">
        <v>2</v>
      </c>
      <c r="I379" s="160"/>
      <c r="L379" s="156"/>
      <c r="M379" s="161"/>
      <c r="T379" s="162"/>
      <c r="AT379" s="157" t="s">
        <v>261</v>
      </c>
      <c r="AU379" s="157" t="s">
        <v>80</v>
      </c>
      <c r="AV379" s="13" t="s">
        <v>82</v>
      </c>
      <c r="AW379" s="13" t="s">
        <v>30</v>
      </c>
      <c r="AX379" s="13" t="s">
        <v>73</v>
      </c>
      <c r="AY379" s="157" t="s">
        <v>252</v>
      </c>
    </row>
    <row r="380" spans="2:65" s="14" customFormat="1">
      <c r="B380" s="163"/>
      <c r="D380" s="150" t="s">
        <v>261</v>
      </c>
      <c r="E380" s="164" t="s">
        <v>1</v>
      </c>
      <c r="F380" s="165" t="s">
        <v>277</v>
      </c>
      <c r="H380" s="166">
        <v>2</v>
      </c>
      <c r="I380" s="167"/>
      <c r="L380" s="163"/>
      <c r="M380" s="168"/>
      <c r="T380" s="169"/>
      <c r="AT380" s="164" t="s">
        <v>261</v>
      </c>
      <c r="AU380" s="164" t="s">
        <v>80</v>
      </c>
      <c r="AV380" s="14" t="s">
        <v>259</v>
      </c>
      <c r="AW380" s="14" t="s">
        <v>30</v>
      </c>
      <c r="AX380" s="14" t="s">
        <v>80</v>
      </c>
      <c r="AY380" s="164" t="s">
        <v>252</v>
      </c>
    </row>
    <row r="381" spans="2:65" s="1" customFormat="1" ht="21.75" customHeight="1">
      <c r="B381" s="32"/>
      <c r="C381" s="136" t="s">
        <v>456</v>
      </c>
      <c r="D381" s="136" t="s">
        <v>254</v>
      </c>
      <c r="E381" s="137" t="s">
        <v>2351</v>
      </c>
      <c r="F381" s="138" t="s">
        <v>3063</v>
      </c>
      <c r="G381" s="139" t="s">
        <v>2132</v>
      </c>
      <c r="H381" s="140">
        <v>2</v>
      </c>
      <c r="I381" s="141"/>
      <c r="J381" s="142">
        <f>ROUND(I381*H381,2)</f>
        <v>0</v>
      </c>
      <c r="K381" s="138" t="s">
        <v>1</v>
      </c>
      <c r="L381" s="32"/>
      <c r="M381" s="143" t="s">
        <v>1</v>
      </c>
      <c r="N381" s="144" t="s">
        <v>38</v>
      </c>
      <c r="P381" s="145">
        <f>O381*H381</f>
        <v>0</v>
      </c>
      <c r="Q381" s="145">
        <v>0</v>
      </c>
      <c r="R381" s="145">
        <f>Q381*H381</f>
        <v>0</v>
      </c>
      <c r="S381" s="145">
        <v>0</v>
      </c>
      <c r="T381" s="146">
        <f>S381*H381</f>
        <v>0</v>
      </c>
      <c r="AR381" s="147" t="s">
        <v>259</v>
      </c>
      <c r="AT381" s="147" t="s">
        <v>254</v>
      </c>
      <c r="AU381" s="147" t="s">
        <v>80</v>
      </c>
      <c r="AY381" s="17" t="s">
        <v>252</v>
      </c>
      <c r="BE381" s="148">
        <f>IF(N381="základní",J381,0)</f>
        <v>0</v>
      </c>
      <c r="BF381" s="148">
        <f>IF(N381="snížená",J381,0)</f>
        <v>0</v>
      </c>
      <c r="BG381" s="148">
        <f>IF(N381="zákl. přenesená",J381,0)</f>
        <v>0</v>
      </c>
      <c r="BH381" s="148">
        <f>IF(N381="sníž. přenesená",J381,0)</f>
        <v>0</v>
      </c>
      <c r="BI381" s="148">
        <f>IF(N381="nulová",J381,0)</f>
        <v>0</v>
      </c>
      <c r="BJ381" s="17" t="s">
        <v>80</v>
      </c>
      <c r="BK381" s="148">
        <f>ROUND(I381*H381,2)</f>
        <v>0</v>
      </c>
      <c r="BL381" s="17" t="s">
        <v>259</v>
      </c>
      <c r="BM381" s="147" t="s">
        <v>697</v>
      </c>
    </row>
    <row r="382" spans="2:65" s="12" customFormat="1">
      <c r="B382" s="149"/>
      <c r="D382" s="150" t="s">
        <v>261</v>
      </c>
      <c r="E382" s="151" t="s">
        <v>1</v>
      </c>
      <c r="F382" s="152" t="s">
        <v>3010</v>
      </c>
      <c r="H382" s="151" t="s">
        <v>1</v>
      </c>
      <c r="I382" s="153"/>
      <c r="L382" s="149"/>
      <c r="M382" s="154"/>
      <c r="T382" s="155"/>
      <c r="AT382" s="151" t="s">
        <v>261</v>
      </c>
      <c r="AU382" s="151" t="s">
        <v>80</v>
      </c>
      <c r="AV382" s="12" t="s">
        <v>80</v>
      </c>
      <c r="AW382" s="12" t="s">
        <v>30</v>
      </c>
      <c r="AX382" s="12" t="s">
        <v>73</v>
      </c>
      <c r="AY382" s="151" t="s">
        <v>252</v>
      </c>
    </row>
    <row r="383" spans="2:65" s="13" customFormat="1">
      <c r="B383" s="156"/>
      <c r="D383" s="150" t="s">
        <v>261</v>
      </c>
      <c r="E383" s="157" t="s">
        <v>1</v>
      </c>
      <c r="F383" s="158" t="s">
        <v>82</v>
      </c>
      <c r="H383" s="159">
        <v>2</v>
      </c>
      <c r="I383" s="160"/>
      <c r="L383" s="156"/>
      <c r="M383" s="161"/>
      <c r="T383" s="162"/>
      <c r="AT383" s="157" t="s">
        <v>261</v>
      </c>
      <c r="AU383" s="157" t="s">
        <v>80</v>
      </c>
      <c r="AV383" s="13" t="s">
        <v>82</v>
      </c>
      <c r="AW383" s="13" t="s">
        <v>30</v>
      </c>
      <c r="AX383" s="13" t="s">
        <v>73</v>
      </c>
      <c r="AY383" s="157" t="s">
        <v>252</v>
      </c>
    </row>
    <row r="384" spans="2:65" s="14" customFormat="1">
      <c r="B384" s="163"/>
      <c r="D384" s="150" t="s">
        <v>261</v>
      </c>
      <c r="E384" s="164" t="s">
        <v>1</v>
      </c>
      <c r="F384" s="165" t="s">
        <v>277</v>
      </c>
      <c r="H384" s="166">
        <v>2</v>
      </c>
      <c r="I384" s="167"/>
      <c r="L384" s="163"/>
      <c r="M384" s="168"/>
      <c r="T384" s="169"/>
      <c r="AT384" s="164" t="s">
        <v>261</v>
      </c>
      <c r="AU384" s="164" t="s">
        <v>80</v>
      </c>
      <c r="AV384" s="14" t="s">
        <v>259</v>
      </c>
      <c r="AW384" s="14" t="s">
        <v>30</v>
      </c>
      <c r="AX384" s="14" t="s">
        <v>80</v>
      </c>
      <c r="AY384" s="164" t="s">
        <v>252</v>
      </c>
    </row>
    <row r="385" spans="2:65" s="1" customFormat="1" ht="21.75" customHeight="1">
      <c r="B385" s="32"/>
      <c r="C385" s="136" t="s">
        <v>462</v>
      </c>
      <c r="D385" s="136" t="s">
        <v>254</v>
      </c>
      <c r="E385" s="137" t="s">
        <v>2363</v>
      </c>
      <c r="F385" s="138" t="s">
        <v>3064</v>
      </c>
      <c r="G385" s="139" t="s">
        <v>2132</v>
      </c>
      <c r="H385" s="140">
        <v>1</v>
      </c>
      <c r="I385" s="141"/>
      <c r="J385" s="142">
        <f>ROUND(I385*H385,2)</f>
        <v>0</v>
      </c>
      <c r="K385" s="138" t="s">
        <v>1</v>
      </c>
      <c r="L385" s="32"/>
      <c r="M385" s="143" t="s">
        <v>1</v>
      </c>
      <c r="N385" s="144" t="s">
        <v>38</v>
      </c>
      <c r="P385" s="145">
        <f>O385*H385</f>
        <v>0</v>
      </c>
      <c r="Q385" s="145">
        <v>0</v>
      </c>
      <c r="R385" s="145">
        <f>Q385*H385</f>
        <v>0</v>
      </c>
      <c r="S385" s="145">
        <v>0</v>
      </c>
      <c r="T385" s="146">
        <f>S385*H385</f>
        <v>0</v>
      </c>
      <c r="AR385" s="147" t="s">
        <v>259</v>
      </c>
      <c r="AT385" s="147" t="s">
        <v>254</v>
      </c>
      <c r="AU385" s="147" t="s">
        <v>80</v>
      </c>
      <c r="AY385" s="17" t="s">
        <v>252</v>
      </c>
      <c r="BE385" s="148">
        <f>IF(N385="základní",J385,0)</f>
        <v>0</v>
      </c>
      <c r="BF385" s="148">
        <f>IF(N385="snížená",J385,0)</f>
        <v>0</v>
      </c>
      <c r="BG385" s="148">
        <f>IF(N385="zákl. přenesená",J385,0)</f>
        <v>0</v>
      </c>
      <c r="BH385" s="148">
        <f>IF(N385="sníž. přenesená",J385,0)</f>
        <v>0</v>
      </c>
      <c r="BI385" s="148">
        <f>IF(N385="nulová",J385,0)</f>
        <v>0</v>
      </c>
      <c r="BJ385" s="17" t="s">
        <v>80</v>
      </c>
      <c r="BK385" s="148">
        <f>ROUND(I385*H385,2)</f>
        <v>0</v>
      </c>
      <c r="BL385" s="17" t="s">
        <v>259</v>
      </c>
      <c r="BM385" s="147" t="s">
        <v>707</v>
      </c>
    </row>
    <row r="386" spans="2:65" s="12" customFormat="1">
      <c r="B386" s="149"/>
      <c r="D386" s="150" t="s">
        <v>261</v>
      </c>
      <c r="E386" s="151" t="s">
        <v>1</v>
      </c>
      <c r="F386" s="152" t="s">
        <v>3010</v>
      </c>
      <c r="H386" s="151" t="s">
        <v>1</v>
      </c>
      <c r="I386" s="153"/>
      <c r="L386" s="149"/>
      <c r="M386" s="154"/>
      <c r="T386" s="155"/>
      <c r="AT386" s="151" t="s">
        <v>261</v>
      </c>
      <c r="AU386" s="151" t="s">
        <v>80</v>
      </c>
      <c r="AV386" s="12" t="s">
        <v>80</v>
      </c>
      <c r="AW386" s="12" t="s">
        <v>30</v>
      </c>
      <c r="AX386" s="12" t="s">
        <v>73</v>
      </c>
      <c r="AY386" s="151" t="s">
        <v>252</v>
      </c>
    </row>
    <row r="387" spans="2:65" s="13" customFormat="1">
      <c r="B387" s="156"/>
      <c r="D387" s="150" t="s">
        <v>261</v>
      </c>
      <c r="E387" s="157" t="s">
        <v>1</v>
      </c>
      <c r="F387" s="158" t="s">
        <v>80</v>
      </c>
      <c r="H387" s="159">
        <v>1</v>
      </c>
      <c r="I387" s="160"/>
      <c r="L387" s="156"/>
      <c r="M387" s="161"/>
      <c r="T387" s="162"/>
      <c r="AT387" s="157" t="s">
        <v>261</v>
      </c>
      <c r="AU387" s="157" t="s">
        <v>80</v>
      </c>
      <c r="AV387" s="13" t="s">
        <v>82</v>
      </c>
      <c r="AW387" s="13" t="s">
        <v>30</v>
      </c>
      <c r="AX387" s="13" t="s">
        <v>73</v>
      </c>
      <c r="AY387" s="157" t="s">
        <v>252</v>
      </c>
    </row>
    <row r="388" spans="2:65" s="14" customFormat="1">
      <c r="B388" s="163"/>
      <c r="D388" s="150" t="s">
        <v>261</v>
      </c>
      <c r="E388" s="164" t="s">
        <v>1</v>
      </c>
      <c r="F388" s="165" t="s">
        <v>277</v>
      </c>
      <c r="H388" s="166">
        <v>1</v>
      </c>
      <c r="I388" s="167"/>
      <c r="L388" s="163"/>
      <c r="M388" s="168"/>
      <c r="T388" s="169"/>
      <c r="AT388" s="164" t="s">
        <v>261</v>
      </c>
      <c r="AU388" s="164" t="s">
        <v>80</v>
      </c>
      <c r="AV388" s="14" t="s">
        <v>259</v>
      </c>
      <c r="AW388" s="14" t="s">
        <v>30</v>
      </c>
      <c r="AX388" s="14" t="s">
        <v>80</v>
      </c>
      <c r="AY388" s="164" t="s">
        <v>252</v>
      </c>
    </row>
    <row r="389" spans="2:65" s="1" customFormat="1" ht="21.75" customHeight="1">
      <c r="B389" s="32"/>
      <c r="C389" s="136" t="s">
        <v>468</v>
      </c>
      <c r="D389" s="136" t="s">
        <v>254</v>
      </c>
      <c r="E389" s="137" t="s">
        <v>2367</v>
      </c>
      <c r="F389" s="138" t="s">
        <v>3065</v>
      </c>
      <c r="G389" s="139" t="s">
        <v>2132</v>
      </c>
      <c r="H389" s="140">
        <v>1</v>
      </c>
      <c r="I389" s="141"/>
      <c r="J389" s="142">
        <f>ROUND(I389*H389,2)</f>
        <v>0</v>
      </c>
      <c r="K389" s="138" t="s">
        <v>1</v>
      </c>
      <c r="L389" s="32"/>
      <c r="M389" s="143" t="s">
        <v>1</v>
      </c>
      <c r="N389" s="144" t="s">
        <v>38</v>
      </c>
      <c r="P389" s="145">
        <f>O389*H389</f>
        <v>0</v>
      </c>
      <c r="Q389" s="145">
        <v>0</v>
      </c>
      <c r="R389" s="145">
        <f>Q389*H389</f>
        <v>0</v>
      </c>
      <c r="S389" s="145">
        <v>0</v>
      </c>
      <c r="T389" s="146">
        <f>S389*H389</f>
        <v>0</v>
      </c>
      <c r="AR389" s="147" t="s">
        <v>259</v>
      </c>
      <c r="AT389" s="147" t="s">
        <v>254</v>
      </c>
      <c r="AU389" s="147" t="s">
        <v>80</v>
      </c>
      <c r="AY389" s="17" t="s">
        <v>252</v>
      </c>
      <c r="BE389" s="148">
        <f>IF(N389="základní",J389,0)</f>
        <v>0</v>
      </c>
      <c r="BF389" s="148">
        <f>IF(N389="snížená",J389,0)</f>
        <v>0</v>
      </c>
      <c r="BG389" s="148">
        <f>IF(N389="zákl. přenesená",J389,0)</f>
        <v>0</v>
      </c>
      <c r="BH389" s="148">
        <f>IF(N389="sníž. přenesená",J389,0)</f>
        <v>0</v>
      </c>
      <c r="BI389" s="148">
        <f>IF(N389="nulová",J389,0)</f>
        <v>0</v>
      </c>
      <c r="BJ389" s="17" t="s">
        <v>80</v>
      </c>
      <c r="BK389" s="148">
        <f>ROUND(I389*H389,2)</f>
        <v>0</v>
      </c>
      <c r="BL389" s="17" t="s">
        <v>259</v>
      </c>
      <c r="BM389" s="147" t="s">
        <v>717</v>
      </c>
    </row>
    <row r="390" spans="2:65" s="12" customFormat="1">
      <c r="B390" s="149"/>
      <c r="D390" s="150" t="s">
        <v>261</v>
      </c>
      <c r="E390" s="151" t="s">
        <v>1</v>
      </c>
      <c r="F390" s="152" t="s">
        <v>3010</v>
      </c>
      <c r="H390" s="151" t="s">
        <v>1</v>
      </c>
      <c r="I390" s="153"/>
      <c r="L390" s="149"/>
      <c r="M390" s="154"/>
      <c r="T390" s="155"/>
      <c r="AT390" s="151" t="s">
        <v>261</v>
      </c>
      <c r="AU390" s="151" t="s">
        <v>80</v>
      </c>
      <c r="AV390" s="12" t="s">
        <v>80</v>
      </c>
      <c r="AW390" s="12" t="s">
        <v>30</v>
      </c>
      <c r="AX390" s="12" t="s">
        <v>73</v>
      </c>
      <c r="AY390" s="151" t="s">
        <v>252</v>
      </c>
    </row>
    <row r="391" spans="2:65" s="13" customFormat="1">
      <c r="B391" s="156"/>
      <c r="D391" s="150" t="s">
        <v>261</v>
      </c>
      <c r="E391" s="157" t="s">
        <v>1</v>
      </c>
      <c r="F391" s="158" t="s">
        <v>80</v>
      </c>
      <c r="H391" s="159">
        <v>1</v>
      </c>
      <c r="I391" s="160"/>
      <c r="L391" s="156"/>
      <c r="M391" s="161"/>
      <c r="T391" s="162"/>
      <c r="AT391" s="157" t="s">
        <v>261</v>
      </c>
      <c r="AU391" s="157" t="s">
        <v>80</v>
      </c>
      <c r="AV391" s="13" t="s">
        <v>82</v>
      </c>
      <c r="AW391" s="13" t="s">
        <v>30</v>
      </c>
      <c r="AX391" s="13" t="s">
        <v>73</v>
      </c>
      <c r="AY391" s="157" t="s">
        <v>252</v>
      </c>
    </row>
    <row r="392" spans="2:65" s="14" customFormat="1">
      <c r="B392" s="163"/>
      <c r="D392" s="150" t="s">
        <v>261</v>
      </c>
      <c r="E392" s="164" t="s">
        <v>1</v>
      </c>
      <c r="F392" s="165" t="s">
        <v>277</v>
      </c>
      <c r="H392" s="166">
        <v>1</v>
      </c>
      <c r="I392" s="167"/>
      <c r="L392" s="163"/>
      <c r="M392" s="168"/>
      <c r="T392" s="169"/>
      <c r="AT392" s="164" t="s">
        <v>261</v>
      </c>
      <c r="AU392" s="164" t="s">
        <v>80</v>
      </c>
      <c r="AV392" s="14" t="s">
        <v>259</v>
      </c>
      <c r="AW392" s="14" t="s">
        <v>30</v>
      </c>
      <c r="AX392" s="14" t="s">
        <v>80</v>
      </c>
      <c r="AY392" s="164" t="s">
        <v>252</v>
      </c>
    </row>
    <row r="393" spans="2:65" s="1" customFormat="1" ht="21.75" customHeight="1">
      <c r="B393" s="32"/>
      <c r="C393" s="136" t="s">
        <v>481</v>
      </c>
      <c r="D393" s="136" t="s">
        <v>254</v>
      </c>
      <c r="E393" s="137" t="s">
        <v>2369</v>
      </c>
      <c r="F393" s="138" t="s">
        <v>3066</v>
      </c>
      <c r="G393" s="139" t="s">
        <v>2132</v>
      </c>
      <c r="H393" s="140">
        <v>2</v>
      </c>
      <c r="I393" s="141"/>
      <c r="J393" s="142">
        <f>ROUND(I393*H393,2)</f>
        <v>0</v>
      </c>
      <c r="K393" s="138" t="s">
        <v>1</v>
      </c>
      <c r="L393" s="32"/>
      <c r="M393" s="143" t="s">
        <v>1</v>
      </c>
      <c r="N393" s="144" t="s">
        <v>38</v>
      </c>
      <c r="P393" s="145">
        <f>O393*H393</f>
        <v>0</v>
      </c>
      <c r="Q393" s="145">
        <v>0</v>
      </c>
      <c r="R393" s="145">
        <f>Q393*H393</f>
        <v>0</v>
      </c>
      <c r="S393" s="145">
        <v>0</v>
      </c>
      <c r="T393" s="146">
        <f>S393*H393</f>
        <v>0</v>
      </c>
      <c r="AR393" s="147" t="s">
        <v>259</v>
      </c>
      <c r="AT393" s="147" t="s">
        <v>254</v>
      </c>
      <c r="AU393" s="147" t="s">
        <v>80</v>
      </c>
      <c r="AY393" s="17" t="s">
        <v>252</v>
      </c>
      <c r="BE393" s="148">
        <f>IF(N393="základní",J393,0)</f>
        <v>0</v>
      </c>
      <c r="BF393" s="148">
        <f>IF(N393="snížená",J393,0)</f>
        <v>0</v>
      </c>
      <c r="BG393" s="148">
        <f>IF(N393="zákl. přenesená",J393,0)</f>
        <v>0</v>
      </c>
      <c r="BH393" s="148">
        <f>IF(N393="sníž. přenesená",J393,0)</f>
        <v>0</v>
      </c>
      <c r="BI393" s="148">
        <f>IF(N393="nulová",J393,0)</f>
        <v>0</v>
      </c>
      <c r="BJ393" s="17" t="s">
        <v>80</v>
      </c>
      <c r="BK393" s="148">
        <f>ROUND(I393*H393,2)</f>
        <v>0</v>
      </c>
      <c r="BL393" s="17" t="s">
        <v>259</v>
      </c>
      <c r="BM393" s="147" t="s">
        <v>732</v>
      </c>
    </row>
    <row r="394" spans="2:65" s="12" customFormat="1">
      <c r="B394" s="149"/>
      <c r="D394" s="150" t="s">
        <v>261</v>
      </c>
      <c r="E394" s="151" t="s">
        <v>1</v>
      </c>
      <c r="F394" s="152" t="s">
        <v>3010</v>
      </c>
      <c r="H394" s="151" t="s">
        <v>1</v>
      </c>
      <c r="I394" s="153"/>
      <c r="L394" s="149"/>
      <c r="M394" s="154"/>
      <c r="T394" s="155"/>
      <c r="AT394" s="151" t="s">
        <v>261</v>
      </c>
      <c r="AU394" s="151" t="s">
        <v>80</v>
      </c>
      <c r="AV394" s="12" t="s">
        <v>80</v>
      </c>
      <c r="AW394" s="12" t="s">
        <v>30</v>
      </c>
      <c r="AX394" s="12" t="s">
        <v>73</v>
      </c>
      <c r="AY394" s="151" t="s">
        <v>252</v>
      </c>
    </row>
    <row r="395" spans="2:65" s="13" customFormat="1">
      <c r="B395" s="156"/>
      <c r="D395" s="150" t="s">
        <v>261</v>
      </c>
      <c r="E395" s="157" t="s">
        <v>1</v>
      </c>
      <c r="F395" s="158" t="s">
        <v>82</v>
      </c>
      <c r="H395" s="159">
        <v>2</v>
      </c>
      <c r="I395" s="160"/>
      <c r="L395" s="156"/>
      <c r="M395" s="161"/>
      <c r="T395" s="162"/>
      <c r="AT395" s="157" t="s">
        <v>261</v>
      </c>
      <c r="AU395" s="157" t="s">
        <v>80</v>
      </c>
      <c r="AV395" s="13" t="s">
        <v>82</v>
      </c>
      <c r="AW395" s="13" t="s">
        <v>30</v>
      </c>
      <c r="AX395" s="13" t="s">
        <v>73</v>
      </c>
      <c r="AY395" s="157" t="s">
        <v>252</v>
      </c>
    </row>
    <row r="396" spans="2:65" s="14" customFormat="1">
      <c r="B396" s="163"/>
      <c r="D396" s="150" t="s">
        <v>261</v>
      </c>
      <c r="E396" s="164" t="s">
        <v>1</v>
      </c>
      <c r="F396" s="165" t="s">
        <v>277</v>
      </c>
      <c r="H396" s="166">
        <v>2</v>
      </c>
      <c r="I396" s="167"/>
      <c r="L396" s="163"/>
      <c r="M396" s="168"/>
      <c r="T396" s="169"/>
      <c r="AT396" s="164" t="s">
        <v>261</v>
      </c>
      <c r="AU396" s="164" t="s">
        <v>80</v>
      </c>
      <c r="AV396" s="14" t="s">
        <v>259</v>
      </c>
      <c r="AW396" s="14" t="s">
        <v>30</v>
      </c>
      <c r="AX396" s="14" t="s">
        <v>80</v>
      </c>
      <c r="AY396" s="164" t="s">
        <v>252</v>
      </c>
    </row>
    <row r="397" spans="2:65" s="1" customFormat="1" ht="21.75" customHeight="1">
      <c r="B397" s="32"/>
      <c r="C397" s="136" t="s">
        <v>489</v>
      </c>
      <c r="D397" s="136" t="s">
        <v>254</v>
      </c>
      <c r="E397" s="137" t="s">
        <v>2371</v>
      </c>
      <c r="F397" s="138" t="s">
        <v>3067</v>
      </c>
      <c r="G397" s="139" t="s">
        <v>2132</v>
      </c>
      <c r="H397" s="140">
        <v>1</v>
      </c>
      <c r="I397" s="141"/>
      <c r="J397" s="142">
        <f>ROUND(I397*H397,2)</f>
        <v>0</v>
      </c>
      <c r="K397" s="138" t="s">
        <v>1</v>
      </c>
      <c r="L397" s="32"/>
      <c r="M397" s="143" t="s">
        <v>1</v>
      </c>
      <c r="N397" s="144" t="s">
        <v>38</v>
      </c>
      <c r="P397" s="145">
        <f>O397*H397</f>
        <v>0</v>
      </c>
      <c r="Q397" s="145">
        <v>0</v>
      </c>
      <c r="R397" s="145">
        <f>Q397*H397</f>
        <v>0</v>
      </c>
      <c r="S397" s="145">
        <v>0</v>
      </c>
      <c r="T397" s="146">
        <f>S397*H397</f>
        <v>0</v>
      </c>
      <c r="AR397" s="147" t="s">
        <v>259</v>
      </c>
      <c r="AT397" s="147" t="s">
        <v>254</v>
      </c>
      <c r="AU397" s="147" t="s">
        <v>80</v>
      </c>
      <c r="AY397" s="17" t="s">
        <v>252</v>
      </c>
      <c r="BE397" s="148">
        <f>IF(N397="základní",J397,0)</f>
        <v>0</v>
      </c>
      <c r="BF397" s="148">
        <f>IF(N397="snížená",J397,0)</f>
        <v>0</v>
      </c>
      <c r="BG397" s="148">
        <f>IF(N397="zákl. přenesená",J397,0)</f>
        <v>0</v>
      </c>
      <c r="BH397" s="148">
        <f>IF(N397="sníž. přenesená",J397,0)</f>
        <v>0</v>
      </c>
      <c r="BI397" s="148">
        <f>IF(N397="nulová",J397,0)</f>
        <v>0</v>
      </c>
      <c r="BJ397" s="17" t="s">
        <v>80</v>
      </c>
      <c r="BK397" s="148">
        <f>ROUND(I397*H397,2)</f>
        <v>0</v>
      </c>
      <c r="BL397" s="17" t="s">
        <v>259</v>
      </c>
      <c r="BM397" s="147" t="s">
        <v>744</v>
      </c>
    </row>
    <row r="398" spans="2:65" s="12" customFormat="1">
      <c r="B398" s="149"/>
      <c r="D398" s="150" t="s">
        <v>261</v>
      </c>
      <c r="E398" s="151" t="s">
        <v>1</v>
      </c>
      <c r="F398" s="152" t="s">
        <v>3010</v>
      </c>
      <c r="H398" s="151" t="s">
        <v>1</v>
      </c>
      <c r="I398" s="153"/>
      <c r="L398" s="149"/>
      <c r="M398" s="154"/>
      <c r="T398" s="155"/>
      <c r="AT398" s="151" t="s">
        <v>261</v>
      </c>
      <c r="AU398" s="151" t="s">
        <v>80</v>
      </c>
      <c r="AV398" s="12" t="s">
        <v>80</v>
      </c>
      <c r="AW398" s="12" t="s">
        <v>30</v>
      </c>
      <c r="AX398" s="12" t="s">
        <v>73</v>
      </c>
      <c r="AY398" s="151" t="s">
        <v>252</v>
      </c>
    </row>
    <row r="399" spans="2:65" s="13" customFormat="1">
      <c r="B399" s="156"/>
      <c r="D399" s="150" t="s">
        <v>261</v>
      </c>
      <c r="E399" s="157" t="s">
        <v>1</v>
      </c>
      <c r="F399" s="158" t="s">
        <v>80</v>
      </c>
      <c r="H399" s="159">
        <v>1</v>
      </c>
      <c r="I399" s="160"/>
      <c r="L399" s="156"/>
      <c r="M399" s="161"/>
      <c r="T399" s="162"/>
      <c r="AT399" s="157" t="s">
        <v>261</v>
      </c>
      <c r="AU399" s="157" t="s">
        <v>80</v>
      </c>
      <c r="AV399" s="13" t="s">
        <v>82</v>
      </c>
      <c r="AW399" s="13" t="s">
        <v>30</v>
      </c>
      <c r="AX399" s="13" t="s">
        <v>73</v>
      </c>
      <c r="AY399" s="157" t="s">
        <v>252</v>
      </c>
    </row>
    <row r="400" spans="2:65" s="14" customFormat="1">
      <c r="B400" s="163"/>
      <c r="D400" s="150" t="s">
        <v>261</v>
      </c>
      <c r="E400" s="164" t="s">
        <v>1</v>
      </c>
      <c r="F400" s="165" t="s">
        <v>277</v>
      </c>
      <c r="H400" s="166">
        <v>1</v>
      </c>
      <c r="I400" s="167"/>
      <c r="L400" s="163"/>
      <c r="M400" s="168"/>
      <c r="T400" s="169"/>
      <c r="AT400" s="164" t="s">
        <v>261</v>
      </c>
      <c r="AU400" s="164" t="s">
        <v>80</v>
      </c>
      <c r="AV400" s="14" t="s">
        <v>259</v>
      </c>
      <c r="AW400" s="14" t="s">
        <v>30</v>
      </c>
      <c r="AX400" s="14" t="s">
        <v>80</v>
      </c>
      <c r="AY400" s="164" t="s">
        <v>252</v>
      </c>
    </row>
    <row r="401" spans="2:65" s="1" customFormat="1" ht="21.75" customHeight="1">
      <c r="B401" s="32"/>
      <c r="C401" s="136" t="s">
        <v>493</v>
      </c>
      <c r="D401" s="136" t="s">
        <v>254</v>
      </c>
      <c r="E401" s="137" t="s">
        <v>2373</v>
      </c>
      <c r="F401" s="138" t="s">
        <v>3068</v>
      </c>
      <c r="G401" s="139" t="s">
        <v>2132</v>
      </c>
      <c r="H401" s="140">
        <v>1</v>
      </c>
      <c r="I401" s="141"/>
      <c r="J401" s="142">
        <f>ROUND(I401*H401,2)</f>
        <v>0</v>
      </c>
      <c r="K401" s="138" t="s">
        <v>1</v>
      </c>
      <c r="L401" s="32"/>
      <c r="M401" s="143" t="s">
        <v>1</v>
      </c>
      <c r="N401" s="144" t="s">
        <v>38</v>
      </c>
      <c r="P401" s="145">
        <f>O401*H401</f>
        <v>0</v>
      </c>
      <c r="Q401" s="145">
        <v>0</v>
      </c>
      <c r="R401" s="145">
        <f>Q401*H401</f>
        <v>0</v>
      </c>
      <c r="S401" s="145">
        <v>0</v>
      </c>
      <c r="T401" s="146">
        <f>S401*H401</f>
        <v>0</v>
      </c>
      <c r="AR401" s="147" t="s">
        <v>259</v>
      </c>
      <c r="AT401" s="147" t="s">
        <v>254</v>
      </c>
      <c r="AU401" s="147" t="s">
        <v>80</v>
      </c>
      <c r="AY401" s="17" t="s">
        <v>252</v>
      </c>
      <c r="BE401" s="148">
        <f>IF(N401="základní",J401,0)</f>
        <v>0</v>
      </c>
      <c r="BF401" s="148">
        <f>IF(N401="snížená",J401,0)</f>
        <v>0</v>
      </c>
      <c r="BG401" s="148">
        <f>IF(N401="zákl. přenesená",J401,0)</f>
        <v>0</v>
      </c>
      <c r="BH401" s="148">
        <f>IF(N401="sníž. přenesená",J401,0)</f>
        <v>0</v>
      </c>
      <c r="BI401" s="148">
        <f>IF(N401="nulová",J401,0)</f>
        <v>0</v>
      </c>
      <c r="BJ401" s="17" t="s">
        <v>80</v>
      </c>
      <c r="BK401" s="148">
        <f>ROUND(I401*H401,2)</f>
        <v>0</v>
      </c>
      <c r="BL401" s="17" t="s">
        <v>259</v>
      </c>
      <c r="BM401" s="147" t="s">
        <v>758</v>
      </c>
    </row>
    <row r="402" spans="2:65" s="12" customFormat="1">
      <c r="B402" s="149"/>
      <c r="D402" s="150" t="s">
        <v>261</v>
      </c>
      <c r="E402" s="151" t="s">
        <v>1</v>
      </c>
      <c r="F402" s="152" t="s">
        <v>3010</v>
      </c>
      <c r="H402" s="151" t="s">
        <v>1</v>
      </c>
      <c r="I402" s="153"/>
      <c r="L402" s="149"/>
      <c r="M402" s="154"/>
      <c r="T402" s="155"/>
      <c r="AT402" s="151" t="s">
        <v>261</v>
      </c>
      <c r="AU402" s="151" t="s">
        <v>80</v>
      </c>
      <c r="AV402" s="12" t="s">
        <v>80</v>
      </c>
      <c r="AW402" s="12" t="s">
        <v>30</v>
      </c>
      <c r="AX402" s="12" t="s">
        <v>73</v>
      </c>
      <c r="AY402" s="151" t="s">
        <v>252</v>
      </c>
    </row>
    <row r="403" spans="2:65" s="13" customFormat="1">
      <c r="B403" s="156"/>
      <c r="D403" s="150" t="s">
        <v>261</v>
      </c>
      <c r="E403" s="157" t="s">
        <v>1</v>
      </c>
      <c r="F403" s="158" t="s">
        <v>80</v>
      </c>
      <c r="H403" s="159">
        <v>1</v>
      </c>
      <c r="I403" s="160"/>
      <c r="L403" s="156"/>
      <c r="M403" s="161"/>
      <c r="T403" s="162"/>
      <c r="AT403" s="157" t="s">
        <v>261</v>
      </c>
      <c r="AU403" s="157" t="s">
        <v>80</v>
      </c>
      <c r="AV403" s="13" t="s">
        <v>82</v>
      </c>
      <c r="AW403" s="13" t="s">
        <v>30</v>
      </c>
      <c r="AX403" s="13" t="s">
        <v>73</v>
      </c>
      <c r="AY403" s="157" t="s">
        <v>252</v>
      </c>
    </row>
    <row r="404" spans="2:65" s="14" customFormat="1">
      <c r="B404" s="163"/>
      <c r="D404" s="150" t="s">
        <v>261</v>
      </c>
      <c r="E404" s="164" t="s">
        <v>1</v>
      </c>
      <c r="F404" s="165" t="s">
        <v>277</v>
      </c>
      <c r="H404" s="166">
        <v>1</v>
      </c>
      <c r="I404" s="167"/>
      <c r="L404" s="163"/>
      <c r="M404" s="168"/>
      <c r="T404" s="169"/>
      <c r="AT404" s="164" t="s">
        <v>261</v>
      </c>
      <c r="AU404" s="164" t="s">
        <v>80</v>
      </c>
      <c r="AV404" s="14" t="s">
        <v>259</v>
      </c>
      <c r="AW404" s="14" t="s">
        <v>30</v>
      </c>
      <c r="AX404" s="14" t="s">
        <v>80</v>
      </c>
      <c r="AY404" s="164" t="s">
        <v>252</v>
      </c>
    </row>
    <row r="405" spans="2:65" s="1" customFormat="1" ht="21.75" customHeight="1">
      <c r="B405" s="32"/>
      <c r="C405" s="136" t="s">
        <v>502</v>
      </c>
      <c r="D405" s="136" t="s">
        <v>254</v>
      </c>
      <c r="E405" s="137" t="s">
        <v>2375</v>
      </c>
      <c r="F405" s="138" t="s">
        <v>3069</v>
      </c>
      <c r="G405" s="139" t="s">
        <v>2132</v>
      </c>
      <c r="H405" s="140">
        <v>2</v>
      </c>
      <c r="I405" s="141"/>
      <c r="J405" s="142">
        <f>ROUND(I405*H405,2)</f>
        <v>0</v>
      </c>
      <c r="K405" s="138" t="s">
        <v>1</v>
      </c>
      <c r="L405" s="32"/>
      <c r="M405" s="143" t="s">
        <v>1</v>
      </c>
      <c r="N405" s="144" t="s">
        <v>38</v>
      </c>
      <c r="P405" s="145">
        <f>O405*H405</f>
        <v>0</v>
      </c>
      <c r="Q405" s="145">
        <v>0</v>
      </c>
      <c r="R405" s="145">
        <f>Q405*H405</f>
        <v>0</v>
      </c>
      <c r="S405" s="145">
        <v>0</v>
      </c>
      <c r="T405" s="146">
        <f>S405*H405</f>
        <v>0</v>
      </c>
      <c r="AR405" s="147" t="s">
        <v>259</v>
      </c>
      <c r="AT405" s="147" t="s">
        <v>254</v>
      </c>
      <c r="AU405" s="147" t="s">
        <v>80</v>
      </c>
      <c r="AY405" s="17" t="s">
        <v>252</v>
      </c>
      <c r="BE405" s="148">
        <f>IF(N405="základní",J405,0)</f>
        <v>0</v>
      </c>
      <c r="BF405" s="148">
        <f>IF(N405="snížená",J405,0)</f>
        <v>0</v>
      </c>
      <c r="BG405" s="148">
        <f>IF(N405="zákl. přenesená",J405,0)</f>
        <v>0</v>
      </c>
      <c r="BH405" s="148">
        <f>IF(N405="sníž. přenesená",J405,0)</f>
        <v>0</v>
      </c>
      <c r="BI405" s="148">
        <f>IF(N405="nulová",J405,0)</f>
        <v>0</v>
      </c>
      <c r="BJ405" s="17" t="s">
        <v>80</v>
      </c>
      <c r="BK405" s="148">
        <f>ROUND(I405*H405,2)</f>
        <v>0</v>
      </c>
      <c r="BL405" s="17" t="s">
        <v>259</v>
      </c>
      <c r="BM405" s="147" t="s">
        <v>768</v>
      </c>
    </row>
    <row r="406" spans="2:65" s="12" customFormat="1">
      <c r="B406" s="149"/>
      <c r="D406" s="150" t="s">
        <v>261</v>
      </c>
      <c r="E406" s="151" t="s">
        <v>1</v>
      </c>
      <c r="F406" s="152" t="s">
        <v>3010</v>
      </c>
      <c r="H406" s="151" t="s">
        <v>1</v>
      </c>
      <c r="I406" s="153"/>
      <c r="L406" s="149"/>
      <c r="M406" s="154"/>
      <c r="T406" s="155"/>
      <c r="AT406" s="151" t="s">
        <v>261</v>
      </c>
      <c r="AU406" s="151" t="s">
        <v>80</v>
      </c>
      <c r="AV406" s="12" t="s">
        <v>80</v>
      </c>
      <c r="AW406" s="12" t="s">
        <v>30</v>
      </c>
      <c r="AX406" s="12" t="s">
        <v>73</v>
      </c>
      <c r="AY406" s="151" t="s">
        <v>252</v>
      </c>
    </row>
    <row r="407" spans="2:65" s="13" customFormat="1">
      <c r="B407" s="156"/>
      <c r="D407" s="150" t="s">
        <v>261</v>
      </c>
      <c r="E407" s="157" t="s">
        <v>1</v>
      </c>
      <c r="F407" s="158" t="s">
        <v>82</v>
      </c>
      <c r="H407" s="159">
        <v>2</v>
      </c>
      <c r="I407" s="160"/>
      <c r="L407" s="156"/>
      <c r="M407" s="161"/>
      <c r="T407" s="162"/>
      <c r="AT407" s="157" t="s">
        <v>261</v>
      </c>
      <c r="AU407" s="157" t="s">
        <v>80</v>
      </c>
      <c r="AV407" s="13" t="s">
        <v>82</v>
      </c>
      <c r="AW407" s="13" t="s">
        <v>30</v>
      </c>
      <c r="AX407" s="13" t="s">
        <v>73</v>
      </c>
      <c r="AY407" s="157" t="s">
        <v>252</v>
      </c>
    </row>
    <row r="408" spans="2:65" s="14" customFormat="1">
      <c r="B408" s="163"/>
      <c r="D408" s="150" t="s">
        <v>261</v>
      </c>
      <c r="E408" s="164" t="s">
        <v>1</v>
      </c>
      <c r="F408" s="165" t="s">
        <v>277</v>
      </c>
      <c r="H408" s="166">
        <v>2</v>
      </c>
      <c r="I408" s="167"/>
      <c r="L408" s="163"/>
      <c r="M408" s="168"/>
      <c r="T408" s="169"/>
      <c r="AT408" s="164" t="s">
        <v>261</v>
      </c>
      <c r="AU408" s="164" t="s">
        <v>80</v>
      </c>
      <c r="AV408" s="14" t="s">
        <v>259</v>
      </c>
      <c r="AW408" s="14" t="s">
        <v>30</v>
      </c>
      <c r="AX408" s="14" t="s">
        <v>80</v>
      </c>
      <c r="AY408" s="164" t="s">
        <v>252</v>
      </c>
    </row>
    <row r="409" spans="2:65" s="1" customFormat="1" ht="21.75" customHeight="1">
      <c r="B409" s="32"/>
      <c r="C409" s="136" t="s">
        <v>543</v>
      </c>
      <c r="D409" s="136" t="s">
        <v>254</v>
      </c>
      <c r="E409" s="137" t="s">
        <v>2377</v>
      </c>
      <c r="F409" s="138" t="s">
        <v>3070</v>
      </c>
      <c r="G409" s="139" t="s">
        <v>2132</v>
      </c>
      <c r="H409" s="140">
        <v>2</v>
      </c>
      <c r="I409" s="141"/>
      <c r="J409" s="142">
        <f>ROUND(I409*H409,2)</f>
        <v>0</v>
      </c>
      <c r="K409" s="138" t="s">
        <v>1</v>
      </c>
      <c r="L409" s="32"/>
      <c r="M409" s="143" t="s">
        <v>1</v>
      </c>
      <c r="N409" s="144" t="s">
        <v>38</v>
      </c>
      <c r="P409" s="145">
        <f>O409*H409</f>
        <v>0</v>
      </c>
      <c r="Q409" s="145">
        <v>0</v>
      </c>
      <c r="R409" s="145">
        <f>Q409*H409</f>
        <v>0</v>
      </c>
      <c r="S409" s="145">
        <v>0</v>
      </c>
      <c r="T409" s="146">
        <f>S409*H409</f>
        <v>0</v>
      </c>
      <c r="AR409" s="147" t="s">
        <v>259</v>
      </c>
      <c r="AT409" s="147" t="s">
        <v>254</v>
      </c>
      <c r="AU409" s="147" t="s">
        <v>80</v>
      </c>
      <c r="AY409" s="17" t="s">
        <v>252</v>
      </c>
      <c r="BE409" s="148">
        <f>IF(N409="základní",J409,0)</f>
        <v>0</v>
      </c>
      <c r="BF409" s="148">
        <f>IF(N409="snížená",J409,0)</f>
        <v>0</v>
      </c>
      <c r="BG409" s="148">
        <f>IF(N409="zákl. přenesená",J409,0)</f>
        <v>0</v>
      </c>
      <c r="BH409" s="148">
        <f>IF(N409="sníž. přenesená",J409,0)</f>
        <v>0</v>
      </c>
      <c r="BI409" s="148">
        <f>IF(N409="nulová",J409,0)</f>
        <v>0</v>
      </c>
      <c r="BJ409" s="17" t="s">
        <v>80</v>
      </c>
      <c r="BK409" s="148">
        <f>ROUND(I409*H409,2)</f>
        <v>0</v>
      </c>
      <c r="BL409" s="17" t="s">
        <v>259</v>
      </c>
      <c r="BM409" s="147" t="s">
        <v>786</v>
      </c>
    </row>
    <row r="410" spans="2:65" s="12" customFormat="1">
      <c r="B410" s="149"/>
      <c r="D410" s="150" t="s">
        <v>261</v>
      </c>
      <c r="E410" s="151" t="s">
        <v>1</v>
      </c>
      <c r="F410" s="152" t="s">
        <v>3010</v>
      </c>
      <c r="H410" s="151" t="s">
        <v>1</v>
      </c>
      <c r="I410" s="153"/>
      <c r="L410" s="149"/>
      <c r="M410" s="154"/>
      <c r="T410" s="155"/>
      <c r="AT410" s="151" t="s">
        <v>261</v>
      </c>
      <c r="AU410" s="151" t="s">
        <v>80</v>
      </c>
      <c r="AV410" s="12" t="s">
        <v>80</v>
      </c>
      <c r="AW410" s="12" t="s">
        <v>30</v>
      </c>
      <c r="AX410" s="12" t="s">
        <v>73</v>
      </c>
      <c r="AY410" s="151" t="s">
        <v>252</v>
      </c>
    </row>
    <row r="411" spans="2:65" s="13" customFormat="1">
      <c r="B411" s="156"/>
      <c r="D411" s="150" t="s">
        <v>261</v>
      </c>
      <c r="E411" s="157" t="s">
        <v>1</v>
      </c>
      <c r="F411" s="158" t="s">
        <v>82</v>
      </c>
      <c r="H411" s="159">
        <v>2</v>
      </c>
      <c r="I411" s="160"/>
      <c r="L411" s="156"/>
      <c r="M411" s="161"/>
      <c r="T411" s="162"/>
      <c r="AT411" s="157" t="s">
        <v>261</v>
      </c>
      <c r="AU411" s="157" t="s">
        <v>80</v>
      </c>
      <c r="AV411" s="13" t="s">
        <v>82</v>
      </c>
      <c r="AW411" s="13" t="s">
        <v>30</v>
      </c>
      <c r="AX411" s="13" t="s">
        <v>73</v>
      </c>
      <c r="AY411" s="157" t="s">
        <v>252</v>
      </c>
    </row>
    <row r="412" spans="2:65" s="14" customFormat="1">
      <c r="B412" s="163"/>
      <c r="D412" s="150" t="s">
        <v>261</v>
      </c>
      <c r="E412" s="164" t="s">
        <v>1</v>
      </c>
      <c r="F412" s="165" t="s">
        <v>277</v>
      </c>
      <c r="H412" s="166">
        <v>2</v>
      </c>
      <c r="I412" s="167"/>
      <c r="L412" s="163"/>
      <c r="M412" s="168"/>
      <c r="T412" s="169"/>
      <c r="AT412" s="164" t="s">
        <v>261</v>
      </c>
      <c r="AU412" s="164" t="s">
        <v>80</v>
      </c>
      <c r="AV412" s="14" t="s">
        <v>259</v>
      </c>
      <c r="AW412" s="14" t="s">
        <v>30</v>
      </c>
      <c r="AX412" s="14" t="s">
        <v>80</v>
      </c>
      <c r="AY412" s="164" t="s">
        <v>252</v>
      </c>
    </row>
    <row r="413" spans="2:65" s="1" customFormat="1" ht="21.75" customHeight="1">
      <c r="B413" s="32"/>
      <c r="C413" s="136" t="s">
        <v>553</v>
      </c>
      <c r="D413" s="136" t="s">
        <v>254</v>
      </c>
      <c r="E413" s="137" t="s">
        <v>2379</v>
      </c>
      <c r="F413" s="138" t="s">
        <v>3071</v>
      </c>
      <c r="G413" s="139" t="s">
        <v>2132</v>
      </c>
      <c r="H413" s="140">
        <v>1</v>
      </c>
      <c r="I413" s="141"/>
      <c r="J413" s="142">
        <f>ROUND(I413*H413,2)</f>
        <v>0</v>
      </c>
      <c r="K413" s="138" t="s">
        <v>1</v>
      </c>
      <c r="L413" s="32"/>
      <c r="M413" s="143" t="s">
        <v>1</v>
      </c>
      <c r="N413" s="144" t="s">
        <v>38</v>
      </c>
      <c r="P413" s="145">
        <f>O413*H413</f>
        <v>0</v>
      </c>
      <c r="Q413" s="145">
        <v>0</v>
      </c>
      <c r="R413" s="145">
        <f>Q413*H413</f>
        <v>0</v>
      </c>
      <c r="S413" s="145">
        <v>0</v>
      </c>
      <c r="T413" s="146">
        <f>S413*H413</f>
        <v>0</v>
      </c>
      <c r="AR413" s="147" t="s">
        <v>259</v>
      </c>
      <c r="AT413" s="147" t="s">
        <v>254</v>
      </c>
      <c r="AU413" s="147" t="s">
        <v>80</v>
      </c>
      <c r="AY413" s="17" t="s">
        <v>252</v>
      </c>
      <c r="BE413" s="148">
        <f>IF(N413="základní",J413,0)</f>
        <v>0</v>
      </c>
      <c r="BF413" s="148">
        <f>IF(N413="snížená",J413,0)</f>
        <v>0</v>
      </c>
      <c r="BG413" s="148">
        <f>IF(N413="zákl. přenesená",J413,0)</f>
        <v>0</v>
      </c>
      <c r="BH413" s="148">
        <f>IF(N413="sníž. přenesená",J413,0)</f>
        <v>0</v>
      </c>
      <c r="BI413" s="148">
        <f>IF(N413="nulová",J413,0)</f>
        <v>0</v>
      </c>
      <c r="BJ413" s="17" t="s">
        <v>80</v>
      </c>
      <c r="BK413" s="148">
        <f>ROUND(I413*H413,2)</f>
        <v>0</v>
      </c>
      <c r="BL413" s="17" t="s">
        <v>259</v>
      </c>
      <c r="BM413" s="147" t="s">
        <v>799</v>
      </c>
    </row>
    <row r="414" spans="2:65" s="12" customFormat="1">
      <c r="B414" s="149"/>
      <c r="D414" s="150" t="s">
        <v>261</v>
      </c>
      <c r="E414" s="151" t="s">
        <v>1</v>
      </c>
      <c r="F414" s="152" t="s">
        <v>3010</v>
      </c>
      <c r="H414" s="151" t="s">
        <v>1</v>
      </c>
      <c r="I414" s="153"/>
      <c r="L414" s="149"/>
      <c r="M414" s="154"/>
      <c r="T414" s="155"/>
      <c r="AT414" s="151" t="s">
        <v>261</v>
      </c>
      <c r="AU414" s="151" t="s">
        <v>80</v>
      </c>
      <c r="AV414" s="12" t="s">
        <v>80</v>
      </c>
      <c r="AW414" s="12" t="s">
        <v>30</v>
      </c>
      <c r="AX414" s="12" t="s">
        <v>73</v>
      </c>
      <c r="AY414" s="151" t="s">
        <v>252</v>
      </c>
    </row>
    <row r="415" spans="2:65" s="13" customFormat="1">
      <c r="B415" s="156"/>
      <c r="D415" s="150" t="s">
        <v>261</v>
      </c>
      <c r="E415" s="157" t="s">
        <v>1</v>
      </c>
      <c r="F415" s="158" t="s">
        <v>80</v>
      </c>
      <c r="H415" s="159">
        <v>1</v>
      </c>
      <c r="I415" s="160"/>
      <c r="L415" s="156"/>
      <c r="M415" s="161"/>
      <c r="T415" s="162"/>
      <c r="AT415" s="157" t="s">
        <v>261</v>
      </c>
      <c r="AU415" s="157" t="s">
        <v>80</v>
      </c>
      <c r="AV415" s="13" t="s">
        <v>82</v>
      </c>
      <c r="AW415" s="13" t="s">
        <v>30</v>
      </c>
      <c r="AX415" s="13" t="s">
        <v>73</v>
      </c>
      <c r="AY415" s="157" t="s">
        <v>252</v>
      </c>
    </row>
    <row r="416" spans="2:65" s="14" customFormat="1">
      <c r="B416" s="163"/>
      <c r="D416" s="150" t="s">
        <v>261</v>
      </c>
      <c r="E416" s="164" t="s">
        <v>1</v>
      </c>
      <c r="F416" s="165" t="s">
        <v>277</v>
      </c>
      <c r="H416" s="166">
        <v>1</v>
      </c>
      <c r="I416" s="167"/>
      <c r="L416" s="163"/>
      <c r="M416" s="168"/>
      <c r="T416" s="169"/>
      <c r="AT416" s="164" t="s">
        <v>261</v>
      </c>
      <c r="AU416" s="164" t="s">
        <v>80</v>
      </c>
      <c r="AV416" s="14" t="s">
        <v>259</v>
      </c>
      <c r="AW416" s="14" t="s">
        <v>30</v>
      </c>
      <c r="AX416" s="14" t="s">
        <v>80</v>
      </c>
      <c r="AY416" s="164" t="s">
        <v>252</v>
      </c>
    </row>
    <row r="417" spans="2:65" s="1" customFormat="1" ht="21.75" customHeight="1">
      <c r="B417" s="32"/>
      <c r="C417" s="136" t="s">
        <v>559</v>
      </c>
      <c r="D417" s="136" t="s">
        <v>254</v>
      </c>
      <c r="E417" s="137" t="s">
        <v>2383</v>
      </c>
      <c r="F417" s="138" t="s">
        <v>3072</v>
      </c>
      <c r="G417" s="139" t="s">
        <v>2132</v>
      </c>
      <c r="H417" s="140">
        <v>2</v>
      </c>
      <c r="I417" s="141"/>
      <c r="J417" s="142">
        <f>ROUND(I417*H417,2)</f>
        <v>0</v>
      </c>
      <c r="K417" s="138" t="s">
        <v>1</v>
      </c>
      <c r="L417" s="32"/>
      <c r="M417" s="143" t="s">
        <v>1</v>
      </c>
      <c r="N417" s="144" t="s">
        <v>38</v>
      </c>
      <c r="P417" s="145">
        <f>O417*H417</f>
        <v>0</v>
      </c>
      <c r="Q417" s="145">
        <v>0</v>
      </c>
      <c r="R417" s="145">
        <f>Q417*H417</f>
        <v>0</v>
      </c>
      <c r="S417" s="145">
        <v>0</v>
      </c>
      <c r="T417" s="146">
        <f>S417*H417</f>
        <v>0</v>
      </c>
      <c r="AR417" s="147" t="s">
        <v>259</v>
      </c>
      <c r="AT417" s="147" t="s">
        <v>254</v>
      </c>
      <c r="AU417" s="147" t="s">
        <v>80</v>
      </c>
      <c r="AY417" s="17" t="s">
        <v>252</v>
      </c>
      <c r="BE417" s="148">
        <f>IF(N417="základní",J417,0)</f>
        <v>0</v>
      </c>
      <c r="BF417" s="148">
        <f>IF(N417="snížená",J417,0)</f>
        <v>0</v>
      </c>
      <c r="BG417" s="148">
        <f>IF(N417="zákl. přenesená",J417,0)</f>
        <v>0</v>
      </c>
      <c r="BH417" s="148">
        <f>IF(N417="sníž. přenesená",J417,0)</f>
        <v>0</v>
      </c>
      <c r="BI417" s="148">
        <f>IF(N417="nulová",J417,0)</f>
        <v>0</v>
      </c>
      <c r="BJ417" s="17" t="s">
        <v>80</v>
      </c>
      <c r="BK417" s="148">
        <f>ROUND(I417*H417,2)</f>
        <v>0</v>
      </c>
      <c r="BL417" s="17" t="s">
        <v>259</v>
      </c>
      <c r="BM417" s="147" t="s">
        <v>809</v>
      </c>
    </row>
    <row r="418" spans="2:65" s="12" customFormat="1">
      <c r="B418" s="149"/>
      <c r="D418" s="150" t="s">
        <v>261</v>
      </c>
      <c r="E418" s="151" t="s">
        <v>1</v>
      </c>
      <c r="F418" s="152" t="s">
        <v>3010</v>
      </c>
      <c r="H418" s="151" t="s">
        <v>1</v>
      </c>
      <c r="I418" s="153"/>
      <c r="L418" s="149"/>
      <c r="M418" s="154"/>
      <c r="T418" s="155"/>
      <c r="AT418" s="151" t="s">
        <v>261</v>
      </c>
      <c r="AU418" s="151" t="s">
        <v>80</v>
      </c>
      <c r="AV418" s="12" t="s">
        <v>80</v>
      </c>
      <c r="AW418" s="12" t="s">
        <v>30</v>
      </c>
      <c r="AX418" s="12" t="s">
        <v>73</v>
      </c>
      <c r="AY418" s="151" t="s">
        <v>252</v>
      </c>
    </row>
    <row r="419" spans="2:65" s="13" customFormat="1">
      <c r="B419" s="156"/>
      <c r="D419" s="150" t="s">
        <v>261</v>
      </c>
      <c r="E419" s="157" t="s">
        <v>1</v>
      </c>
      <c r="F419" s="158" t="s">
        <v>82</v>
      </c>
      <c r="H419" s="159">
        <v>2</v>
      </c>
      <c r="I419" s="160"/>
      <c r="L419" s="156"/>
      <c r="M419" s="161"/>
      <c r="T419" s="162"/>
      <c r="AT419" s="157" t="s">
        <v>261</v>
      </c>
      <c r="AU419" s="157" t="s">
        <v>80</v>
      </c>
      <c r="AV419" s="13" t="s">
        <v>82</v>
      </c>
      <c r="AW419" s="13" t="s">
        <v>30</v>
      </c>
      <c r="AX419" s="13" t="s">
        <v>73</v>
      </c>
      <c r="AY419" s="157" t="s">
        <v>252</v>
      </c>
    </row>
    <row r="420" spans="2:65" s="14" customFormat="1">
      <c r="B420" s="163"/>
      <c r="D420" s="150" t="s">
        <v>261</v>
      </c>
      <c r="E420" s="164" t="s">
        <v>1</v>
      </c>
      <c r="F420" s="165" t="s">
        <v>277</v>
      </c>
      <c r="H420" s="166">
        <v>2</v>
      </c>
      <c r="I420" s="167"/>
      <c r="L420" s="163"/>
      <c r="M420" s="168"/>
      <c r="T420" s="169"/>
      <c r="AT420" s="164" t="s">
        <v>261</v>
      </c>
      <c r="AU420" s="164" t="s">
        <v>80</v>
      </c>
      <c r="AV420" s="14" t="s">
        <v>259</v>
      </c>
      <c r="AW420" s="14" t="s">
        <v>30</v>
      </c>
      <c r="AX420" s="14" t="s">
        <v>80</v>
      </c>
      <c r="AY420" s="164" t="s">
        <v>252</v>
      </c>
    </row>
    <row r="421" spans="2:65" s="1" customFormat="1" ht="21.75" customHeight="1">
      <c r="B421" s="32"/>
      <c r="C421" s="136" t="s">
        <v>565</v>
      </c>
      <c r="D421" s="136" t="s">
        <v>254</v>
      </c>
      <c r="E421" s="137" t="s">
        <v>2385</v>
      </c>
      <c r="F421" s="138" t="s">
        <v>3073</v>
      </c>
      <c r="G421" s="139" t="s">
        <v>2132</v>
      </c>
      <c r="H421" s="140">
        <v>1</v>
      </c>
      <c r="I421" s="141"/>
      <c r="J421" s="142">
        <f>ROUND(I421*H421,2)</f>
        <v>0</v>
      </c>
      <c r="K421" s="138" t="s">
        <v>1</v>
      </c>
      <c r="L421" s="32"/>
      <c r="M421" s="143" t="s">
        <v>1</v>
      </c>
      <c r="N421" s="144" t="s">
        <v>38</v>
      </c>
      <c r="P421" s="145">
        <f>O421*H421</f>
        <v>0</v>
      </c>
      <c r="Q421" s="145">
        <v>0</v>
      </c>
      <c r="R421" s="145">
        <f>Q421*H421</f>
        <v>0</v>
      </c>
      <c r="S421" s="145">
        <v>0</v>
      </c>
      <c r="T421" s="146">
        <f>S421*H421</f>
        <v>0</v>
      </c>
      <c r="AR421" s="147" t="s">
        <v>259</v>
      </c>
      <c r="AT421" s="147" t="s">
        <v>254</v>
      </c>
      <c r="AU421" s="147" t="s">
        <v>80</v>
      </c>
      <c r="AY421" s="17" t="s">
        <v>252</v>
      </c>
      <c r="BE421" s="148">
        <f>IF(N421="základní",J421,0)</f>
        <v>0</v>
      </c>
      <c r="BF421" s="148">
        <f>IF(N421="snížená",J421,0)</f>
        <v>0</v>
      </c>
      <c r="BG421" s="148">
        <f>IF(N421="zákl. přenesená",J421,0)</f>
        <v>0</v>
      </c>
      <c r="BH421" s="148">
        <f>IF(N421="sníž. přenesená",J421,0)</f>
        <v>0</v>
      </c>
      <c r="BI421" s="148">
        <f>IF(N421="nulová",J421,0)</f>
        <v>0</v>
      </c>
      <c r="BJ421" s="17" t="s">
        <v>80</v>
      </c>
      <c r="BK421" s="148">
        <f>ROUND(I421*H421,2)</f>
        <v>0</v>
      </c>
      <c r="BL421" s="17" t="s">
        <v>259</v>
      </c>
      <c r="BM421" s="147" t="s">
        <v>819</v>
      </c>
    </row>
    <row r="422" spans="2:65" s="12" customFormat="1">
      <c r="B422" s="149"/>
      <c r="D422" s="150" t="s">
        <v>261</v>
      </c>
      <c r="E422" s="151" t="s">
        <v>1</v>
      </c>
      <c r="F422" s="152" t="s">
        <v>3010</v>
      </c>
      <c r="H422" s="151" t="s">
        <v>1</v>
      </c>
      <c r="I422" s="153"/>
      <c r="L422" s="149"/>
      <c r="M422" s="154"/>
      <c r="T422" s="155"/>
      <c r="AT422" s="151" t="s">
        <v>261</v>
      </c>
      <c r="AU422" s="151" t="s">
        <v>80</v>
      </c>
      <c r="AV422" s="12" t="s">
        <v>80</v>
      </c>
      <c r="AW422" s="12" t="s">
        <v>30</v>
      </c>
      <c r="AX422" s="12" t="s">
        <v>73</v>
      </c>
      <c r="AY422" s="151" t="s">
        <v>252</v>
      </c>
    </row>
    <row r="423" spans="2:65" s="13" customFormat="1">
      <c r="B423" s="156"/>
      <c r="D423" s="150" t="s">
        <v>261</v>
      </c>
      <c r="E423" s="157" t="s">
        <v>1</v>
      </c>
      <c r="F423" s="158" t="s">
        <v>80</v>
      </c>
      <c r="H423" s="159">
        <v>1</v>
      </c>
      <c r="I423" s="160"/>
      <c r="L423" s="156"/>
      <c r="M423" s="161"/>
      <c r="T423" s="162"/>
      <c r="AT423" s="157" t="s">
        <v>261</v>
      </c>
      <c r="AU423" s="157" t="s">
        <v>80</v>
      </c>
      <c r="AV423" s="13" t="s">
        <v>82</v>
      </c>
      <c r="AW423" s="13" t="s">
        <v>30</v>
      </c>
      <c r="AX423" s="13" t="s">
        <v>73</v>
      </c>
      <c r="AY423" s="157" t="s">
        <v>252</v>
      </c>
    </row>
    <row r="424" spans="2:65" s="14" customFormat="1">
      <c r="B424" s="163"/>
      <c r="D424" s="150" t="s">
        <v>261</v>
      </c>
      <c r="E424" s="164" t="s">
        <v>1</v>
      </c>
      <c r="F424" s="165" t="s">
        <v>277</v>
      </c>
      <c r="H424" s="166">
        <v>1</v>
      </c>
      <c r="I424" s="167"/>
      <c r="L424" s="163"/>
      <c r="M424" s="168"/>
      <c r="T424" s="169"/>
      <c r="AT424" s="164" t="s">
        <v>261</v>
      </c>
      <c r="AU424" s="164" t="s">
        <v>80</v>
      </c>
      <c r="AV424" s="14" t="s">
        <v>259</v>
      </c>
      <c r="AW424" s="14" t="s">
        <v>30</v>
      </c>
      <c r="AX424" s="14" t="s">
        <v>80</v>
      </c>
      <c r="AY424" s="164" t="s">
        <v>252</v>
      </c>
    </row>
    <row r="425" spans="2:65" s="1" customFormat="1" ht="21.75" customHeight="1">
      <c r="B425" s="32"/>
      <c r="C425" s="136" t="s">
        <v>574</v>
      </c>
      <c r="D425" s="136" t="s">
        <v>254</v>
      </c>
      <c r="E425" s="137" t="s">
        <v>3074</v>
      </c>
      <c r="F425" s="138" t="s">
        <v>3075</v>
      </c>
      <c r="G425" s="139" t="s">
        <v>2132</v>
      </c>
      <c r="H425" s="140">
        <v>11</v>
      </c>
      <c r="I425" s="141"/>
      <c r="J425" s="142">
        <f>ROUND(I425*H425,2)</f>
        <v>0</v>
      </c>
      <c r="K425" s="138" t="s">
        <v>1</v>
      </c>
      <c r="L425" s="32"/>
      <c r="M425" s="143" t="s">
        <v>1</v>
      </c>
      <c r="N425" s="144" t="s">
        <v>38</v>
      </c>
      <c r="P425" s="145">
        <f>O425*H425</f>
        <v>0</v>
      </c>
      <c r="Q425" s="145">
        <v>0</v>
      </c>
      <c r="R425" s="145">
        <f>Q425*H425</f>
        <v>0</v>
      </c>
      <c r="S425" s="145">
        <v>0</v>
      </c>
      <c r="T425" s="146">
        <f>S425*H425</f>
        <v>0</v>
      </c>
      <c r="AR425" s="147" t="s">
        <v>259</v>
      </c>
      <c r="AT425" s="147" t="s">
        <v>254</v>
      </c>
      <c r="AU425" s="147" t="s">
        <v>80</v>
      </c>
      <c r="AY425" s="17" t="s">
        <v>252</v>
      </c>
      <c r="BE425" s="148">
        <f>IF(N425="základní",J425,0)</f>
        <v>0</v>
      </c>
      <c r="BF425" s="148">
        <f>IF(N425="snížená",J425,0)</f>
        <v>0</v>
      </c>
      <c r="BG425" s="148">
        <f>IF(N425="zákl. přenesená",J425,0)</f>
        <v>0</v>
      </c>
      <c r="BH425" s="148">
        <f>IF(N425="sníž. přenesená",J425,0)</f>
        <v>0</v>
      </c>
      <c r="BI425" s="148">
        <f>IF(N425="nulová",J425,0)</f>
        <v>0</v>
      </c>
      <c r="BJ425" s="17" t="s">
        <v>80</v>
      </c>
      <c r="BK425" s="148">
        <f>ROUND(I425*H425,2)</f>
        <v>0</v>
      </c>
      <c r="BL425" s="17" t="s">
        <v>259</v>
      </c>
      <c r="BM425" s="147" t="s">
        <v>828</v>
      </c>
    </row>
    <row r="426" spans="2:65" s="12" customFormat="1">
      <c r="B426" s="149"/>
      <c r="D426" s="150" t="s">
        <v>261</v>
      </c>
      <c r="E426" s="151" t="s">
        <v>1</v>
      </c>
      <c r="F426" s="152" t="s">
        <v>3010</v>
      </c>
      <c r="H426" s="151" t="s">
        <v>1</v>
      </c>
      <c r="I426" s="153"/>
      <c r="L426" s="149"/>
      <c r="M426" s="154"/>
      <c r="T426" s="155"/>
      <c r="AT426" s="151" t="s">
        <v>261</v>
      </c>
      <c r="AU426" s="151" t="s">
        <v>80</v>
      </c>
      <c r="AV426" s="12" t="s">
        <v>80</v>
      </c>
      <c r="AW426" s="12" t="s">
        <v>30</v>
      </c>
      <c r="AX426" s="12" t="s">
        <v>73</v>
      </c>
      <c r="AY426" s="151" t="s">
        <v>252</v>
      </c>
    </row>
    <row r="427" spans="2:65" s="13" customFormat="1">
      <c r="B427" s="156"/>
      <c r="D427" s="150" t="s">
        <v>261</v>
      </c>
      <c r="E427" s="157" t="s">
        <v>1</v>
      </c>
      <c r="F427" s="158" t="s">
        <v>342</v>
      </c>
      <c r="H427" s="159">
        <v>11</v>
      </c>
      <c r="I427" s="160"/>
      <c r="L427" s="156"/>
      <c r="M427" s="161"/>
      <c r="T427" s="162"/>
      <c r="AT427" s="157" t="s">
        <v>261</v>
      </c>
      <c r="AU427" s="157" t="s">
        <v>80</v>
      </c>
      <c r="AV427" s="13" t="s">
        <v>82</v>
      </c>
      <c r="AW427" s="13" t="s">
        <v>30</v>
      </c>
      <c r="AX427" s="13" t="s">
        <v>73</v>
      </c>
      <c r="AY427" s="157" t="s">
        <v>252</v>
      </c>
    </row>
    <row r="428" spans="2:65" s="14" customFormat="1">
      <c r="B428" s="163"/>
      <c r="D428" s="150" t="s">
        <v>261</v>
      </c>
      <c r="E428" s="164" t="s">
        <v>1</v>
      </c>
      <c r="F428" s="165" t="s">
        <v>277</v>
      </c>
      <c r="H428" s="166">
        <v>11</v>
      </c>
      <c r="I428" s="167"/>
      <c r="L428" s="163"/>
      <c r="M428" s="168"/>
      <c r="T428" s="169"/>
      <c r="AT428" s="164" t="s">
        <v>261</v>
      </c>
      <c r="AU428" s="164" t="s">
        <v>80</v>
      </c>
      <c r="AV428" s="14" t="s">
        <v>259</v>
      </c>
      <c r="AW428" s="14" t="s">
        <v>30</v>
      </c>
      <c r="AX428" s="14" t="s">
        <v>80</v>
      </c>
      <c r="AY428" s="164" t="s">
        <v>252</v>
      </c>
    </row>
    <row r="429" spans="2:65" s="1" customFormat="1" ht="21.75" customHeight="1">
      <c r="B429" s="32"/>
      <c r="C429" s="136" t="s">
        <v>578</v>
      </c>
      <c r="D429" s="136" t="s">
        <v>254</v>
      </c>
      <c r="E429" s="137" t="s">
        <v>2389</v>
      </c>
      <c r="F429" s="138" t="s">
        <v>3076</v>
      </c>
      <c r="G429" s="139" t="s">
        <v>2132</v>
      </c>
      <c r="H429" s="140">
        <v>64</v>
      </c>
      <c r="I429" s="141"/>
      <c r="J429" s="142">
        <f>ROUND(I429*H429,2)</f>
        <v>0</v>
      </c>
      <c r="K429" s="138" t="s">
        <v>1</v>
      </c>
      <c r="L429" s="32"/>
      <c r="M429" s="143" t="s">
        <v>1</v>
      </c>
      <c r="N429" s="144" t="s">
        <v>38</v>
      </c>
      <c r="P429" s="145">
        <f>O429*H429</f>
        <v>0</v>
      </c>
      <c r="Q429" s="145">
        <v>0</v>
      </c>
      <c r="R429" s="145">
        <f>Q429*H429</f>
        <v>0</v>
      </c>
      <c r="S429" s="145">
        <v>0</v>
      </c>
      <c r="T429" s="146">
        <f>S429*H429</f>
        <v>0</v>
      </c>
      <c r="AR429" s="147" t="s">
        <v>259</v>
      </c>
      <c r="AT429" s="147" t="s">
        <v>254</v>
      </c>
      <c r="AU429" s="147" t="s">
        <v>80</v>
      </c>
      <c r="AY429" s="17" t="s">
        <v>252</v>
      </c>
      <c r="BE429" s="148">
        <f>IF(N429="základní",J429,0)</f>
        <v>0</v>
      </c>
      <c r="BF429" s="148">
        <f>IF(N429="snížená",J429,0)</f>
        <v>0</v>
      </c>
      <c r="BG429" s="148">
        <f>IF(N429="zákl. přenesená",J429,0)</f>
        <v>0</v>
      </c>
      <c r="BH429" s="148">
        <f>IF(N429="sníž. přenesená",J429,0)</f>
        <v>0</v>
      </c>
      <c r="BI429" s="148">
        <f>IF(N429="nulová",J429,0)</f>
        <v>0</v>
      </c>
      <c r="BJ429" s="17" t="s">
        <v>80</v>
      </c>
      <c r="BK429" s="148">
        <f>ROUND(I429*H429,2)</f>
        <v>0</v>
      </c>
      <c r="BL429" s="17" t="s">
        <v>259</v>
      </c>
      <c r="BM429" s="147" t="s">
        <v>837</v>
      </c>
    </row>
    <row r="430" spans="2:65" s="12" customFormat="1">
      <c r="B430" s="149"/>
      <c r="D430" s="150" t="s">
        <v>261</v>
      </c>
      <c r="E430" s="151" t="s">
        <v>1</v>
      </c>
      <c r="F430" s="152" t="s">
        <v>3077</v>
      </c>
      <c r="H430" s="151" t="s">
        <v>1</v>
      </c>
      <c r="I430" s="153"/>
      <c r="L430" s="149"/>
      <c r="M430" s="154"/>
      <c r="T430" s="155"/>
      <c r="AT430" s="151" t="s">
        <v>261</v>
      </c>
      <c r="AU430" s="151" t="s">
        <v>80</v>
      </c>
      <c r="AV430" s="12" t="s">
        <v>80</v>
      </c>
      <c r="AW430" s="12" t="s">
        <v>30</v>
      </c>
      <c r="AX430" s="12" t="s">
        <v>73</v>
      </c>
      <c r="AY430" s="151" t="s">
        <v>252</v>
      </c>
    </row>
    <row r="431" spans="2:65" s="12" customFormat="1">
      <c r="B431" s="149"/>
      <c r="D431" s="150" t="s">
        <v>261</v>
      </c>
      <c r="E431" s="151" t="s">
        <v>1</v>
      </c>
      <c r="F431" s="152" t="s">
        <v>3010</v>
      </c>
      <c r="H431" s="151" t="s">
        <v>1</v>
      </c>
      <c r="I431" s="153"/>
      <c r="L431" s="149"/>
      <c r="M431" s="154"/>
      <c r="T431" s="155"/>
      <c r="AT431" s="151" t="s">
        <v>261</v>
      </c>
      <c r="AU431" s="151" t="s">
        <v>80</v>
      </c>
      <c r="AV431" s="12" t="s">
        <v>80</v>
      </c>
      <c r="AW431" s="12" t="s">
        <v>30</v>
      </c>
      <c r="AX431" s="12" t="s">
        <v>73</v>
      </c>
      <c r="AY431" s="151" t="s">
        <v>252</v>
      </c>
    </row>
    <row r="432" spans="2:65" s="13" customFormat="1">
      <c r="B432" s="156"/>
      <c r="D432" s="150" t="s">
        <v>261</v>
      </c>
      <c r="E432" s="157" t="s">
        <v>1</v>
      </c>
      <c r="F432" s="158" t="s">
        <v>744</v>
      </c>
      <c r="H432" s="159">
        <v>64</v>
      </c>
      <c r="I432" s="160"/>
      <c r="L432" s="156"/>
      <c r="M432" s="161"/>
      <c r="T432" s="162"/>
      <c r="AT432" s="157" t="s">
        <v>261</v>
      </c>
      <c r="AU432" s="157" t="s">
        <v>80</v>
      </c>
      <c r="AV432" s="13" t="s">
        <v>82</v>
      </c>
      <c r="AW432" s="13" t="s">
        <v>30</v>
      </c>
      <c r="AX432" s="13" t="s">
        <v>73</v>
      </c>
      <c r="AY432" s="157" t="s">
        <v>252</v>
      </c>
    </row>
    <row r="433" spans="2:65" s="14" customFormat="1">
      <c r="B433" s="163"/>
      <c r="D433" s="150" t="s">
        <v>261</v>
      </c>
      <c r="E433" s="164" t="s">
        <v>1</v>
      </c>
      <c r="F433" s="165" t="s">
        <v>277</v>
      </c>
      <c r="H433" s="166">
        <v>64</v>
      </c>
      <c r="I433" s="167"/>
      <c r="L433" s="163"/>
      <c r="M433" s="168"/>
      <c r="T433" s="169"/>
      <c r="AT433" s="164" t="s">
        <v>261</v>
      </c>
      <c r="AU433" s="164" t="s">
        <v>80</v>
      </c>
      <c r="AV433" s="14" t="s">
        <v>259</v>
      </c>
      <c r="AW433" s="14" t="s">
        <v>30</v>
      </c>
      <c r="AX433" s="14" t="s">
        <v>80</v>
      </c>
      <c r="AY433" s="164" t="s">
        <v>252</v>
      </c>
    </row>
    <row r="434" spans="2:65" s="1" customFormat="1" ht="21.75" customHeight="1">
      <c r="B434" s="32"/>
      <c r="C434" s="136" t="s">
        <v>585</v>
      </c>
      <c r="D434" s="136" t="s">
        <v>254</v>
      </c>
      <c r="E434" s="137" t="s">
        <v>2393</v>
      </c>
      <c r="F434" s="138" t="s">
        <v>3078</v>
      </c>
      <c r="G434" s="139" t="s">
        <v>2132</v>
      </c>
      <c r="H434" s="140">
        <v>1</v>
      </c>
      <c r="I434" s="141"/>
      <c r="J434" s="142">
        <f>ROUND(I434*H434,2)</f>
        <v>0</v>
      </c>
      <c r="K434" s="138" t="s">
        <v>1</v>
      </c>
      <c r="L434" s="32"/>
      <c r="M434" s="143" t="s">
        <v>1</v>
      </c>
      <c r="N434" s="144" t="s">
        <v>38</v>
      </c>
      <c r="P434" s="145">
        <f>O434*H434</f>
        <v>0</v>
      </c>
      <c r="Q434" s="145">
        <v>0</v>
      </c>
      <c r="R434" s="145">
        <f>Q434*H434</f>
        <v>0</v>
      </c>
      <c r="S434" s="145">
        <v>0</v>
      </c>
      <c r="T434" s="146">
        <f>S434*H434</f>
        <v>0</v>
      </c>
      <c r="AR434" s="147" t="s">
        <v>259</v>
      </c>
      <c r="AT434" s="147" t="s">
        <v>254</v>
      </c>
      <c r="AU434" s="147" t="s">
        <v>80</v>
      </c>
      <c r="AY434" s="17" t="s">
        <v>252</v>
      </c>
      <c r="BE434" s="148">
        <f>IF(N434="základní",J434,0)</f>
        <v>0</v>
      </c>
      <c r="BF434" s="148">
        <f>IF(N434="snížená",J434,0)</f>
        <v>0</v>
      </c>
      <c r="BG434" s="148">
        <f>IF(N434="zákl. přenesená",J434,0)</f>
        <v>0</v>
      </c>
      <c r="BH434" s="148">
        <f>IF(N434="sníž. přenesená",J434,0)</f>
        <v>0</v>
      </c>
      <c r="BI434" s="148">
        <f>IF(N434="nulová",J434,0)</f>
        <v>0</v>
      </c>
      <c r="BJ434" s="17" t="s">
        <v>80</v>
      </c>
      <c r="BK434" s="148">
        <f>ROUND(I434*H434,2)</f>
        <v>0</v>
      </c>
      <c r="BL434" s="17" t="s">
        <v>259</v>
      </c>
      <c r="BM434" s="147" t="s">
        <v>847</v>
      </c>
    </row>
    <row r="435" spans="2:65" s="12" customFormat="1">
      <c r="B435" s="149"/>
      <c r="D435" s="150" t="s">
        <v>261</v>
      </c>
      <c r="E435" s="151" t="s">
        <v>1</v>
      </c>
      <c r="F435" s="152" t="s">
        <v>3010</v>
      </c>
      <c r="H435" s="151" t="s">
        <v>1</v>
      </c>
      <c r="I435" s="153"/>
      <c r="L435" s="149"/>
      <c r="M435" s="154"/>
      <c r="T435" s="155"/>
      <c r="AT435" s="151" t="s">
        <v>261</v>
      </c>
      <c r="AU435" s="151" t="s">
        <v>80</v>
      </c>
      <c r="AV435" s="12" t="s">
        <v>80</v>
      </c>
      <c r="AW435" s="12" t="s">
        <v>30</v>
      </c>
      <c r="AX435" s="12" t="s">
        <v>73</v>
      </c>
      <c r="AY435" s="151" t="s">
        <v>252</v>
      </c>
    </row>
    <row r="436" spans="2:65" s="13" customFormat="1">
      <c r="B436" s="156"/>
      <c r="D436" s="150" t="s">
        <v>261</v>
      </c>
      <c r="E436" s="157" t="s">
        <v>1</v>
      </c>
      <c r="F436" s="158" t="s">
        <v>80</v>
      </c>
      <c r="H436" s="159">
        <v>1</v>
      </c>
      <c r="I436" s="160"/>
      <c r="L436" s="156"/>
      <c r="M436" s="161"/>
      <c r="T436" s="162"/>
      <c r="AT436" s="157" t="s">
        <v>261</v>
      </c>
      <c r="AU436" s="157" t="s">
        <v>80</v>
      </c>
      <c r="AV436" s="13" t="s">
        <v>82</v>
      </c>
      <c r="AW436" s="13" t="s">
        <v>30</v>
      </c>
      <c r="AX436" s="13" t="s">
        <v>73</v>
      </c>
      <c r="AY436" s="157" t="s">
        <v>252</v>
      </c>
    </row>
    <row r="437" spans="2:65" s="14" customFormat="1">
      <c r="B437" s="163"/>
      <c r="D437" s="150" t="s">
        <v>261</v>
      </c>
      <c r="E437" s="164" t="s">
        <v>1</v>
      </c>
      <c r="F437" s="165" t="s">
        <v>277</v>
      </c>
      <c r="H437" s="166">
        <v>1</v>
      </c>
      <c r="I437" s="167"/>
      <c r="L437" s="163"/>
      <c r="M437" s="168"/>
      <c r="T437" s="169"/>
      <c r="AT437" s="164" t="s">
        <v>261</v>
      </c>
      <c r="AU437" s="164" t="s">
        <v>80</v>
      </c>
      <c r="AV437" s="14" t="s">
        <v>259</v>
      </c>
      <c r="AW437" s="14" t="s">
        <v>30</v>
      </c>
      <c r="AX437" s="14" t="s">
        <v>80</v>
      </c>
      <c r="AY437" s="164" t="s">
        <v>252</v>
      </c>
    </row>
    <row r="438" spans="2:65" s="1" customFormat="1" ht="21.75" customHeight="1">
      <c r="B438" s="32"/>
      <c r="C438" s="136" t="s">
        <v>590</v>
      </c>
      <c r="D438" s="136" t="s">
        <v>254</v>
      </c>
      <c r="E438" s="137" t="s">
        <v>2395</v>
      </c>
      <c r="F438" s="138" t="s">
        <v>3079</v>
      </c>
      <c r="G438" s="139" t="s">
        <v>2132</v>
      </c>
      <c r="H438" s="140">
        <v>6</v>
      </c>
      <c r="I438" s="141"/>
      <c r="J438" s="142">
        <f>ROUND(I438*H438,2)</f>
        <v>0</v>
      </c>
      <c r="K438" s="138" t="s">
        <v>1</v>
      </c>
      <c r="L438" s="32"/>
      <c r="M438" s="143" t="s">
        <v>1</v>
      </c>
      <c r="N438" s="144" t="s">
        <v>38</v>
      </c>
      <c r="P438" s="145">
        <f>O438*H438</f>
        <v>0</v>
      </c>
      <c r="Q438" s="145">
        <v>0</v>
      </c>
      <c r="R438" s="145">
        <f>Q438*H438</f>
        <v>0</v>
      </c>
      <c r="S438" s="145">
        <v>0</v>
      </c>
      <c r="T438" s="146">
        <f>S438*H438</f>
        <v>0</v>
      </c>
      <c r="AR438" s="147" t="s">
        <v>259</v>
      </c>
      <c r="AT438" s="147" t="s">
        <v>254</v>
      </c>
      <c r="AU438" s="147" t="s">
        <v>80</v>
      </c>
      <c r="AY438" s="17" t="s">
        <v>252</v>
      </c>
      <c r="BE438" s="148">
        <f>IF(N438="základní",J438,0)</f>
        <v>0</v>
      </c>
      <c r="BF438" s="148">
        <f>IF(N438="snížená",J438,0)</f>
        <v>0</v>
      </c>
      <c r="BG438" s="148">
        <f>IF(N438="zákl. přenesená",J438,0)</f>
        <v>0</v>
      </c>
      <c r="BH438" s="148">
        <f>IF(N438="sníž. přenesená",J438,0)</f>
        <v>0</v>
      </c>
      <c r="BI438" s="148">
        <f>IF(N438="nulová",J438,0)</f>
        <v>0</v>
      </c>
      <c r="BJ438" s="17" t="s">
        <v>80</v>
      </c>
      <c r="BK438" s="148">
        <f>ROUND(I438*H438,2)</f>
        <v>0</v>
      </c>
      <c r="BL438" s="17" t="s">
        <v>259</v>
      </c>
      <c r="BM438" s="147" t="s">
        <v>857</v>
      </c>
    </row>
    <row r="439" spans="2:65" s="12" customFormat="1">
      <c r="B439" s="149"/>
      <c r="D439" s="150" t="s">
        <v>261</v>
      </c>
      <c r="E439" s="151" t="s">
        <v>1</v>
      </c>
      <c r="F439" s="152" t="s">
        <v>3010</v>
      </c>
      <c r="H439" s="151" t="s">
        <v>1</v>
      </c>
      <c r="I439" s="153"/>
      <c r="L439" s="149"/>
      <c r="M439" s="154"/>
      <c r="T439" s="155"/>
      <c r="AT439" s="151" t="s">
        <v>261</v>
      </c>
      <c r="AU439" s="151" t="s">
        <v>80</v>
      </c>
      <c r="AV439" s="12" t="s">
        <v>80</v>
      </c>
      <c r="AW439" s="12" t="s">
        <v>30</v>
      </c>
      <c r="AX439" s="12" t="s">
        <v>73</v>
      </c>
      <c r="AY439" s="151" t="s">
        <v>252</v>
      </c>
    </row>
    <row r="440" spans="2:65" s="13" customFormat="1">
      <c r="B440" s="156"/>
      <c r="D440" s="150" t="s">
        <v>261</v>
      </c>
      <c r="E440" s="157" t="s">
        <v>1</v>
      </c>
      <c r="F440" s="158" t="s">
        <v>305</v>
      </c>
      <c r="H440" s="159">
        <v>6</v>
      </c>
      <c r="I440" s="160"/>
      <c r="L440" s="156"/>
      <c r="M440" s="161"/>
      <c r="T440" s="162"/>
      <c r="AT440" s="157" t="s">
        <v>261</v>
      </c>
      <c r="AU440" s="157" t="s">
        <v>80</v>
      </c>
      <c r="AV440" s="13" t="s">
        <v>82</v>
      </c>
      <c r="AW440" s="13" t="s">
        <v>30</v>
      </c>
      <c r="AX440" s="13" t="s">
        <v>73</v>
      </c>
      <c r="AY440" s="157" t="s">
        <v>252</v>
      </c>
    </row>
    <row r="441" spans="2:65" s="14" customFormat="1">
      <c r="B441" s="163"/>
      <c r="D441" s="150" t="s">
        <v>261</v>
      </c>
      <c r="E441" s="164" t="s">
        <v>1</v>
      </c>
      <c r="F441" s="165" t="s">
        <v>277</v>
      </c>
      <c r="H441" s="166">
        <v>6</v>
      </c>
      <c r="I441" s="167"/>
      <c r="L441" s="163"/>
      <c r="M441" s="168"/>
      <c r="T441" s="169"/>
      <c r="AT441" s="164" t="s">
        <v>261</v>
      </c>
      <c r="AU441" s="164" t="s">
        <v>80</v>
      </c>
      <c r="AV441" s="14" t="s">
        <v>259</v>
      </c>
      <c r="AW441" s="14" t="s">
        <v>30</v>
      </c>
      <c r="AX441" s="14" t="s">
        <v>80</v>
      </c>
      <c r="AY441" s="164" t="s">
        <v>252</v>
      </c>
    </row>
    <row r="442" spans="2:65" s="1" customFormat="1" ht="21.75" customHeight="1">
      <c r="B442" s="32"/>
      <c r="C442" s="136" t="s">
        <v>596</v>
      </c>
      <c r="D442" s="136" t="s">
        <v>254</v>
      </c>
      <c r="E442" s="137" t="s">
        <v>2397</v>
      </c>
      <c r="F442" s="138" t="s">
        <v>3080</v>
      </c>
      <c r="G442" s="139" t="s">
        <v>2132</v>
      </c>
      <c r="H442" s="140">
        <v>2</v>
      </c>
      <c r="I442" s="141"/>
      <c r="J442" s="142">
        <f>ROUND(I442*H442,2)</f>
        <v>0</v>
      </c>
      <c r="K442" s="138" t="s">
        <v>1</v>
      </c>
      <c r="L442" s="32"/>
      <c r="M442" s="143" t="s">
        <v>1</v>
      </c>
      <c r="N442" s="144" t="s">
        <v>38</v>
      </c>
      <c r="P442" s="145">
        <f>O442*H442</f>
        <v>0</v>
      </c>
      <c r="Q442" s="145">
        <v>0</v>
      </c>
      <c r="R442" s="145">
        <f>Q442*H442</f>
        <v>0</v>
      </c>
      <c r="S442" s="145">
        <v>0</v>
      </c>
      <c r="T442" s="146">
        <f>S442*H442</f>
        <v>0</v>
      </c>
      <c r="AR442" s="147" t="s">
        <v>259</v>
      </c>
      <c r="AT442" s="147" t="s">
        <v>254</v>
      </c>
      <c r="AU442" s="147" t="s">
        <v>80</v>
      </c>
      <c r="AY442" s="17" t="s">
        <v>252</v>
      </c>
      <c r="BE442" s="148">
        <f>IF(N442="základní",J442,0)</f>
        <v>0</v>
      </c>
      <c r="BF442" s="148">
        <f>IF(N442="snížená",J442,0)</f>
        <v>0</v>
      </c>
      <c r="BG442" s="148">
        <f>IF(N442="zákl. přenesená",J442,0)</f>
        <v>0</v>
      </c>
      <c r="BH442" s="148">
        <f>IF(N442="sníž. přenesená",J442,0)</f>
        <v>0</v>
      </c>
      <c r="BI442" s="148">
        <f>IF(N442="nulová",J442,0)</f>
        <v>0</v>
      </c>
      <c r="BJ442" s="17" t="s">
        <v>80</v>
      </c>
      <c r="BK442" s="148">
        <f>ROUND(I442*H442,2)</f>
        <v>0</v>
      </c>
      <c r="BL442" s="17" t="s">
        <v>259</v>
      </c>
      <c r="BM442" s="147" t="s">
        <v>868</v>
      </c>
    </row>
    <row r="443" spans="2:65" s="12" customFormat="1">
      <c r="B443" s="149"/>
      <c r="D443" s="150" t="s">
        <v>261</v>
      </c>
      <c r="E443" s="151" t="s">
        <v>1</v>
      </c>
      <c r="F443" s="152" t="s">
        <v>3081</v>
      </c>
      <c r="H443" s="151" t="s">
        <v>1</v>
      </c>
      <c r="I443" s="153"/>
      <c r="L443" s="149"/>
      <c r="M443" s="154"/>
      <c r="T443" s="155"/>
      <c r="AT443" s="151" t="s">
        <v>261</v>
      </c>
      <c r="AU443" s="151" t="s">
        <v>80</v>
      </c>
      <c r="AV443" s="12" t="s">
        <v>80</v>
      </c>
      <c r="AW443" s="12" t="s">
        <v>30</v>
      </c>
      <c r="AX443" s="12" t="s">
        <v>73</v>
      </c>
      <c r="AY443" s="151" t="s">
        <v>252</v>
      </c>
    </row>
    <row r="444" spans="2:65" s="12" customFormat="1">
      <c r="B444" s="149"/>
      <c r="D444" s="150" t="s">
        <v>261</v>
      </c>
      <c r="E444" s="151" t="s">
        <v>1</v>
      </c>
      <c r="F444" s="152" t="s">
        <v>3010</v>
      </c>
      <c r="H444" s="151" t="s">
        <v>1</v>
      </c>
      <c r="I444" s="153"/>
      <c r="L444" s="149"/>
      <c r="M444" s="154"/>
      <c r="T444" s="155"/>
      <c r="AT444" s="151" t="s">
        <v>261</v>
      </c>
      <c r="AU444" s="151" t="s">
        <v>80</v>
      </c>
      <c r="AV444" s="12" t="s">
        <v>80</v>
      </c>
      <c r="AW444" s="12" t="s">
        <v>30</v>
      </c>
      <c r="AX444" s="12" t="s">
        <v>73</v>
      </c>
      <c r="AY444" s="151" t="s">
        <v>252</v>
      </c>
    </row>
    <row r="445" spans="2:65" s="13" customFormat="1">
      <c r="B445" s="156"/>
      <c r="D445" s="150" t="s">
        <v>261</v>
      </c>
      <c r="E445" s="157" t="s">
        <v>1</v>
      </c>
      <c r="F445" s="158" t="s">
        <v>82</v>
      </c>
      <c r="H445" s="159">
        <v>2</v>
      </c>
      <c r="I445" s="160"/>
      <c r="L445" s="156"/>
      <c r="M445" s="161"/>
      <c r="T445" s="162"/>
      <c r="AT445" s="157" t="s">
        <v>261</v>
      </c>
      <c r="AU445" s="157" t="s">
        <v>80</v>
      </c>
      <c r="AV445" s="13" t="s">
        <v>82</v>
      </c>
      <c r="AW445" s="13" t="s">
        <v>30</v>
      </c>
      <c r="AX445" s="13" t="s">
        <v>73</v>
      </c>
      <c r="AY445" s="157" t="s">
        <v>252</v>
      </c>
    </row>
    <row r="446" spans="2:65" s="14" customFormat="1">
      <c r="B446" s="163"/>
      <c r="D446" s="150" t="s">
        <v>261</v>
      </c>
      <c r="E446" s="164" t="s">
        <v>1</v>
      </c>
      <c r="F446" s="165" t="s">
        <v>277</v>
      </c>
      <c r="H446" s="166">
        <v>2</v>
      </c>
      <c r="I446" s="167"/>
      <c r="L446" s="163"/>
      <c r="M446" s="168"/>
      <c r="T446" s="169"/>
      <c r="AT446" s="164" t="s">
        <v>261</v>
      </c>
      <c r="AU446" s="164" t="s">
        <v>80</v>
      </c>
      <c r="AV446" s="14" t="s">
        <v>259</v>
      </c>
      <c r="AW446" s="14" t="s">
        <v>30</v>
      </c>
      <c r="AX446" s="14" t="s">
        <v>80</v>
      </c>
      <c r="AY446" s="164" t="s">
        <v>252</v>
      </c>
    </row>
    <row r="447" spans="2:65" s="1" customFormat="1" ht="21.75" customHeight="1">
      <c r="B447" s="32"/>
      <c r="C447" s="136" t="s">
        <v>602</v>
      </c>
      <c r="D447" s="136" t="s">
        <v>254</v>
      </c>
      <c r="E447" s="137" t="s">
        <v>2399</v>
      </c>
      <c r="F447" s="138" t="s">
        <v>3082</v>
      </c>
      <c r="G447" s="139" t="s">
        <v>2132</v>
      </c>
      <c r="H447" s="140">
        <v>1</v>
      </c>
      <c r="I447" s="141"/>
      <c r="J447" s="142">
        <f>ROUND(I447*H447,2)</f>
        <v>0</v>
      </c>
      <c r="K447" s="138" t="s">
        <v>1</v>
      </c>
      <c r="L447" s="32"/>
      <c r="M447" s="143" t="s">
        <v>1</v>
      </c>
      <c r="N447" s="144" t="s">
        <v>38</v>
      </c>
      <c r="P447" s="145">
        <f>O447*H447</f>
        <v>0</v>
      </c>
      <c r="Q447" s="145">
        <v>0</v>
      </c>
      <c r="R447" s="145">
        <f>Q447*H447</f>
        <v>0</v>
      </c>
      <c r="S447" s="145">
        <v>0</v>
      </c>
      <c r="T447" s="146">
        <f>S447*H447</f>
        <v>0</v>
      </c>
      <c r="AR447" s="147" t="s">
        <v>259</v>
      </c>
      <c r="AT447" s="147" t="s">
        <v>254</v>
      </c>
      <c r="AU447" s="147" t="s">
        <v>80</v>
      </c>
      <c r="AY447" s="17" t="s">
        <v>252</v>
      </c>
      <c r="BE447" s="148">
        <f>IF(N447="základní",J447,0)</f>
        <v>0</v>
      </c>
      <c r="BF447" s="148">
        <f>IF(N447="snížená",J447,0)</f>
        <v>0</v>
      </c>
      <c r="BG447" s="148">
        <f>IF(N447="zákl. přenesená",J447,0)</f>
        <v>0</v>
      </c>
      <c r="BH447" s="148">
        <f>IF(N447="sníž. přenesená",J447,0)</f>
        <v>0</v>
      </c>
      <c r="BI447" s="148">
        <f>IF(N447="nulová",J447,0)</f>
        <v>0</v>
      </c>
      <c r="BJ447" s="17" t="s">
        <v>80</v>
      </c>
      <c r="BK447" s="148">
        <f>ROUND(I447*H447,2)</f>
        <v>0</v>
      </c>
      <c r="BL447" s="17" t="s">
        <v>259</v>
      </c>
      <c r="BM447" s="147" t="s">
        <v>878</v>
      </c>
    </row>
    <row r="448" spans="2:65" s="12" customFormat="1">
      <c r="B448" s="149"/>
      <c r="D448" s="150" t="s">
        <v>261</v>
      </c>
      <c r="E448" s="151" t="s">
        <v>1</v>
      </c>
      <c r="F448" s="152" t="s">
        <v>3010</v>
      </c>
      <c r="H448" s="151" t="s">
        <v>1</v>
      </c>
      <c r="I448" s="153"/>
      <c r="L448" s="149"/>
      <c r="M448" s="154"/>
      <c r="T448" s="155"/>
      <c r="AT448" s="151" t="s">
        <v>261</v>
      </c>
      <c r="AU448" s="151" t="s">
        <v>80</v>
      </c>
      <c r="AV448" s="12" t="s">
        <v>80</v>
      </c>
      <c r="AW448" s="12" t="s">
        <v>30</v>
      </c>
      <c r="AX448" s="12" t="s">
        <v>73</v>
      </c>
      <c r="AY448" s="151" t="s">
        <v>252</v>
      </c>
    </row>
    <row r="449" spans="2:65" s="13" customFormat="1">
      <c r="B449" s="156"/>
      <c r="D449" s="150" t="s">
        <v>261</v>
      </c>
      <c r="E449" s="157" t="s">
        <v>1</v>
      </c>
      <c r="F449" s="158" t="s">
        <v>80</v>
      </c>
      <c r="H449" s="159">
        <v>1</v>
      </c>
      <c r="I449" s="160"/>
      <c r="L449" s="156"/>
      <c r="M449" s="161"/>
      <c r="T449" s="162"/>
      <c r="AT449" s="157" t="s">
        <v>261</v>
      </c>
      <c r="AU449" s="157" t="s">
        <v>80</v>
      </c>
      <c r="AV449" s="13" t="s">
        <v>82</v>
      </c>
      <c r="AW449" s="13" t="s">
        <v>30</v>
      </c>
      <c r="AX449" s="13" t="s">
        <v>73</v>
      </c>
      <c r="AY449" s="157" t="s">
        <v>252</v>
      </c>
    </row>
    <row r="450" spans="2:65" s="14" customFormat="1">
      <c r="B450" s="163"/>
      <c r="D450" s="150" t="s">
        <v>261</v>
      </c>
      <c r="E450" s="164" t="s">
        <v>1</v>
      </c>
      <c r="F450" s="165" t="s">
        <v>277</v>
      </c>
      <c r="H450" s="166">
        <v>1</v>
      </c>
      <c r="I450" s="167"/>
      <c r="L450" s="163"/>
      <c r="M450" s="168"/>
      <c r="T450" s="169"/>
      <c r="AT450" s="164" t="s">
        <v>261</v>
      </c>
      <c r="AU450" s="164" t="s">
        <v>80</v>
      </c>
      <c r="AV450" s="14" t="s">
        <v>259</v>
      </c>
      <c r="AW450" s="14" t="s">
        <v>30</v>
      </c>
      <c r="AX450" s="14" t="s">
        <v>80</v>
      </c>
      <c r="AY450" s="164" t="s">
        <v>252</v>
      </c>
    </row>
    <row r="451" spans="2:65" s="1" customFormat="1" ht="24.2" customHeight="1">
      <c r="B451" s="32"/>
      <c r="C451" s="136" t="s">
        <v>607</v>
      </c>
      <c r="D451" s="136" t="s">
        <v>254</v>
      </c>
      <c r="E451" s="137" t="s">
        <v>2405</v>
      </c>
      <c r="F451" s="138" t="s">
        <v>3083</v>
      </c>
      <c r="G451" s="139" t="s">
        <v>2712</v>
      </c>
      <c r="H451" s="140">
        <v>192</v>
      </c>
      <c r="I451" s="141"/>
      <c r="J451" s="142">
        <f>ROUND(I451*H451,2)</f>
        <v>0</v>
      </c>
      <c r="K451" s="138" t="s">
        <v>1</v>
      </c>
      <c r="L451" s="32"/>
      <c r="M451" s="143" t="s">
        <v>1</v>
      </c>
      <c r="N451" s="144" t="s">
        <v>38</v>
      </c>
      <c r="P451" s="145">
        <f>O451*H451</f>
        <v>0</v>
      </c>
      <c r="Q451" s="145">
        <v>0</v>
      </c>
      <c r="R451" s="145">
        <f>Q451*H451</f>
        <v>0</v>
      </c>
      <c r="S451" s="145">
        <v>0</v>
      </c>
      <c r="T451" s="146">
        <f>S451*H451</f>
        <v>0</v>
      </c>
      <c r="AR451" s="147" t="s">
        <v>259</v>
      </c>
      <c r="AT451" s="147" t="s">
        <v>254</v>
      </c>
      <c r="AU451" s="147" t="s">
        <v>80</v>
      </c>
      <c r="AY451" s="17" t="s">
        <v>252</v>
      </c>
      <c r="BE451" s="148">
        <f>IF(N451="základní",J451,0)</f>
        <v>0</v>
      </c>
      <c r="BF451" s="148">
        <f>IF(N451="snížená",J451,0)</f>
        <v>0</v>
      </c>
      <c r="BG451" s="148">
        <f>IF(N451="zákl. přenesená",J451,0)</f>
        <v>0</v>
      </c>
      <c r="BH451" s="148">
        <f>IF(N451="sníž. přenesená",J451,0)</f>
        <v>0</v>
      </c>
      <c r="BI451" s="148">
        <f>IF(N451="nulová",J451,0)</f>
        <v>0</v>
      </c>
      <c r="BJ451" s="17" t="s">
        <v>80</v>
      </c>
      <c r="BK451" s="148">
        <f>ROUND(I451*H451,2)</f>
        <v>0</v>
      </c>
      <c r="BL451" s="17" t="s">
        <v>259</v>
      </c>
      <c r="BM451" s="147" t="s">
        <v>888</v>
      </c>
    </row>
    <row r="452" spans="2:65" s="12" customFormat="1">
      <c r="B452" s="149"/>
      <c r="D452" s="150" t="s">
        <v>261</v>
      </c>
      <c r="E452" s="151" t="s">
        <v>1</v>
      </c>
      <c r="F452" s="152" t="s">
        <v>3010</v>
      </c>
      <c r="H452" s="151" t="s">
        <v>1</v>
      </c>
      <c r="I452" s="153"/>
      <c r="L452" s="149"/>
      <c r="M452" s="154"/>
      <c r="T452" s="155"/>
      <c r="AT452" s="151" t="s">
        <v>261</v>
      </c>
      <c r="AU452" s="151" t="s">
        <v>80</v>
      </c>
      <c r="AV452" s="12" t="s">
        <v>80</v>
      </c>
      <c r="AW452" s="12" t="s">
        <v>30</v>
      </c>
      <c r="AX452" s="12" t="s">
        <v>73</v>
      </c>
      <c r="AY452" s="151" t="s">
        <v>252</v>
      </c>
    </row>
    <row r="453" spans="2:65" s="13" customFormat="1">
      <c r="B453" s="156"/>
      <c r="D453" s="150" t="s">
        <v>261</v>
      </c>
      <c r="E453" s="157" t="s">
        <v>1</v>
      </c>
      <c r="F453" s="158" t="s">
        <v>1482</v>
      </c>
      <c r="H453" s="159">
        <v>192</v>
      </c>
      <c r="I453" s="160"/>
      <c r="L453" s="156"/>
      <c r="M453" s="161"/>
      <c r="T453" s="162"/>
      <c r="AT453" s="157" t="s">
        <v>261</v>
      </c>
      <c r="AU453" s="157" t="s">
        <v>80</v>
      </c>
      <c r="AV453" s="13" t="s">
        <v>82</v>
      </c>
      <c r="AW453" s="13" t="s">
        <v>30</v>
      </c>
      <c r="AX453" s="13" t="s">
        <v>73</v>
      </c>
      <c r="AY453" s="157" t="s">
        <v>252</v>
      </c>
    </row>
    <row r="454" spans="2:65" s="14" customFormat="1">
      <c r="B454" s="163"/>
      <c r="D454" s="150" t="s">
        <v>261</v>
      </c>
      <c r="E454" s="164" t="s">
        <v>1</v>
      </c>
      <c r="F454" s="165" t="s">
        <v>277</v>
      </c>
      <c r="H454" s="166">
        <v>192</v>
      </c>
      <c r="I454" s="167"/>
      <c r="L454" s="163"/>
      <c r="M454" s="168"/>
      <c r="T454" s="169"/>
      <c r="AT454" s="164" t="s">
        <v>261</v>
      </c>
      <c r="AU454" s="164" t="s">
        <v>80</v>
      </c>
      <c r="AV454" s="14" t="s">
        <v>259</v>
      </c>
      <c r="AW454" s="14" t="s">
        <v>30</v>
      </c>
      <c r="AX454" s="14" t="s">
        <v>80</v>
      </c>
      <c r="AY454" s="164" t="s">
        <v>252</v>
      </c>
    </row>
    <row r="455" spans="2:65" s="1" customFormat="1" ht="24.2" customHeight="1">
      <c r="B455" s="32"/>
      <c r="C455" s="136" t="s">
        <v>614</v>
      </c>
      <c r="D455" s="136" t="s">
        <v>254</v>
      </c>
      <c r="E455" s="137" t="s">
        <v>2407</v>
      </c>
      <c r="F455" s="138" t="s">
        <v>3084</v>
      </c>
      <c r="G455" s="139" t="s">
        <v>2712</v>
      </c>
      <c r="H455" s="140">
        <v>3</v>
      </c>
      <c r="I455" s="141"/>
      <c r="J455" s="142">
        <f>ROUND(I455*H455,2)</f>
        <v>0</v>
      </c>
      <c r="K455" s="138" t="s">
        <v>1</v>
      </c>
      <c r="L455" s="32"/>
      <c r="M455" s="143" t="s">
        <v>1</v>
      </c>
      <c r="N455" s="144" t="s">
        <v>38</v>
      </c>
      <c r="P455" s="145">
        <f>O455*H455</f>
        <v>0</v>
      </c>
      <c r="Q455" s="145">
        <v>0</v>
      </c>
      <c r="R455" s="145">
        <f>Q455*H455</f>
        <v>0</v>
      </c>
      <c r="S455" s="145">
        <v>0</v>
      </c>
      <c r="T455" s="146">
        <f>S455*H455</f>
        <v>0</v>
      </c>
      <c r="AR455" s="147" t="s">
        <v>259</v>
      </c>
      <c r="AT455" s="147" t="s">
        <v>254</v>
      </c>
      <c r="AU455" s="147" t="s">
        <v>80</v>
      </c>
      <c r="AY455" s="17" t="s">
        <v>252</v>
      </c>
      <c r="BE455" s="148">
        <f>IF(N455="základní",J455,0)</f>
        <v>0</v>
      </c>
      <c r="BF455" s="148">
        <f>IF(N455="snížená",J455,0)</f>
        <v>0</v>
      </c>
      <c r="BG455" s="148">
        <f>IF(N455="zákl. přenesená",J455,0)</f>
        <v>0</v>
      </c>
      <c r="BH455" s="148">
        <f>IF(N455="sníž. přenesená",J455,0)</f>
        <v>0</v>
      </c>
      <c r="BI455" s="148">
        <f>IF(N455="nulová",J455,0)</f>
        <v>0</v>
      </c>
      <c r="BJ455" s="17" t="s">
        <v>80</v>
      </c>
      <c r="BK455" s="148">
        <f>ROUND(I455*H455,2)</f>
        <v>0</v>
      </c>
      <c r="BL455" s="17" t="s">
        <v>259</v>
      </c>
      <c r="BM455" s="147" t="s">
        <v>898</v>
      </c>
    </row>
    <row r="456" spans="2:65" s="12" customFormat="1">
      <c r="B456" s="149"/>
      <c r="D456" s="150" t="s">
        <v>261</v>
      </c>
      <c r="E456" s="151" t="s">
        <v>1</v>
      </c>
      <c r="F456" s="152" t="s">
        <v>3010</v>
      </c>
      <c r="H456" s="151" t="s">
        <v>1</v>
      </c>
      <c r="I456" s="153"/>
      <c r="L456" s="149"/>
      <c r="M456" s="154"/>
      <c r="T456" s="155"/>
      <c r="AT456" s="151" t="s">
        <v>261</v>
      </c>
      <c r="AU456" s="151" t="s">
        <v>80</v>
      </c>
      <c r="AV456" s="12" t="s">
        <v>80</v>
      </c>
      <c r="AW456" s="12" t="s">
        <v>30</v>
      </c>
      <c r="AX456" s="12" t="s">
        <v>73</v>
      </c>
      <c r="AY456" s="151" t="s">
        <v>252</v>
      </c>
    </row>
    <row r="457" spans="2:65" s="13" customFormat="1">
      <c r="B457" s="156"/>
      <c r="D457" s="150" t="s">
        <v>261</v>
      </c>
      <c r="E457" s="157" t="s">
        <v>1</v>
      </c>
      <c r="F457" s="158" t="s">
        <v>96</v>
      </c>
      <c r="H457" s="159">
        <v>3</v>
      </c>
      <c r="I457" s="160"/>
      <c r="L457" s="156"/>
      <c r="M457" s="161"/>
      <c r="T457" s="162"/>
      <c r="AT457" s="157" t="s">
        <v>261</v>
      </c>
      <c r="AU457" s="157" t="s">
        <v>80</v>
      </c>
      <c r="AV457" s="13" t="s">
        <v>82</v>
      </c>
      <c r="AW457" s="13" t="s">
        <v>30</v>
      </c>
      <c r="AX457" s="13" t="s">
        <v>73</v>
      </c>
      <c r="AY457" s="157" t="s">
        <v>252</v>
      </c>
    </row>
    <row r="458" spans="2:65" s="14" customFormat="1">
      <c r="B458" s="163"/>
      <c r="D458" s="150" t="s">
        <v>261</v>
      </c>
      <c r="E458" s="164" t="s">
        <v>1</v>
      </c>
      <c r="F458" s="165" t="s">
        <v>277</v>
      </c>
      <c r="H458" s="166">
        <v>3</v>
      </c>
      <c r="I458" s="167"/>
      <c r="L458" s="163"/>
      <c r="M458" s="168"/>
      <c r="T458" s="169"/>
      <c r="AT458" s="164" t="s">
        <v>261</v>
      </c>
      <c r="AU458" s="164" t="s">
        <v>80</v>
      </c>
      <c r="AV458" s="14" t="s">
        <v>259</v>
      </c>
      <c r="AW458" s="14" t="s">
        <v>30</v>
      </c>
      <c r="AX458" s="14" t="s">
        <v>80</v>
      </c>
      <c r="AY458" s="164" t="s">
        <v>252</v>
      </c>
    </row>
    <row r="459" spans="2:65" s="1" customFormat="1" ht="24.2" customHeight="1">
      <c r="B459" s="32"/>
      <c r="C459" s="136" t="s">
        <v>623</v>
      </c>
      <c r="D459" s="136" t="s">
        <v>254</v>
      </c>
      <c r="E459" s="137" t="s">
        <v>2409</v>
      </c>
      <c r="F459" s="138" t="s">
        <v>3085</v>
      </c>
      <c r="G459" s="139" t="s">
        <v>2712</v>
      </c>
      <c r="H459" s="140">
        <v>18</v>
      </c>
      <c r="I459" s="141"/>
      <c r="J459" s="142">
        <f>ROUND(I459*H459,2)</f>
        <v>0</v>
      </c>
      <c r="K459" s="138" t="s">
        <v>1</v>
      </c>
      <c r="L459" s="32"/>
      <c r="M459" s="143" t="s">
        <v>1</v>
      </c>
      <c r="N459" s="144" t="s">
        <v>38</v>
      </c>
      <c r="P459" s="145">
        <f>O459*H459</f>
        <v>0</v>
      </c>
      <c r="Q459" s="145">
        <v>0</v>
      </c>
      <c r="R459" s="145">
        <f>Q459*H459</f>
        <v>0</v>
      </c>
      <c r="S459" s="145">
        <v>0</v>
      </c>
      <c r="T459" s="146">
        <f>S459*H459</f>
        <v>0</v>
      </c>
      <c r="AR459" s="147" t="s">
        <v>259</v>
      </c>
      <c r="AT459" s="147" t="s">
        <v>254</v>
      </c>
      <c r="AU459" s="147" t="s">
        <v>80</v>
      </c>
      <c r="AY459" s="17" t="s">
        <v>252</v>
      </c>
      <c r="BE459" s="148">
        <f>IF(N459="základní",J459,0)</f>
        <v>0</v>
      </c>
      <c r="BF459" s="148">
        <f>IF(N459="snížená",J459,0)</f>
        <v>0</v>
      </c>
      <c r="BG459" s="148">
        <f>IF(N459="zákl. přenesená",J459,0)</f>
        <v>0</v>
      </c>
      <c r="BH459" s="148">
        <f>IF(N459="sníž. přenesená",J459,0)</f>
        <v>0</v>
      </c>
      <c r="BI459" s="148">
        <f>IF(N459="nulová",J459,0)</f>
        <v>0</v>
      </c>
      <c r="BJ459" s="17" t="s">
        <v>80</v>
      </c>
      <c r="BK459" s="148">
        <f>ROUND(I459*H459,2)</f>
        <v>0</v>
      </c>
      <c r="BL459" s="17" t="s">
        <v>259</v>
      </c>
      <c r="BM459" s="147" t="s">
        <v>914</v>
      </c>
    </row>
    <row r="460" spans="2:65" s="12" customFormat="1">
      <c r="B460" s="149"/>
      <c r="D460" s="150" t="s">
        <v>261</v>
      </c>
      <c r="E460" s="151" t="s">
        <v>1</v>
      </c>
      <c r="F460" s="152" t="s">
        <v>3010</v>
      </c>
      <c r="H460" s="151" t="s">
        <v>1</v>
      </c>
      <c r="I460" s="153"/>
      <c r="L460" s="149"/>
      <c r="M460" s="154"/>
      <c r="T460" s="155"/>
      <c r="AT460" s="151" t="s">
        <v>261</v>
      </c>
      <c r="AU460" s="151" t="s">
        <v>80</v>
      </c>
      <c r="AV460" s="12" t="s">
        <v>80</v>
      </c>
      <c r="AW460" s="12" t="s">
        <v>30</v>
      </c>
      <c r="AX460" s="12" t="s">
        <v>73</v>
      </c>
      <c r="AY460" s="151" t="s">
        <v>252</v>
      </c>
    </row>
    <row r="461" spans="2:65" s="13" customFormat="1">
      <c r="B461" s="156"/>
      <c r="D461" s="150" t="s">
        <v>261</v>
      </c>
      <c r="E461" s="157" t="s">
        <v>1</v>
      </c>
      <c r="F461" s="158" t="s">
        <v>380</v>
      </c>
      <c r="H461" s="159">
        <v>18</v>
      </c>
      <c r="I461" s="160"/>
      <c r="L461" s="156"/>
      <c r="M461" s="161"/>
      <c r="T461" s="162"/>
      <c r="AT461" s="157" t="s">
        <v>261</v>
      </c>
      <c r="AU461" s="157" t="s">
        <v>80</v>
      </c>
      <c r="AV461" s="13" t="s">
        <v>82</v>
      </c>
      <c r="AW461" s="13" t="s">
        <v>30</v>
      </c>
      <c r="AX461" s="13" t="s">
        <v>73</v>
      </c>
      <c r="AY461" s="157" t="s">
        <v>252</v>
      </c>
    </row>
    <row r="462" spans="2:65" s="14" customFormat="1">
      <c r="B462" s="163"/>
      <c r="D462" s="150" t="s">
        <v>261</v>
      </c>
      <c r="E462" s="164" t="s">
        <v>1</v>
      </c>
      <c r="F462" s="165" t="s">
        <v>277</v>
      </c>
      <c r="H462" s="166">
        <v>18</v>
      </c>
      <c r="I462" s="167"/>
      <c r="L462" s="163"/>
      <c r="M462" s="168"/>
      <c r="T462" s="169"/>
      <c r="AT462" s="164" t="s">
        <v>261</v>
      </c>
      <c r="AU462" s="164" t="s">
        <v>80</v>
      </c>
      <c r="AV462" s="14" t="s">
        <v>259</v>
      </c>
      <c r="AW462" s="14" t="s">
        <v>30</v>
      </c>
      <c r="AX462" s="14" t="s">
        <v>80</v>
      </c>
      <c r="AY462" s="164" t="s">
        <v>252</v>
      </c>
    </row>
    <row r="463" spans="2:65" s="1" customFormat="1" ht="24.2" customHeight="1">
      <c r="B463" s="32"/>
      <c r="C463" s="136" t="s">
        <v>637</v>
      </c>
      <c r="D463" s="136" t="s">
        <v>254</v>
      </c>
      <c r="E463" s="137" t="s">
        <v>2411</v>
      </c>
      <c r="F463" s="138" t="s">
        <v>3086</v>
      </c>
      <c r="G463" s="139" t="s">
        <v>2712</v>
      </c>
      <c r="H463" s="140">
        <v>6</v>
      </c>
      <c r="I463" s="141"/>
      <c r="J463" s="142">
        <f>ROUND(I463*H463,2)</f>
        <v>0</v>
      </c>
      <c r="K463" s="138" t="s">
        <v>1</v>
      </c>
      <c r="L463" s="32"/>
      <c r="M463" s="143" t="s">
        <v>1</v>
      </c>
      <c r="N463" s="144" t="s">
        <v>38</v>
      </c>
      <c r="P463" s="145">
        <f>O463*H463</f>
        <v>0</v>
      </c>
      <c r="Q463" s="145">
        <v>0</v>
      </c>
      <c r="R463" s="145">
        <f>Q463*H463</f>
        <v>0</v>
      </c>
      <c r="S463" s="145">
        <v>0</v>
      </c>
      <c r="T463" s="146">
        <f>S463*H463</f>
        <v>0</v>
      </c>
      <c r="AR463" s="147" t="s">
        <v>259</v>
      </c>
      <c r="AT463" s="147" t="s">
        <v>254</v>
      </c>
      <c r="AU463" s="147" t="s">
        <v>80</v>
      </c>
      <c r="AY463" s="17" t="s">
        <v>252</v>
      </c>
      <c r="BE463" s="148">
        <f>IF(N463="základní",J463,0)</f>
        <v>0</v>
      </c>
      <c r="BF463" s="148">
        <f>IF(N463="snížená",J463,0)</f>
        <v>0</v>
      </c>
      <c r="BG463" s="148">
        <f>IF(N463="zákl. přenesená",J463,0)</f>
        <v>0</v>
      </c>
      <c r="BH463" s="148">
        <f>IF(N463="sníž. přenesená",J463,0)</f>
        <v>0</v>
      </c>
      <c r="BI463" s="148">
        <f>IF(N463="nulová",J463,0)</f>
        <v>0</v>
      </c>
      <c r="BJ463" s="17" t="s">
        <v>80</v>
      </c>
      <c r="BK463" s="148">
        <f>ROUND(I463*H463,2)</f>
        <v>0</v>
      </c>
      <c r="BL463" s="17" t="s">
        <v>259</v>
      </c>
      <c r="BM463" s="147" t="s">
        <v>925</v>
      </c>
    </row>
    <row r="464" spans="2:65" s="12" customFormat="1">
      <c r="B464" s="149"/>
      <c r="D464" s="150" t="s">
        <v>261</v>
      </c>
      <c r="E464" s="151" t="s">
        <v>1</v>
      </c>
      <c r="F464" s="152" t="s">
        <v>3010</v>
      </c>
      <c r="H464" s="151" t="s">
        <v>1</v>
      </c>
      <c r="I464" s="153"/>
      <c r="L464" s="149"/>
      <c r="M464" s="154"/>
      <c r="T464" s="155"/>
      <c r="AT464" s="151" t="s">
        <v>261</v>
      </c>
      <c r="AU464" s="151" t="s">
        <v>80</v>
      </c>
      <c r="AV464" s="12" t="s">
        <v>80</v>
      </c>
      <c r="AW464" s="12" t="s">
        <v>30</v>
      </c>
      <c r="AX464" s="12" t="s">
        <v>73</v>
      </c>
      <c r="AY464" s="151" t="s">
        <v>252</v>
      </c>
    </row>
    <row r="465" spans="2:65" s="13" customFormat="1">
      <c r="B465" s="156"/>
      <c r="D465" s="150" t="s">
        <v>261</v>
      </c>
      <c r="E465" s="157" t="s">
        <v>1</v>
      </c>
      <c r="F465" s="158" t="s">
        <v>305</v>
      </c>
      <c r="H465" s="159">
        <v>6</v>
      </c>
      <c r="I465" s="160"/>
      <c r="L465" s="156"/>
      <c r="M465" s="161"/>
      <c r="T465" s="162"/>
      <c r="AT465" s="157" t="s">
        <v>261</v>
      </c>
      <c r="AU465" s="157" t="s">
        <v>80</v>
      </c>
      <c r="AV465" s="13" t="s">
        <v>82</v>
      </c>
      <c r="AW465" s="13" t="s">
        <v>30</v>
      </c>
      <c r="AX465" s="13" t="s">
        <v>73</v>
      </c>
      <c r="AY465" s="157" t="s">
        <v>252</v>
      </c>
    </row>
    <row r="466" spans="2:65" s="14" customFormat="1">
      <c r="B466" s="163"/>
      <c r="D466" s="150" t="s">
        <v>261</v>
      </c>
      <c r="E466" s="164" t="s">
        <v>1</v>
      </c>
      <c r="F466" s="165" t="s">
        <v>277</v>
      </c>
      <c r="H466" s="166">
        <v>6</v>
      </c>
      <c r="I466" s="167"/>
      <c r="L466" s="163"/>
      <c r="M466" s="168"/>
      <c r="T466" s="169"/>
      <c r="AT466" s="164" t="s">
        <v>261</v>
      </c>
      <c r="AU466" s="164" t="s">
        <v>80</v>
      </c>
      <c r="AV466" s="14" t="s">
        <v>259</v>
      </c>
      <c r="AW466" s="14" t="s">
        <v>30</v>
      </c>
      <c r="AX466" s="14" t="s">
        <v>80</v>
      </c>
      <c r="AY466" s="164" t="s">
        <v>252</v>
      </c>
    </row>
    <row r="467" spans="2:65" s="1" customFormat="1" ht="24.2" customHeight="1">
      <c r="B467" s="32"/>
      <c r="C467" s="136" t="s">
        <v>651</v>
      </c>
      <c r="D467" s="136" t="s">
        <v>254</v>
      </c>
      <c r="E467" s="137" t="s">
        <v>2413</v>
      </c>
      <c r="F467" s="138" t="s">
        <v>3087</v>
      </c>
      <c r="G467" s="139" t="s">
        <v>2712</v>
      </c>
      <c r="H467" s="140">
        <v>3</v>
      </c>
      <c r="I467" s="141"/>
      <c r="J467" s="142">
        <f>ROUND(I467*H467,2)</f>
        <v>0</v>
      </c>
      <c r="K467" s="138" t="s">
        <v>1</v>
      </c>
      <c r="L467" s="32"/>
      <c r="M467" s="143" t="s">
        <v>1</v>
      </c>
      <c r="N467" s="144" t="s">
        <v>38</v>
      </c>
      <c r="P467" s="145">
        <f>O467*H467</f>
        <v>0</v>
      </c>
      <c r="Q467" s="145">
        <v>0</v>
      </c>
      <c r="R467" s="145">
        <f>Q467*H467</f>
        <v>0</v>
      </c>
      <c r="S467" s="145">
        <v>0</v>
      </c>
      <c r="T467" s="146">
        <f>S467*H467</f>
        <v>0</v>
      </c>
      <c r="AR467" s="147" t="s">
        <v>259</v>
      </c>
      <c r="AT467" s="147" t="s">
        <v>254</v>
      </c>
      <c r="AU467" s="147" t="s">
        <v>80</v>
      </c>
      <c r="AY467" s="17" t="s">
        <v>252</v>
      </c>
      <c r="BE467" s="148">
        <f>IF(N467="základní",J467,0)</f>
        <v>0</v>
      </c>
      <c r="BF467" s="148">
        <f>IF(N467="snížená",J467,0)</f>
        <v>0</v>
      </c>
      <c r="BG467" s="148">
        <f>IF(N467="zákl. přenesená",J467,0)</f>
        <v>0</v>
      </c>
      <c r="BH467" s="148">
        <f>IF(N467="sníž. přenesená",J467,0)</f>
        <v>0</v>
      </c>
      <c r="BI467" s="148">
        <f>IF(N467="nulová",J467,0)</f>
        <v>0</v>
      </c>
      <c r="BJ467" s="17" t="s">
        <v>80</v>
      </c>
      <c r="BK467" s="148">
        <f>ROUND(I467*H467,2)</f>
        <v>0</v>
      </c>
      <c r="BL467" s="17" t="s">
        <v>259</v>
      </c>
      <c r="BM467" s="147" t="s">
        <v>934</v>
      </c>
    </row>
    <row r="468" spans="2:65" s="12" customFormat="1">
      <c r="B468" s="149"/>
      <c r="D468" s="150" t="s">
        <v>261</v>
      </c>
      <c r="E468" s="151" t="s">
        <v>1</v>
      </c>
      <c r="F468" s="152" t="s">
        <v>3010</v>
      </c>
      <c r="H468" s="151" t="s">
        <v>1</v>
      </c>
      <c r="I468" s="153"/>
      <c r="L468" s="149"/>
      <c r="M468" s="154"/>
      <c r="T468" s="155"/>
      <c r="AT468" s="151" t="s">
        <v>261</v>
      </c>
      <c r="AU468" s="151" t="s">
        <v>80</v>
      </c>
      <c r="AV468" s="12" t="s">
        <v>80</v>
      </c>
      <c r="AW468" s="12" t="s">
        <v>30</v>
      </c>
      <c r="AX468" s="12" t="s">
        <v>73</v>
      </c>
      <c r="AY468" s="151" t="s">
        <v>252</v>
      </c>
    </row>
    <row r="469" spans="2:65" s="13" customFormat="1">
      <c r="B469" s="156"/>
      <c r="D469" s="150" t="s">
        <v>261</v>
      </c>
      <c r="E469" s="157" t="s">
        <v>1</v>
      </c>
      <c r="F469" s="158" t="s">
        <v>96</v>
      </c>
      <c r="H469" s="159">
        <v>3</v>
      </c>
      <c r="I469" s="160"/>
      <c r="L469" s="156"/>
      <c r="M469" s="161"/>
      <c r="T469" s="162"/>
      <c r="AT469" s="157" t="s">
        <v>261</v>
      </c>
      <c r="AU469" s="157" t="s">
        <v>80</v>
      </c>
      <c r="AV469" s="13" t="s">
        <v>82</v>
      </c>
      <c r="AW469" s="13" t="s">
        <v>30</v>
      </c>
      <c r="AX469" s="13" t="s">
        <v>73</v>
      </c>
      <c r="AY469" s="157" t="s">
        <v>252</v>
      </c>
    </row>
    <row r="470" spans="2:65" s="14" customFormat="1">
      <c r="B470" s="163"/>
      <c r="D470" s="150" t="s">
        <v>261</v>
      </c>
      <c r="E470" s="164" t="s">
        <v>1</v>
      </c>
      <c r="F470" s="165" t="s">
        <v>277</v>
      </c>
      <c r="H470" s="166">
        <v>3</v>
      </c>
      <c r="I470" s="167"/>
      <c r="L470" s="163"/>
      <c r="M470" s="168"/>
      <c r="T470" s="169"/>
      <c r="AT470" s="164" t="s">
        <v>261</v>
      </c>
      <c r="AU470" s="164" t="s">
        <v>80</v>
      </c>
      <c r="AV470" s="14" t="s">
        <v>259</v>
      </c>
      <c r="AW470" s="14" t="s">
        <v>30</v>
      </c>
      <c r="AX470" s="14" t="s">
        <v>80</v>
      </c>
      <c r="AY470" s="164" t="s">
        <v>252</v>
      </c>
    </row>
    <row r="471" spans="2:65" s="1" customFormat="1" ht="21.75" customHeight="1">
      <c r="B471" s="32"/>
      <c r="C471" s="136" t="s">
        <v>655</v>
      </c>
      <c r="D471" s="136" t="s">
        <v>254</v>
      </c>
      <c r="E471" s="137" t="s">
        <v>2419</v>
      </c>
      <c r="F471" s="138" t="s">
        <v>3088</v>
      </c>
      <c r="G471" s="139" t="s">
        <v>257</v>
      </c>
      <c r="H471" s="140">
        <v>2045</v>
      </c>
      <c r="I471" s="141"/>
      <c r="J471" s="142">
        <f>ROUND(I471*H471,2)</f>
        <v>0</v>
      </c>
      <c r="K471" s="138" t="s">
        <v>1</v>
      </c>
      <c r="L471" s="32"/>
      <c r="M471" s="143" t="s">
        <v>1</v>
      </c>
      <c r="N471" s="144" t="s">
        <v>38</v>
      </c>
      <c r="P471" s="145">
        <f>O471*H471</f>
        <v>0</v>
      </c>
      <c r="Q471" s="145">
        <v>0</v>
      </c>
      <c r="R471" s="145">
        <f>Q471*H471</f>
        <v>0</v>
      </c>
      <c r="S471" s="145">
        <v>0</v>
      </c>
      <c r="T471" s="146">
        <f>S471*H471</f>
        <v>0</v>
      </c>
      <c r="AR471" s="147" t="s">
        <v>259</v>
      </c>
      <c r="AT471" s="147" t="s">
        <v>254</v>
      </c>
      <c r="AU471" s="147" t="s">
        <v>80</v>
      </c>
      <c r="AY471" s="17" t="s">
        <v>252</v>
      </c>
      <c r="BE471" s="148">
        <f>IF(N471="základní",J471,0)</f>
        <v>0</v>
      </c>
      <c r="BF471" s="148">
        <f>IF(N471="snížená",J471,0)</f>
        <v>0</v>
      </c>
      <c r="BG471" s="148">
        <f>IF(N471="zákl. přenesená",J471,0)</f>
        <v>0</v>
      </c>
      <c r="BH471" s="148">
        <f>IF(N471="sníž. přenesená",J471,0)</f>
        <v>0</v>
      </c>
      <c r="BI471" s="148">
        <f>IF(N471="nulová",J471,0)</f>
        <v>0</v>
      </c>
      <c r="BJ471" s="17" t="s">
        <v>80</v>
      </c>
      <c r="BK471" s="148">
        <f>ROUND(I471*H471,2)</f>
        <v>0</v>
      </c>
      <c r="BL471" s="17" t="s">
        <v>259</v>
      </c>
      <c r="BM471" s="147" t="s">
        <v>944</v>
      </c>
    </row>
    <row r="472" spans="2:65" s="12" customFormat="1">
      <c r="B472" s="149"/>
      <c r="D472" s="150" t="s">
        <v>261</v>
      </c>
      <c r="E472" s="151" t="s">
        <v>1</v>
      </c>
      <c r="F472" s="152" t="s">
        <v>3089</v>
      </c>
      <c r="H472" s="151" t="s">
        <v>1</v>
      </c>
      <c r="I472" s="153"/>
      <c r="L472" s="149"/>
      <c r="M472" s="154"/>
      <c r="T472" s="155"/>
      <c r="AT472" s="151" t="s">
        <v>261</v>
      </c>
      <c r="AU472" s="151" t="s">
        <v>80</v>
      </c>
      <c r="AV472" s="12" t="s">
        <v>80</v>
      </c>
      <c r="AW472" s="12" t="s">
        <v>30</v>
      </c>
      <c r="AX472" s="12" t="s">
        <v>73</v>
      </c>
      <c r="AY472" s="151" t="s">
        <v>252</v>
      </c>
    </row>
    <row r="473" spans="2:65" s="13" customFormat="1">
      <c r="B473" s="156"/>
      <c r="D473" s="150" t="s">
        <v>261</v>
      </c>
      <c r="E473" s="157" t="s">
        <v>1</v>
      </c>
      <c r="F473" s="158" t="s">
        <v>3090</v>
      </c>
      <c r="H473" s="159">
        <v>2045</v>
      </c>
      <c r="I473" s="160"/>
      <c r="L473" s="156"/>
      <c r="M473" s="161"/>
      <c r="T473" s="162"/>
      <c r="AT473" s="157" t="s">
        <v>261</v>
      </c>
      <c r="AU473" s="157" t="s">
        <v>80</v>
      </c>
      <c r="AV473" s="13" t="s">
        <v>82</v>
      </c>
      <c r="AW473" s="13" t="s">
        <v>30</v>
      </c>
      <c r="AX473" s="13" t="s">
        <v>73</v>
      </c>
      <c r="AY473" s="157" t="s">
        <v>252</v>
      </c>
    </row>
    <row r="474" spans="2:65" s="14" customFormat="1">
      <c r="B474" s="163"/>
      <c r="D474" s="150" t="s">
        <v>261</v>
      </c>
      <c r="E474" s="164" t="s">
        <v>1</v>
      </c>
      <c r="F474" s="165" t="s">
        <v>277</v>
      </c>
      <c r="H474" s="166">
        <v>2045</v>
      </c>
      <c r="I474" s="167"/>
      <c r="L474" s="163"/>
      <c r="M474" s="168"/>
      <c r="T474" s="169"/>
      <c r="AT474" s="164" t="s">
        <v>261</v>
      </c>
      <c r="AU474" s="164" t="s">
        <v>80</v>
      </c>
      <c r="AV474" s="14" t="s">
        <v>259</v>
      </c>
      <c r="AW474" s="14" t="s">
        <v>30</v>
      </c>
      <c r="AX474" s="14" t="s">
        <v>80</v>
      </c>
      <c r="AY474" s="164" t="s">
        <v>252</v>
      </c>
    </row>
    <row r="475" spans="2:65" s="1" customFormat="1" ht="21.75" customHeight="1">
      <c r="B475" s="32"/>
      <c r="C475" s="136" t="s">
        <v>660</v>
      </c>
      <c r="D475" s="136" t="s">
        <v>254</v>
      </c>
      <c r="E475" s="137" t="s">
        <v>3091</v>
      </c>
      <c r="F475" s="138" t="s">
        <v>3092</v>
      </c>
      <c r="G475" s="139" t="s">
        <v>257</v>
      </c>
      <c r="H475" s="140">
        <v>74</v>
      </c>
      <c r="I475" s="141"/>
      <c r="J475" s="142">
        <f>ROUND(I475*H475,2)</f>
        <v>0</v>
      </c>
      <c r="K475" s="138" t="s">
        <v>1</v>
      </c>
      <c r="L475" s="32"/>
      <c r="M475" s="143" t="s">
        <v>1</v>
      </c>
      <c r="N475" s="144" t="s">
        <v>38</v>
      </c>
      <c r="P475" s="145">
        <f>O475*H475</f>
        <v>0</v>
      </c>
      <c r="Q475" s="145">
        <v>0</v>
      </c>
      <c r="R475" s="145">
        <f>Q475*H475</f>
        <v>0</v>
      </c>
      <c r="S475" s="145">
        <v>0</v>
      </c>
      <c r="T475" s="146">
        <f>S475*H475</f>
        <v>0</v>
      </c>
      <c r="AR475" s="147" t="s">
        <v>259</v>
      </c>
      <c r="AT475" s="147" t="s">
        <v>254</v>
      </c>
      <c r="AU475" s="147" t="s">
        <v>80</v>
      </c>
      <c r="AY475" s="17" t="s">
        <v>252</v>
      </c>
      <c r="BE475" s="148">
        <f>IF(N475="základní",J475,0)</f>
        <v>0</v>
      </c>
      <c r="BF475" s="148">
        <f>IF(N475="snížená",J475,0)</f>
        <v>0</v>
      </c>
      <c r="BG475" s="148">
        <f>IF(N475="zákl. přenesená",J475,0)</f>
        <v>0</v>
      </c>
      <c r="BH475" s="148">
        <f>IF(N475="sníž. přenesená",J475,0)</f>
        <v>0</v>
      </c>
      <c r="BI475" s="148">
        <f>IF(N475="nulová",J475,0)</f>
        <v>0</v>
      </c>
      <c r="BJ475" s="17" t="s">
        <v>80</v>
      </c>
      <c r="BK475" s="148">
        <f>ROUND(I475*H475,2)</f>
        <v>0</v>
      </c>
      <c r="BL475" s="17" t="s">
        <v>259</v>
      </c>
      <c r="BM475" s="147" t="s">
        <v>971</v>
      </c>
    </row>
    <row r="476" spans="2:65" s="12" customFormat="1">
      <c r="B476" s="149"/>
      <c r="D476" s="150" t="s">
        <v>261</v>
      </c>
      <c r="E476" s="151" t="s">
        <v>1</v>
      </c>
      <c r="F476" s="152" t="s">
        <v>3010</v>
      </c>
      <c r="H476" s="151" t="s">
        <v>1</v>
      </c>
      <c r="I476" s="153"/>
      <c r="L476" s="149"/>
      <c r="M476" s="154"/>
      <c r="T476" s="155"/>
      <c r="AT476" s="151" t="s">
        <v>261</v>
      </c>
      <c r="AU476" s="151" t="s">
        <v>80</v>
      </c>
      <c r="AV476" s="12" t="s">
        <v>80</v>
      </c>
      <c r="AW476" s="12" t="s">
        <v>30</v>
      </c>
      <c r="AX476" s="12" t="s">
        <v>73</v>
      </c>
      <c r="AY476" s="151" t="s">
        <v>252</v>
      </c>
    </row>
    <row r="477" spans="2:65" s="13" customFormat="1">
      <c r="B477" s="156"/>
      <c r="D477" s="150" t="s">
        <v>261</v>
      </c>
      <c r="E477" s="157" t="s">
        <v>1</v>
      </c>
      <c r="F477" s="158" t="s">
        <v>809</v>
      </c>
      <c r="H477" s="159">
        <v>74</v>
      </c>
      <c r="I477" s="160"/>
      <c r="L477" s="156"/>
      <c r="M477" s="161"/>
      <c r="T477" s="162"/>
      <c r="AT477" s="157" t="s">
        <v>261</v>
      </c>
      <c r="AU477" s="157" t="s">
        <v>80</v>
      </c>
      <c r="AV477" s="13" t="s">
        <v>82</v>
      </c>
      <c r="AW477" s="13" t="s">
        <v>30</v>
      </c>
      <c r="AX477" s="13" t="s">
        <v>73</v>
      </c>
      <c r="AY477" s="157" t="s">
        <v>252</v>
      </c>
    </row>
    <row r="478" spans="2:65" s="14" customFormat="1">
      <c r="B478" s="163"/>
      <c r="D478" s="150" t="s">
        <v>261</v>
      </c>
      <c r="E478" s="164" t="s">
        <v>1</v>
      </c>
      <c r="F478" s="165" t="s">
        <v>277</v>
      </c>
      <c r="H478" s="166">
        <v>74</v>
      </c>
      <c r="I478" s="167"/>
      <c r="L478" s="163"/>
      <c r="M478" s="168"/>
      <c r="T478" s="169"/>
      <c r="AT478" s="164" t="s">
        <v>261</v>
      </c>
      <c r="AU478" s="164" t="s">
        <v>80</v>
      </c>
      <c r="AV478" s="14" t="s">
        <v>259</v>
      </c>
      <c r="AW478" s="14" t="s">
        <v>30</v>
      </c>
      <c r="AX478" s="14" t="s">
        <v>80</v>
      </c>
      <c r="AY478" s="164" t="s">
        <v>252</v>
      </c>
    </row>
    <row r="479" spans="2:65" s="1" customFormat="1" ht="24.2" customHeight="1">
      <c r="B479" s="32"/>
      <c r="C479" s="136" t="s">
        <v>668</v>
      </c>
      <c r="D479" s="136" t="s">
        <v>254</v>
      </c>
      <c r="E479" s="137" t="s">
        <v>3093</v>
      </c>
      <c r="F479" s="138" t="s">
        <v>3094</v>
      </c>
      <c r="G479" s="139" t="s">
        <v>257</v>
      </c>
      <c r="H479" s="140">
        <v>33</v>
      </c>
      <c r="I479" s="141"/>
      <c r="J479" s="142">
        <f>ROUND(I479*H479,2)</f>
        <v>0</v>
      </c>
      <c r="K479" s="138" t="s">
        <v>1</v>
      </c>
      <c r="L479" s="32"/>
      <c r="M479" s="143" t="s">
        <v>1</v>
      </c>
      <c r="N479" s="144" t="s">
        <v>38</v>
      </c>
      <c r="P479" s="145">
        <f>O479*H479</f>
        <v>0</v>
      </c>
      <c r="Q479" s="145">
        <v>0</v>
      </c>
      <c r="R479" s="145">
        <f>Q479*H479</f>
        <v>0</v>
      </c>
      <c r="S479" s="145">
        <v>0</v>
      </c>
      <c r="T479" s="146">
        <f>S479*H479</f>
        <v>0</v>
      </c>
      <c r="AR479" s="147" t="s">
        <v>259</v>
      </c>
      <c r="AT479" s="147" t="s">
        <v>254</v>
      </c>
      <c r="AU479" s="147" t="s">
        <v>80</v>
      </c>
      <c r="AY479" s="17" t="s">
        <v>252</v>
      </c>
      <c r="BE479" s="148">
        <f>IF(N479="základní",J479,0)</f>
        <v>0</v>
      </c>
      <c r="BF479" s="148">
        <f>IF(N479="snížená",J479,0)</f>
        <v>0</v>
      </c>
      <c r="BG479" s="148">
        <f>IF(N479="zákl. přenesená",J479,0)</f>
        <v>0</v>
      </c>
      <c r="BH479" s="148">
        <f>IF(N479="sníž. přenesená",J479,0)</f>
        <v>0</v>
      </c>
      <c r="BI479" s="148">
        <f>IF(N479="nulová",J479,0)</f>
        <v>0</v>
      </c>
      <c r="BJ479" s="17" t="s">
        <v>80</v>
      </c>
      <c r="BK479" s="148">
        <f>ROUND(I479*H479,2)</f>
        <v>0</v>
      </c>
      <c r="BL479" s="17" t="s">
        <v>259</v>
      </c>
      <c r="BM479" s="147" t="s">
        <v>983</v>
      </c>
    </row>
    <row r="480" spans="2:65" s="12" customFormat="1">
      <c r="B480" s="149"/>
      <c r="D480" s="150" t="s">
        <v>261</v>
      </c>
      <c r="E480" s="151" t="s">
        <v>1</v>
      </c>
      <c r="F480" s="152" t="s">
        <v>3095</v>
      </c>
      <c r="H480" s="151" t="s">
        <v>1</v>
      </c>
      <c r="I480" s="153"/>
      <c r="L480" s="149"/>
      <c r="M480" s="154"/>
      <c r="T480" s="155"/>
      <c r="AT480" s="151" t="s">
        <v>261</v>
      </c>
      <c r="AU480" s="151" t="s">
        <v>80</v>
      </c>
      <c r="AV480" s="12" t="s">
        <v>80</v>
      </c>
      <c r="AW480" s="12" t="s">
        <v>30</v>
      </c>
      <c r="AX480" s="12" t="s">
        <v>73</v>
      </c>
      <c r="AY480" s="151" t="s">
        <v>252</v>
      </c>
    </row>
    <row r="481" spans="2:65" s="12" customFormat="1">
      <c r="B481" s="149"/>
      <c r="D481" s="150" t="s">
        <v>261</v>
      </c>
      <c r="E481" s="151" t="s">
        <v>1</v>
      </c>
      <c r="F481" s="152" t="s">
        <v>3096</v>
      </c>
      <c r="H481" s="151" t="s">
        <v>1</v>
      </c>
      <c r="I481" s="153"/>
      <c r="L481" s="149"/>
      <c r="M481" s="154"/>
      <c r="T481" s="155"/>
      <c r="AT481" s="151" t="s">
        <v>261</v>
      </c>
      <c r="AU481" s="151" t="s">
        <v>80</v>
      </c>
      <c r="AV481" s="12" t="s">
        <v>80</v>
      </c>
      <c r="AW481" s="12" t="s">
        <v>30</v>
      </c>
      <c r="AX481" s="12" t="s">
        <v>73</v>
      </c>
      <c r="AY481" s="151" t="s">
        <v>252</v>
      </c>
    </row>
    <row r="482" spans="2:65" s="12" customFormat="1">
      <c r="B482" s="149"/>
      <c r="D482" s="150" t="s">
        <v>261</v>
      </c>
      <c r="E482" s="151" t="s">
        <v>1</v>
      </c>
      <c r="F482" s="152" t="s">
        <v>3010</v>
      </c>
      <c r="H482" s="151" t="s">
        <v>1</v>
      </c>
      <c r="I482" s="153"/>
      <c r="L482" s="149"/>
      <c r="M482" s="154"/>
      <c r="T482" s="155"/>
      <c r="AT482" s="151" t="s">
        <v>261</v>
      </c>
      <c r="AU482" s="151" t="s">
        <v>80</v>
      </c>
      <c r="AV482" s="12" t="s">
        <v>80</v>
      </c>
      <c r="AW482" s="12" t="s">
        <v>30</v>
      </c>
      <c r="AX482" s="12" t="s">
        <v>73</v>
      </c>
      <c r="AY482" s="151" t="s">
        <v>252</v>
      </c>
    </row>
    <row r="483" spans="2:65" s="13" customFormat="1">
      <c r="B483" s="156"/>
      <c r="D483" s="150" t="s">
        <v>261</v>
      </c>
      <c r="E483" s="157" t="s">
        <v>1</v>
      </c>
      <c r="F483" s="158" t="s">
        <v>493</v>
      </c>
      <c r="H483" s="159">
        <v>33</v>
      </c>
      <c r="I483" s="160"/>
      <c r="L483" s="156"/>
      <c r="M483" s="161"/>
      <c r="T483" s="162"/>
      <c r="AT483" s="157" t="s">
        <v>261</v>
      </c>
      <c r="AU483" s="157" t="s">
        <v>80</v>
      </c>
      <c r="AV483" s="13" t="s">
        <v>82</v>
      </c>
      <c r="AW483" s="13" t="s">
        <v>30</v>
      </c>
      <c r="AX483" s="13" t="s">
        <v>73</v>
      </c>
      <c r="AY483" s="157" t="s">
        <v>252</v>
      </c>
    </row>
    <row r="484" spans="2:65" s="14" customFormat="1">
      <c r="B484" s="163"/>
      <c r="D484" s="150" t="s">
        <v>261</v>
      </c>
      <c r="E484" s="164" t="s">
        <v>1</v>
      </c>
      <c r="F484" s="165" t="s">
        <v>277</v>
      </c>
      <c r="H484" s="166">
        <v>33</v>
      </c>
      <c r="I484" s="167"/>
      <c r="L484" s="163"/>
      <c r="M484" s="168"/>
      <c r="T484" s="169"/>
      <c r="AT484" s="164" t="s">
        <v>261</v>
      </c>
      <c r="AU484" s="164" t="s">
        <v>80</v>
      </c>
      <c r="AV484" s="14" t="s">
        <v>259</v>
      </c>
      <c r="AW484" s="14" t="s">
        <v>30</v>
      </c>
      <c r="AX484" s="14" t="s">
        <v>80</v>
      </c>
      <c r="AY484" s="164" t="s">
        <v>252</v>
      </c>
    </row>
    <row r="485" spans="2:65" s="1" customFormat="1" ht="24.2" customHeight="1">
      <c r="B485" s="32"/>
      <c r="C485" s="136" t="s">
        <v>678</v>
      </c>
      <c r="D485" s="136" t="s">
        <v>254</v>
      </c>
      <c r="E485" s="137" t="s">
        <v>3097</v>
      </c>
      <c r="F485" s="138" t="s">
        <v>3098</v>
      </c>
      <c r="G485" s="139" t="s">
        <v>257</v>
      </c>
      <c r="H485" s="140">
        <v>234</v>
      </c>
      <c r="I485" s="141"/>
      <c r="J485" s="142">
        <f>ROUND(I485*H485,2)</f>
        <v>0</v>
      </c>
      <c r="K485" s="138" t="s">
        <v>1</v>
      </c>
      <c r="L485" s="32"/>
      <c r="M485" s="143" t="s">
        <v>1</v>
      </c>
      <c r="N485" s="144" t="s">
        <v>38</v>
      </c>
      <c r="P485" s="145">
        <f>O485*H485</f>
        <v>0</v>
      </c>
      <c r="Q485" s="145">
        <v>0</v>
      </c>
      <c r="R485" s="145">
        <f>Q485*H485</f>
        <v>0</v>
      </c>
      <c r="S485" s="145">
        <v>0</v>
      </c>
      <c r="T485" s="146">
        <f>S485*H485</f>
        <v>0</v>
      </c>
      <c r="AR485" s="147" t="s">
        <v>259</v>
      </c>
      <c r="AT485" s="147" t="s">
        <v>254</v>
      </c>
      <c r="AU485" s="147" t="s">
        <v>80</v>
      </c>
      <c r="AY485" s="17" t="s">
        <v>252</v>
      </c>
      <c r="BE485" s="148">
        <f>IF(N485="základní",J485,0)</f>
        <v>0</v>
      </c>
      <c r="BF485" s="148">
        <f>IF(N485="snížená",J485,0)</f>
        <v>0</v>
      </c>
      <c r="BG485" s="148">
        <f>IF(N485="zákl. přenesená",J485,0)</f>
        <v>0</v>
      </c>
      <c r="BH485" s="148">
        <f>IF(N485="sníž. přenesená",J485,0)</f>
        <v>0</v>
      </c>
      <c r="BI485" s="148">
        <f>IF(N485="nulová",J485,0)</f>
        <v>0</v>
      </c>
      <c r="BJ485" s="17" t="s">
        <v>80</v>
      </c>
      <c r="BK485" s="148">
        <f>ROUND(I485*H485,2)</f>
        <v>0</v>
      </c>
      <c r="BL485" s="17" t="s">
        <v>259</v>
      </c>
      <c r="BM485" s="147" t="s">
        <v>993</v>
      </c>
    </row>
    <row r="486" spans="2:65" s="12" customFormat="1">
      <c r="B486" s="149"/>
      <c r="D486" s="150" t="s">
        <v>261</v>
      </c>
      <c r="E486" s="151" t="s">
        <v>1</v>
      </c>
      <c r="F486" s="152" t="s">
        <v>3095</v>
      </c>
      <c r="H486" s="151" t="s">
        <v>1</v>
      </c>
      <c r="I486" s="153"/>
      <c r="L486" s="149"/>
      <c r="M486" s="154"/>
      <c r="T486" s="155"/>
      <c r="AT486" s="151" t="s">
        <v>261</v>
      </c>
      <c r="AU486" s="151" t="s">
        <v>80</v>
      </c>
      <c r="AV486" s="12" t="s">
        <v>80</v>
      </c>
      <c r="AW486" s="12" t="s">
        <v>30</v>
      </c>
      <c r="AX486" s="12" t="s">
        <v>73</v>
      </c>
      <c r="AY486" s="151" t="s">
        <v>252</v>
      </c>
    </row>
    <row r="487" spans="2:65" s="12" customFormat="1">
      <c r="B487" s="149"/>
      <c r="D487" s="150" t="s">
        <v>261</v>
      </c>
      <c r="E487" s="151" t="s">
        <v>1</v>
      </c>
      <c r="F487" s="152" t="s">
        <v>3096</v>
      </c>
      <c r="H487" s="151" t="s">
        <v>1</v>
      </c>
      <c r="I487" s="153"/>
      <c r="L487" s="149"/>
      <c r="M487" s="154"/>
      <c r="T487" s="155"/>
      <c r="AT487" s="151" t="s">
        <v>261</v>
      </c>
      <c r="AU487" s="151" t="s">
        <v>80</v>
      </c>
      <c r="AV487" s="12" t="s">
        <v>80</v>
      </c>
      <c r="AW487" s="12" t="s">
        <v>30</v>
      </c>
      <c r="AX487" s="12" t="s">
        <v>73</v>
      </c>
      <c r="AY487" s="151" t="s">
        <v>252</v>
      </c>
    </row>
    <row r="488" spans="2:65" s="12" customFormat="1">
      <c r="B488" s="149"/>
      <c r="D488" s="150" t="s">
        <v>261</v>
      </c>
      <c r="E488" s="151" t="s">
        <v>1</v>
      </c>
      <c r="F488" s="152" t="s">
        <v>3099</v>
      </c>
      <c r="H488" s="151" t="s">
        <v>1</v>
      </c>
      <c r="I488" s="153"/>
      <c r="L488" s="149"/>
      <c r="M488" s="154"/>
      <c r="T488" s="155"/>
      <c r="AT488" s="151" t="s">
        <v>261</v>
      </c>
      <c r="AU488" s="151" t="s">
        <v>80</v>
      </c>
      <c r="AV488" s="12" t="s">
        <v>80</v>
      </c>
      <c r="AW488" s="12" t="s">
        <v>30</v>
      </c>
      <c r="AX488" s="12" t="s">
        <v>73</v>
      </c>
      <c r="AY488" s="151" t="s">
        <v>252</v>
      </c>
    </row>
    <row r="489" spans="2:65" s="13" customFormat="1">
      <c r="B489" s="156"/>
      <c r="D489" s="150" t="s">
        <v>261</v>
      </c>
      <c r="E489" s="157" t="s">
        <v>1</v>
      </c>
      <c r="F489" s="158" t="s">
        <v>1672</v>
      </c>
      <c r="H489" s="159">
        <v>234</v>
      </c>
      <c r="I489" s="160"/>
      <c r="L489" s="156"/>
      <c r="M489" s="161"/>
      <c r="T489" s="162"/>
      <c r="AT489" s="157" t="s">
        <v>261</v>
      </c>
      <c r="AU489" s="157" t="s">
        <v>80</v>
      </c>
      <c r="AV489" s="13" t="s">
        <v>82</v>
      </c>
      <c r="AW489" s="13" t="s">
        <v>30</v>
      </c>
      <c r="AX489" s="13" t="s">
        <v>73</v>
      </c>
      <c r="AY489" s="157" t="s">
        <v>252</v>
      </c>
    </row>
    <row r="490" spans="2:65" s="14" customFormat="1">
      <c r="B490" s="163"/>
      <c r="D490" s="150" t="s">
        <v>261</v>
      </c>
      <c r="E490" s="164" t="s">
        <v>1</v>
      </c>
      <c r="F490" s="165" t="s">
        <v>277</v>
      </c>
      <c r="H490" s="166">
        <v>234</v>
      </c>
      <c r="I490" s="167"/>
      <c r="L490" s="163"/>
      <c r="M490" s="168"/>
      <c r="T490" s="169"/>
      <c r="AT490" s="164" t="s">
        <v>261</v>
      </c>
      <c r="AU490" s="164" t="s">
        <v>80</v>
      </c>
      <c r="AV490" s="14" t="s">
        <v>259</v>
      </c>
      <c r="AW490" s="14" t="s">
        <v>30</v>
      </c>
      <c r="AX490" s="14" t="s">
        <v>80</v>
      </c>
      <c r="AY490" s="164" t="s">
        <v>252</v>
      </c>
    </row>
    <row r="491" spans="2:65" s="1" customFormat="1" ht="37.9" customHeight="1">
      <c r="B491" s="32"/>
      <c r="C491" s="136" t="s">
        <v>684</v>
      </c>
      <c r="D491" s="136" t="s">
        <v>254</v>
      </c>
      <c r="E491" s="137" t="s">
        <v>3100</v>
      </c>
      <c r="F491" s="138" t="s">
        <v>3101</v>
      </c>
      <c r="G491" s="139" t="s">
        <v>257</v>
      </c>
      <c r="H491" s="140">
        <v>1258</v>
      </c>
      <c r="I491" s="141"/>
      <c r="J491" s="142">
        <f>ROUND(I491*H491,2)</f>
        <v>0</v>
      </c>
      <c r="K491" s="138" t="s">
        <v>1</v>
      </c>
      <c r="L491" s="32"/>
      <c r="M491" s="143" t="s">
        <v>1</v>
      </c>
      <c r="N491" s="144" t="s">
        <v>38</v>
      </c>
      <c r="P491" s="145">
        <f>O491*H491</f>
        <v>0</v>
      </c>
      <c r="Q491" s="145">
        <v>0</v>
      </c>
      <c r="R491" s="145">
        <f>Q491*H491</f>
        <v>0</v>
      </c>
      <c r="S491" s="145">
        <v>0</v>
      </c>
      <c r="T491" s="146">
        <f>S491*H491</f>
        <v>0</v>
      </c>
      <c r="AR491" s="147" t="s">
        <v>259</v>
      </c>
      <c r="AT491" s="147" t="s">
        <v>254</v>
      </c>
      <c r="AU491" s="147" t="s">
        <v>80</v>
      </c>
      <c r="AY491" s="17" t="s">
        <v>252</v>
      </c>
      <c r="BE491" s="148">
        <f>IF(N491="základní",J491,0)</f>
        <v>0</v>
      </c>
      <c r="BF491" s="148">
        <f>IF(N491="snížená",J491,0)</f>
        <v>0</v>
      </c>
      <c r="BG491" s="148">
        <f>IF(N491="zákl. přenesená",J491,0)</f>
        <v>0</v>
      </c>
      <c r="BH491" s="148">
        <f>IF(N491="sníž. přenesená",J491,0)</f>
        <v>0</v>
      </c>
      <c r="BI491" s="148">
        <f>IF(N491="nulová",J491,0)</f>
        <v>0</v>
      </c>
      <c r="BJ491" s="17" t="s">
        <v>80</v>
      </c>
      <c r="BK491" s="148">
        <f>ROUND(I491*H491,2)</f>
        <v>0</v>
      </c>
      <c r="BL491" s="17" t="s">
        <v>259</v>
      </c>
      <c r="BM491" s="147" t="s">
        <v>1003</v>
      </c>
    </row>
    <row r="492" spans="2:65" s="12" customFormat="1">
      <c r="B492" s="149"/>
      <c r="D492" s="150" t="s">
        <v>261</v>
      </c>
      <c r="E492" s="151" t="s">
        <v>1</v>
      </c>
      <c r="F492" s="152" t="s">
        <v>3102</v>
      </c>
      <c r="H492" s="151" t="s">
        <v>1</v>
      </c>
      <c r="I492" s="153"/>
      <c r="L492" s="149"/>
      <c r="M492" s="154"/>
      <c r="T492" s="155"/>
      <c r="AT492" s="151" t="s">
        <v>261</v>
      </c>
      <c r="AU492" s="151" t="s">
        <v>80</v>
      </c>
      <c r="AV492" s="12" t="s">
        <v>80</v>
      </c>
      <c r="AW492" s="12" t="s">
        <v>30</v>
      </c>
      <c r="AX492" s="12" t="s">
        <v>73</v>
      </c>
      <c r="AY492" s="151" t="s">
        <v>252</v>
      </c>
    </row>
    <row r="493" spans="2:65" s="12" customFormat="1">
      <c r="B493" s="149"/>
      <c r="D493" s="150" t="s">
        <v>261</v>
      </c>
      <c r="E493" s="151" t="s">
        <v>1</v>
      </c>
      <c r="F493" s="152" t="s">
        <v>2996</v>
      </c>
      <c r="H493" s="151" t="s">
        <v>1</v>
      </c>
      <c r="I493" s="153"/>
      <c r="L493" s="149"/>
      <c r="M493" s="154"/>
      <c r="T493" s="155"/>
      <c r="AT493" s="151" t="s">
        <v>261</v>
      </c>
      <c r="AU493" s="151" t="s">
        <v>80</v>
      </c>
      <c r="AV493" s="12" t="s">
        <v>80</v>
      </c>
      <c r="AW493" s="12" t="s">
        <v>30</v>
      </c>
      <c r="AX493" s="12" t="s">
        <v>73</v>
      </c>
      <c r="AY493" s="151" t="s">
        <v>252</v>
      </c>
    </row>
    <row r="494" spans="2:65" s="13" customFormat="1">
      <c r="B494" s="156"/>
      <c r="D494" s="150" t="s">
        <v>261</v>
      </c>
      <c r="E494" s="157" t="s">
        <v>1</v>
      </c>
      <c r="F494" s="158" t="s">
        <v>3103</v>
      </c>
      <c r="H494" s="159">
        <v>1258</v>
      </c>
      <c r="I494" s="160"/>
      <c r="L494" s="156"/>
      <c r="M494" s="161"/>
      <c r="T494" s="162"/>
      <c r="AT494" s="157" t="s">
        <v>261</v>
      </c>
      <c r="AU494" s="157" t="s">
        <v>80</v>
      </c>
      <c r="AV494" s="13" t="s">
        <v>82</v>
      </c>
      <c r="AW494" s="13" t="s">
        <v>30</v>
      </c>
      <c r="AX494" s="13" t="s">
        <v>73</v>
      </c>
      <c r="AY494" s="157" t="s">
        <v>252</v>
      </c>
    </row>
    <row r="495" spans="2:65" s="14" customFormat="1">
      <c r="B495" s="163"/>
      <c r="D495" s="150" t="s">
        <v>261</v>
      </c>
      <c r="E495" s="164" t="s">
        <v>1</v>
      </c>
      <c r="F495" s="165" t="s">
        <v>277</v>
      </c>
      <c r="H495" s="166">
        <v>1258</v>
      </c>
      <c r="I495" s="167"/>
      <c r="L495" s="163"/>
      <c r="M495" s="168"/>
      <c r="T495" s="169"/>
      <c r="AT495" s="164" t="s">
        <v>261</v>
      </c>
      <c r="AU495" s="164" t="s">
        <v>80</v>
      </c>
      <c r="AV495" s="14" t="s">
        <v>259</v>
      </c>
      <c r="AW495" s="14" t="s">
        <v>30</v>
      </c>
      <c r="AX495" s="14" t="s">
        <v>80</v>
      </c>
      <c r="AY495" s="164" t="s">
        <v>252</v>
      </c>
    </row>
    <row r="496" spans="2:65" s="1" customFormat="1" ht="24.2" customHeight="1">
      <c r="B496" s="32"/>
      <c r="C496" s="136" t="s">
        <v>691</v>
      </c>
      <c r="D496" s="136" t="s">
        <v>254</v>
      </c>
      <c r="E496" s="137" t="s">
        <v>3104</v>
      </c>
      <c r="F496" s="138" t="s">
        <v>3105</v>
      </c>
      <c r="G496" s="139" t="s">
        <v>257</v>
      </c>
      <c r="H496" s="140">
        <v>768</v>
      </c>
      <c r="I496" s="141"/>
      <c r="J496" s="142">
        <f>ROUND(I496*H496,2)</f>
        <v>0</v>
      </c>
      <c r="K496" s="138" t="s">
        <v>1</v>
      </c>
      <c r="L496" s="32"/>
      <c r="M496" s="143" t="s">
        <v>1</v>
      </c>
      <c r="N496" s="144" t="s">
        <v>38</v>
      </c>
      <c r="P496" s="145">
        <f>O496*H496</f>
        <v>0</v>
      </c>
      <c r="Q496" s="145">
        <v>0</v>
      </c>
      <c r="R496" s="145">
        <f>Q496*H496</f>
        <v>0</v>
      </c>
      <c r="S496" s="145">
        <v>0</v>
      </c>
      <c r="T496" s="146">
        <f>S496*H496</f>
        <v>0</v>
      </c>
      <c r="AR496" s="147" t="s">
        <v>259</v>
      </c>
      <c r="AT496" s="147" t="s">
        <v>254</v>
      </c>
      <c r="AU496" s="147" t="s">
        <v>80</v>
      </c>
      <c r="AY496" s="17" t="s">
        <v>252</v>
      </c>
      <c r="BE496" s="148">
        <f>IF(N496="základní",J496,0)</f>
        <v>0</v>
      </c>
      <c r="BF496" s="148">
        <f>IF(N496="snížená",J496,0)</f>
        <v>0</v>
      </c>
      <c r="BG496" s="148">
        <f>IF(N496="zákl. přenesená",J496,0)</f>
        <v>0</v>
      </c>
      <c r="BH496" s="148">
        <f>IF(N496="sníž. přenesená",J496,0)</f>
        <v>0</v>
      </c>
      <c r="BI496" s="148">
        <f>IF(N496="nulová",J496,0)</f>
        <v>0</v>
      </c>
      <c r="BJ496" s="17" t="s">
        <v>80</v>
      </c>
      <c r="BK496" s="148">
        <f>ROUND(I496*H496,2)</f>
        <v>0</v>
      </c>
      <c r="BL496" s="17" t="s">
        <v>259</v>
      </c>
      <c r="BM496" s="147" t="s">
        <v>1013</v>
      </c>
    </row>
    <row r="497" spans="2:65" s="12" customFormat="1">
      <c r="B497" s="149"/>
      <c r="D497" s="150" t="s">
        <v>261</v>
      </c>
      <c r="E497" s="151" t="s">
        <v>1</v>
      </c>
      <c r="F497" s="152" t="s">
        <v>3102</v>
      </c>
      <c r="H497" s="151" t="s">
        <v>1</v>
      </c>
      <c r="I497" s="153"/>
      <c r="L497" s="149"/>
      <c r="M497" s="154"/>
      <c r="T497" s="155"/>
      <c r="AT497" s="151" t="s">
        <v>261</v>
      </c>
      <c r="AU497" s="151" t="s">
        <v>80</v>
      </c>
      <c r="AV497" s="12" t="s">
        <v>80</v>
      </c>
      <c r="AW497" s="12" t="s">
        <v>30</v>
      </c>
      <c r="AX497" s="12" t="s">
        <v>73</v>
      </c>
      <c r="AY497" s="151" t="s">
        <v>252</v>
      </c>
    </row>
    <row r="498" spans="2:65" s="12" customFormat="1">
      <c r="B498" s="149"/>
      <c r="D498" s="150" t="s">
        <v>261</v>
      </c>
      <c r="E498" s="151" t="s">
        <v>1</v>
      </c>
      <c r="F498" s="152" t="s">
        <v>3010</v>
      </c>
      <c r="H498" s="151" t="s">
        <v>1</v>
      </c>
      <c r="I498" s="153"/>
      <c r="L498" s="149"/>
      <c r="M498" s="154"/>
      <c r="T498" s="155"/>
      <c r="AT498" s="151" t="s">
        <v>261</v>
      </c>
      <c r="AU498" s="151" t="s">
        <v>80</v>
      </c>
      <c r="AV498" s="12" t="s">
        <v>80</v>
      </c>
      <c r="AW498" s="12" t="s">
        <v>30</v>
      </c>
      <c r="AX498" s="12" t="s">
        <v>73</v>
      </c>
      <c r="AY498" s="151" t="s">
        <v>252</v>
      </c>
    </row>
    <row r="499" spans="2:65" s="13" customFormat="1">
      <c r="B499" s="156"/>
      <c r="D499" s="150" t="s">
        <v>261</v>
      </c>
      <c r="E499" s="157" t="s">
        <v>1</v>
      </c>
      <c r="F499" s="158" t="s">
        <v>3106</v>
      </c>
      <c r="H499" s="159">
        <v>768</v>
      </c>
      <c r="I499" s="160"/>
      <c r="L499" s="156"/>
      <c r="M499" s="161"/>
      <c r="T499" s="162"/>
      <c r="AT499" s="157" t="s">
        <v>261</v>
      </c>
      <c r="AU499" s="157" t="s">
        <v>80</v>
      </c>
      <c r="AV499" s="13" t="s">
        <v>82</v>
      </c>
      <c r="AW499" s="13" t="s">
        <v>30</v>
      </c>
      <c r="AX499" s="13" t="s">
        <v>73</v>
      </c>
      <c r="AY499" s="157" t="s">
        <v>252</v>
      </c>
    </row>
    <row r="500" spans="2:65" s="14" customFormat="1">
      <c r="B500" s="163"/>
      <c r="D500" s="150" t="s">
        <v>261</v>
      </c>
      <c r="E500" s="164" t="s">
        <v>1</v>
      </c>
      <c r="F500" s="165" t="s">
        <v>277</v>
      </c>
      <c r="H500" s="166">
        <v>768</v>
      </c>
      <c r="I500" s="167"/>
      <c r="L500" s="163"/>
      <c r="M500" s="168"/>
      <c r="T500" s="169"/>
      <c r="AT500" s="164" t="s">
        <v>261</v>
      </c>
      <c r="AU500" s="164" t="s">
        <v>80</v>
      </c>
      <c r="AV500" s="14" t="s">
        <v>259</v>
      </c>
      <c r="AW500" s="14" t="s">
        <v>30</v>
      </c>
      <c r="AX500" s="14" t="s">
        <v>80</v>
      </c>
      <c r="AY500" s="164" t="s">
        <v>252</v>
      </c>
    </row>
    <row r="501" spans="2:65" s="1" customFormat="1" ht="24.2" customHeight="1">
      <c r="B501" s="32"/>
      <c r="C501" s="136" t="s">
        <v>697</v>
      </c>
      <c r="D501" s="136" t="s">
        <v>254</v>
      </c>
      <c r="E501" s="137" t="s">
        <v>3107</v>
      </c>
      <c r="F501" s="138" t="s">
        <v>3108</v>
      </c>
      <c r="G501" s="139" t="s">
        <v>2132</v>
      </c>
      <c r="H501" s="140">
        <v>1</v>
      </c>
      <c r="I501" s="141"/>
      <c r="J501" s="142">
        <f>ROUND(I501*H501,2)</f>
        <v>0</v>
      </c>
      <c r="K501" s="138" t="s">
        <v>1</v>
      </c>
      <c r="L501" s="32"/>
      <c r="M501" s="143" t="s">
        <v>1</v>
      </c>
      <c r="N501" s="144" t="s">
        <v>38</v>
      </c>
      <c r="P501" s="145">
        <f>O501*H501</f>
        <v>0</v>
      </c>
      <c r="Q501" s="145">
        <v>0</v>
      </c>
      <c r="R501" s="145">
        <f>Q501*H501</f>
        <v>0</v>
      </c>
      <c r="S501" s="145">
        <v>0</v>
      </c>
      <c r="T501" s="146">
        <f>S501*H501</f>
        <v>0</v>
      </c>
      <c r="AR501" s="147" t="s">
        <v>259</v>
      </c>
      <c r="AT501" s="147" t="s">
        <v>254</v>
      </c>
      <c r="AU501" s="147" t="s">
        <v>80</v>
      </c>
      <c r="AY501" s="17" t="s">
        <v>252</v>
      </c>
      <c r="BE501" s="148">
        <f>IF(N501="základní",J501,0)</f>
        <v>0</v>
      </c>
      <c r="BF501" s="148">
        <f>IF(N501="snížená",J501,0)</f>
        <v>0</v>
      </c>
      <c r="BG501" s="148">
        <f>IF(N501="zákl. přenesená",J501,0)</f>
        <v>0</v>
      </c>
      <c r="BH501" s="148">
        <f>IF(N501="sníž. přenesená",J501,0)</f>
        <v>0</v>
      </c>
      <c r="BI501" s="148">
        <f>IF(N501="nulová",J501,0)</f>
        <v>0</v>
      </c>
      <c r="BJ501" s="17" t="s">
        <v>80</v>
      </c>
      <c r="BK501" s="148">
        <f>ROUND(I501*H501,2)</f>
        <v>0</v>
      </c>
      <c r="BL501" s="17" t="s">
        <v>259</v>
      </c>
      <c r="BM501" s="147" t="s">
        <v>1032</v>
      </c>
    </row>
    <row r="502" spans="2:65" s="12" customFormat="1">
      <c r="B502" s="149"/>
      <c r="D502" s="150" t="s">
        <v>261</v>
      </c>
      <c r="E502" s="151" t="s">
        <v>1</v>
      </c>
      <c r="F502" s="152" t="s">
        <v>3109</v>
      </c>
      <c r="H502" s="151" t="s">
        <v>1</v>
      </c>
      <c r="I502" s="153"/>
      <c r="L502" s="149"/>
      <c r="M502" s="154"/>
      <c r="T502" s="155"/>
      <c r="AT502" s="151" t="s">
        <v>261</v>
      </c>
      <c r="AU502" s="151" t="s">
        <v>80</v>
      </c>
      <c r="AV502" s="12" t="s">
        <v>80</v>
      </c>
      <c r="AW502" s="12" t="s">
        <v>30</v>
      </c>
      <c r="AX502" s="12" t="s">
        <v>73</v>
      </c>
      <c r="AY502" s="151" t="s">
        <v>252</v>
      </c>
    </row>
    <row r="503" spans="2:65" s="12" customFormat="1">
      <c r="B503" s="149"/>
      <c r="D503" s="150" t="s">
        <v>261</v>
      </c>
      <c r="E503" s="151" t="s">
        <v>1</v>
      </c>
      <c r="F503" s="152" t="s">
        <v>3110</v>
      </c>
      <c r="H503" s="151" t="s">
        <v>1</v>
      </c>
      <c r="I503" s="153"/>
      <c r="L503" s="149"/>
      <c r="M503" s="154"/>
      <c r="T503" s="155"/>
      <c r="AT503" s="151" t="s">
        <v>261</v>
      </c>
      <c r="AU503" s="151" t="s">
        <v>80</v>
      </c>
      <c r="AV503" s="12" t="s">
        <v>80</v>
      </c>
      <c r="AW503" s="12" t="s">
        <v>30</v>
      </c>
      <c r="AX503" s="12" t="s">
        <v>73</v>
      </c>
      <c r="AY503" s="151" t="s">
        <v>252</v>
      </c>
    </row>
    <row r="504" spans="2:65" s="12" customFormat="1">
      <c r="B504" s="149"/>
      <c r="D504" s="150" t="s">
        <v>261</v>
      </c>
      <c r="E504" s="151" t="s">
        <v>1</v>
      </c>
      <c r="F504" s="152" t="s">
        <v>3111</v>
      </c>
      <c r="H504" s="151" t="s">
        <v>1</v>
      </c>
      <c r="I504" s="153"/>
      <c r="L504" s="149"/>
      <c r="M504" s="154"/>
      <c r="T504" s="155"/>
      <c r="AT504" s="151" t="s">
        <v>261</v>
      </c>
      <c r="AU504" s="151" t="s">
        <v>80</v>
      </c>
      <c r="AV504" s="12" t="s">
        <v>80</v>
      </c>
      <c r="AW504" s="12" t="s">
        <v>30</v>
      </c>
      <c r="AX504" s="12" t="s">
        <v>73</v>
      </c>
      <c r="AY504" s="151" t="s">
        <v>252</v>
      </c>
    </row>
    <row r="505" spans="2:65" s="12" customFormat="1">
      <c r="B505" s="149"/>
      <c r="D505" s="150" t="s">
        <v>261</v>
      </c>
      <c r="E505" s="151" t="s">
        <v>1</v>
      </c>
      <c r="F505" s="152" t="s">
        <v>3112</v>
      </c>
      <c r="H505" s="151" t="s">
        <v>1</v>
      </c>
      <c r="I505" s="153"/>
      <c r="L505" s="149"/>
      <c r="M505" s="154"/>
      <c r="T505" s="155"/>
      <c r="AT505" s="151" t="s">
        <v>261</v>
      </c>
      <c r="AU505" s="151" t="s">
        <v>80</v>
      </c>
      <c r="AV505" s="12" t="s">
        <v>80</v>
      </c>
      <c r="AW505" s="12" t="s">
        <v>30</v>
      </c>
      <c r="AX505" s="12" t="s">
        <v>73</v>
      </c>
      <c r="AY505" s="151" t="s">
        <v>252</v>
      </c>
    </row>
    <row r="506" spans="2:65" s="13" customFormat="1">
      <c r="B506" s="156"/>
      <c r="D506" s="150" t="s">
        <v>261</v>
      </c>
      <c r="E506" s="157" t="s">
        <v>1</v>
      </c>
      <c r="F506" s="158" t="s">
        <v>80</v>
      </c>
      <c r="H506" s="159">
        <v>1</v>
      </c>
      <c r="I506" s="160"/>
      <c r="L506" s="156"/>
      <c r="M506" s="161"/>
      <c r="T506" s="162"/>
      <c r="AT506" s="157" t="s">
        <v>261</v>
      </c>
      <c r="AU506" s="157" t="s">
        <v>80</v>
      </c>
      <c r="AV506" s="13" t="s">
        <v>82</v>
      </c>
      <c r="AW506" s="13" t="s">
        <v>30</v>
      </c>
      <c r="AX506" s="13" t="s">
        <v>73</v>
      </c>
      <c r="AY506" s="157" t="s">
        <v>252</v>
      </c>
    </row>
    <row r="507" spans="2:65" s="14" customFormat="1">
      <c r="B507" s="163"/>
      <c r="D507" s="150" t="s">
        <v>261</v>
      </c>
      <c r="E507" s="164" t="s">
        <v>1</v>
      </c>
      <c r="F507" s="165" t="s">
        <v>277</v>
      </c>
      <c r="H507" s="166">
        <v>1</v>
      </c>
      <c r="I507" s="167"/>
      <c r="L507" s="163"/>
      <c r="M507" s="168"/>
      <c r="T507" s="169"/>
      <c r="AT507" s="164" t="s">
        <v>261</v>
      </c>
      <c r="AU507" s="164" t="s">
        <v>80</v>
      </c>
      <c r="AV507" s="14" t="s">
        <v>259</v>
      </c>
      <c r="AW507" s="14" t="s">
        <v>30</v>
      </c>
      <c r="AX507" s="14" t="s">
        <v>80</v>
      </c>
      <c r="AY507" s="164" t="s">
        <v>252</v>
      </c>
    </row>
    <row r="508" spans="2:65" s="1" customFormat="1" ht="24.2" customHeight="1">
      <c r="B508" s="32"/>
      <c r="C508" s="136" t="s">
        <v>702</v>
      </c>
      <c r="D508" s="136" t="s">
        <v>254</v>
      </c>
      <c r="E508" s="137" t="s">
        <v>3113</v>
      </c>
      <c r="F508" s="138" t="s">
        <v>3114</v>
      </c>
      <c r="G508" s="139" t="s">
        <v>2132</v>
      </c>
      <c r="H508" s="140">
        <v>1</v>
      </c>
      <c r="I508" s="141"/>
      <c r="J508" s="142">
        <f>ROUND(I508*H508,2)</f>
        <v>0</v>
      </c>
      <c r="K508" s="138" t="s">
        <v>1</v>
      </c>
      <c r="L508" s="32"/>
      <c r="M508" s="143" t="s">
        <v>1</v>
      </c>
      <c r="N508" s="144" t="s">
        <v>38</v>
      </c>
      <c r="P508" s="145">
        <f>O508*H508</f>
        <v>0</v>
      </c>
      <c r="Q508" s="145">
        <v>0</v>
      </c>
      <c r="R508" s="145">
        <f>Q508*H508</f>
        <v>0</v>
      </c>
      <c r="S508" s="145">
        <v>0</v>
      </c>
      <c r="T508" s="146">
        <f>S508*H508</f>
        <v>0</v>
      </c>
      <c r="AR508" s="147" t="s">
        <v>259</v>
      </c>
      <c r="AT508" s="147" t="s">
        <v>254</v>
      </c>
      <c r="AU508" s="147" t="s">
        <v>80</v>
      </c>
      <c r="AY508" s="17" t="s">
        <v>252</v>
      </c>
      <c r="BE508" s="148">
        <f>IF(N508="základní",J508,0)</f>
        <v>0</v>
      </c>
      <c r="BF508" s="148">
        <f>IF(N508="snížená",J508,0)</f>
        <v>0</v>
      </c>
      <c r="BG508" s="148">
        <f>IF(N508="zákl. přenesená",J508,0)</f>
        <v>0</v>
      </c>
      <c r="BH508" s="148">
        <f>IF(N508="sníž. přenesená",J508,0)</f>
        <v>0</v>
      </c>
      <c r="BI508" s="148">
        <f>IF(N508="nulová",J508,0)</f>
        <v>0</v>
      </c>
      <c r="BJ508" s="17" t="s">
        <v>80</v>
      </c>
      <c r="BK508" s="148">
        <f>ROUND(I508*H508,2)</f>
        <v>0</v>
      </c>
      <c r="BL508" s="17" t="s">
        <v>259</v>
      </c>
      <c r="BM508" s="147" t="s">
        <v>1043</v>
      </c>
    </row>
    <row r="509" spans="2:65" s="12" customFormat="1">
      <c r="B509" s="149"/>
      <c r="D509" s="150" t="s">
        <v>261</v>
      </c>
      <c r="E509" s="151" t="s">
        <v>1</v>
      </c>
      <c r="F509" s="152" t="s">
        <v>3109</v>
      </c>
      <c r="H509" s="151" t="s">
        <v>1</v>
      </c>
      <c r="I509" s="153"/>
      <c r="L509" s="149"/>
      <c r="M509" s="154"/>
      <c r="T509" s="155"/>
      <c r="AT509" s="151" t="s">
        <v>261</v>
      </c>
      <c r="AU509" s="151" t="s">
        <v>80</v>
      </c>
      <c r="AV509" s="12" t="s">
        <v>80</v>
      </c>
      <c r="AW509" s="12" t="s">
        <v>30</v>
      </c>
      <c r="AX509" s="12" t="s">
        <v>73</v>
      </c>
      <c r="AY509" s="151" t="s">
        <v>252</v>
      </c>
    </row>
    <row r="510" spans="2:65" s="12" customFormat="1">
      <c r="B510" s="149"/>
      <c r="D510" s="150" t="s">
        <v>261</v>
      </c>
      <c r="E510" s="151" t="s">
        <v>1</v>
      </c>
      <c r="F510" s="152" t="s">
        <v>3110</v>
      </c>
      <c r="H510" s="151" t="s">
        <v>1</v>
      </c>
      <c r="I510" s="153"/>
      <c r="L510" s="149"/>
      <c r="M510" s="154"/>
      <c r="T510" s="155"/>
      <c r="AT510" s="151" t="s">
        <v>261</v>
      </c>
      <c r="AU510" s="151" t="s">
        <v>80</v>
      </c>
      <c r="AV510" s="12" t="s">
        <v>80</v>
      </c>
      <c r="AW510" s="12" t="s">
        <v>30</v>
      </c>
      <c r="AX510" s="12" t="s">
        <v>73</v>
      </c>
      <c r="AY510" s="151" t="s">
        <v>252</v>
      </c>
    </row>
    <row r="511" spans="2:65" s="12" customFormat="1">
      <c r="B511" s="149"/>
      <c r="D511" s="150" t="s">
        <v>261</v>
      </c>
      <c r="E511" s="151" t="s">
        <v>1</v>
      </c>
      <c r="F511" s="152" t="s">
        <v>3111</v>
      </c>
      <c r="H511" s="151" t="s">
        <v>1</v>
      </c>
      <c r="I511" s="153"/>
      <c r="L511" s="149"/>
      <c r="M511" s="154"/>
      <c r="T511" s="155"/>
      <c r="AT511" s="151" t="s">
        <v>261</v>
      </c>
      <c r="AU511" s="151" t="s">
        <v>80</v>
      </c>
      <c r="AV511" s="12" t="s">
        <v>80</v>
      </c>
      <c r="AW511" s="12" t="s">
        <v>30</v>
      </c>
      <c r="AX511" s="12" t="s">
        <v>73</v>
      </c>
      <c r="AY511" s="151" t="s">
        <v>252</v>
      </c>
    </row>
    <row r="512" spans="2:65" s="12" customFormat="1">
      <c r="B512" s="149"/>
      <c r="D512" s="150" t="s">
        <v>261</v>
      </c>
      <c r="E512" s="151" t="s">
        <v>1</v>
      </c>
      <c r="F512" s="152" t="s">
        <v>3112</v>
      </c>
      <c r="H512" s="151" t="s">
        <v>1</v>
      </c>
      <c r="I512" s="153"/>
      <c r="L512" s="149"/>
      <c r="M512" s="154"/>
      <c r="T512" s="155"/>
      <c r="AT512" s="151" t="s">
        <v>261</v>
      </c>
      <c r="AU512" s="151" t="s">
        <v>80</v>
      </c>
      <c r="AV512" s="12" t="s">
        <v>80</v>
      </c>
      <c r="AW512" s="12" t="s">
        <v>30</v>
      </c>
      <c r="AX512" s="12" t="s">
        <v>73</v>
      </c>
      <c r="AY512" s="151" t="s">
        <v>252</v>
      </c>
    </row>
    <row r="513" spans="2:65" s="13" customFormat="1">
      <c r="B513" s="156"/>
      <c r="D513" s="150" t="s">
        <v>261</v>
      </c>
      <c r="E513" s="157" t="s">
        <v>1</v>
      </c>
      <c r="F513" s="158" t="s">
        <v>80</v>
      </c>
      <c r="H513" s="159">
        <v>1</v>
      </c>
      <c r="I513" s="160"/>
      <c r="L513" s="156"/>
      <c r="M513" s="161"/>
      <c r="T513" s="162"/>
      <c r="AT513" s="157" t="s">
        <v>261</v>
      </c>
      <c r="AU513" s="157" t="s">
        <v>80</v>
      </c>
      <c r="AV513" s="13" t="s">
        <v>82</v>
      </c>
      <c r="AW513" s="13" t="s">
        <v>30</v>
      </c>
      <c r="AX513" s="13" t="s">
        <v>73</v>
      </c>
      <c r="AY513" s="157" t="s">
        <v>252</v>
      </c>
    </row>
    <row r="514" spans="2:65" s="14" customFormat="1">
      <c r="B514" s="163"/>
      <c r="D514" s="150" t="s">
        <v>261</v>
      </c>
      <c r="E514" s="164" t="s">
        <v>1</v>
      </c>
      <c r="F514" s="165" t="s">
        <v>277</v>
      </c>
      <c r="H514" s="166">
        <v>1</v>
      </c>
      <c r="I514" s="167"/>
      <c r="L514" s="163"/>
      <c r="M514" s="168"/>
      <c r="T514" s="169"/>
      <c r="AT514" s="164" t="s">
        <v>261</v>
      </c>
      <c r="AU514" s="164" t="s">
        <v>80</v>
      </c>
      <c r="AV514" s="14" t="s">
        <v>259</v>
      </c>
      <c r="AW514" s="14" t="s">
        <v>30</v>
      </c>
      <c r="AX514" s="14" t="s">
        <v>80</v>
      </c>
      <c r="AY514" s="164" t="s">
        <v>252</v>
      </c>
    </row>
    <row r="515" spans="2:65" s="1" customFormat="1" ht="24.2" customHeight="1">
      <c r="B515" s="32"/>
      <c r="C515" s="136" t="s">
        <v>707</v>
      </c>
      <c r="D515" s="136" t="s">
        <v>254</v>
      </c>
      <c r="E515" s="137" t="s">
        <v>3115</v>
      </c>
      <c r="F515" s="138" t="s">
        <v>3108</v>
      </c>
      <c r="G515" s="139" t="s">
        <v>2132</v>
      </c>
      <c r="H515" s="140">
        <v>1</v>
      </c>
      <c r="I515" s="141"/>
      <c r="J515" s="142">
        <f>ROUND(I515*H515,2)</f>
        <v>0</v>
      </c>
      <c r="K515" s="138" t="s">
        <v>1</v>
      </c>
      <c r="L515" s="32"/>
      <c r="M515" s="143" t="s">
        <v>1</v>
      </c>
      <c r="N515" s="144" t="s">
        <v>38</v>
      </c>
      <c r="P515" s="145">
        <f>O515*H515</f>
        <v>0</v>
      </c>
      <c r="Q515" s="145">
        <v>0</v>
      </c>
      <c r="R515" s="145">
        <f>Q515*H515</f>
        <v>0</v>
      </c>
      <c r="S515" s="145">
        <v>0</v>
      </c>
      <c r="T515" s="146">
        <f>S515*H515</f>
        <v>0</v>
      </c>
      <c r="AR515" s="147" t="s">
        <v>259</v>
      </c>
      <c r="AT515" s="147" t="s">
        <v>254</v>
      </c>
      <c r="AU515" s="147" t="s">
        <v>80</v>
      </c>
      <c r="AY515" s="17" t="s">
        <v>252</v>
      </c>
      <c r="BE515" s="148">
        <f>IF(N515="základní",J515,0)</f>
        <v>0</v>
      </c>
      <c r="BF515" s="148">
        <f>IF(N515="snížená",J515,0)</f>
        <v>0</v>
      </c>
      <c r="BG515" s="148">
        <f>IF(N515="zákl. přenesená",J515,0)</f>
        <v>0</v>
      </c>
      <c r="BH515" s="148">
        <f>IF(N515="sníž. přenesená",J515,0)</f>
        <v>0</v>
      </c>
      <c r="BI515" s="148">
        <f>IF(N515="nulová",J515,0)</f>
        <v>0</v>
      </c>
      <c r="BJ515" s="17" t="s">
        <v>80</v>
      </c>
      <c r="BK515" s="148">
        <f>ROUND(I515*H515,2)</f>
        <v>0</v>
      </c>
      <c r="BL515" s="17" t="s">
        <v>259</v>
      </c>
      <c r="BM515" s="147" t="s">
        <v>1054</v>
      </c>
    </row>
    <row r="516" spans="2:65" s="12" customFormat="1">
      <c r="B516" s="149"/>
      <c r="D516" s="150" t="s">
        <v>261</v>
      </c>
      <c r="E516" s="151" t="s">
        <v>1</v>
      </c>
      <c r="F516" s="152" t="s">
        <v>3109</v>
      </c>
      <c r="H516" s="151" t="s">
        <v>1</v>
      </c>
      <c r="I516" s="153"/>
      <c r="L516" s="149"/>
      <c r="M516" s="154"/>
      <c r="T516" s="155"/>
      <c r="AT516" s="151" t="s">
        <v>261</v>
      </c>
      <c r="AU516" s="151" t="s">
        <v>80</v>
      </c>
      <c r="AV516" s="12" t="s">
        <v>80</v>
      </c>
      <c r="AW516" s="12" t="s">
        <v>30</v>
      </c>
      <c r="AX516" s="12" t="s">
        <v>73</v>
      </c>
      <c r="AY516" s="151" t="s">
        <v>252</v>
      </c>
    </row>
    <row r="517" spans="2:65" s="12" customFormat="1">
      <c r="B517" s="149"/>
      <c r="D517" s="150" t="s">
        <v>261</v>
      </c>
      <c r="E517" s="151" t="s">
        <v>1</v>
      </c>
      <c r="F517" s="152" t="s">
        <v>3110</v>
      </c>
      <c r="H517" s="151" t="s">
        <v>1</v>
      </c>
      <c r="I517" s="153"/>
      <c r="L517" s="149"/>
      <c r="M517" s="154"/>
      <c r="T517" s="155"/>
      <c r="AT517" s="151" t="s">
        <v>261</v>
      </c>
      <c r="AU517" s="151" t="s">
        <v>80</v>
      </c>
      <c r="AV517" s="12" t="s">
        <v>80</v>
      </c>
      <c r="AW517" s="12" t="s">
        <v>30</v>
      </c>
      <c r="AX517" s="12" t="s">
        <v>73</v>
      </c>
      <c r="AY517" s="151" t="s">
        <v>252</v>
      </c>
    </row>
    <row r="518" spans="2:65" s="12" customFormat="1">
      <c r="B518" s="149"/>
      <c r="D518" s="150" t="s">
        <v>261</v>
      </c>
      <c r="E518" s="151" t="s">
        <v>1</v>
      </c>
      <c r="F518" s="152" t="s">
        <v>3111</v>
      </c>
      <c r="H518" s="151" t="s">
        <v>1</v>
      </c>
      <c r="I518" s="153"/>
      <c r="L518" s="149"/>
      <c r="M518" s="154"/>
      <c r="T518" s="155"/>
      <c r="AT518" s="151" t="s">
        <v>261</v>
      </c>
      <c r="AU518" s="151" t="s">
        <v>80</v>
      </c>
      <c r="AV518" s="12" t="s">
        <v>80</v>
      </c>
      <c r="AW518" s="12" t="s">
        <v>30</v>
      </c>
      <c r="AX518" s="12" t="s">
        <v>73</v>
      </c>
      <c r="AY518" s="151" t="s">
        <v>252</v>
      </c>
    </row>
    <row r="519" spans="2:65" s="12" customFormat="1">
      <c r="B519" s="149"/>
      <c r="D519" s="150" t="s">
        <v>261</v>
      </c>
      <c r="E519" s="151" t="s">
        <v>1</v>
      </c>
      <c r="F519" s="152" t="s">
        <v>3112</v>
      </c>
      <c r="H519" s="151" t="s">
        <v>1</v>
      </c>
      <c r="I519" s="153"/>
      <c r="L519" s="149"/>
      <c r="M519" s="154"/>
      <c r="T519" s="155"/>
      <c r="AT519" s="151" t="s">
        <v>261</v>
      </c>
      <c r="AU519" s="151" t="s">
        <v>80</v>
      </c>
      <c r="AV519" s="12" t="s">
        <v>80</v>
      </c>
      <c r="AW519" s="12" t="s">
        <v>30</v>
      </c>
      <c r="AX519" s="12" t="s">
        <v>73</v>
      </c>
      <c r="AY519" s="151" t="s">
        <v>252</v>
      </c>
    </row>
    <row r="520" spans="2:65" s="13" customFormat="1">
      <c r="B520" s="156"/>
      <c r="D520" s="150" t="s">
        <v>261</v>
      </c>
      <c r="E520" s="157" t="s">
        <v>1</v>
      </c>
      <c r="F520" s="158" t="s">
        <v>80</v>
      </c>
      <c r="H520" s="159">
        <v>1</v>
      </c>
      <c r="I520" s="160"/>
      <c r="L520" s="156"/>
      <c r="M520" s="161"/>
      <c r="T520" s="162"/>
      <c r="AT520" s="157" t="s">
        <v>261</v>
      </c>
      <c r="AU520" s="157" t="s">
        <v>80</v>
      </c>
      <c r="AV520" s="13" t="s">
        <v>82</v>
      </c>
      <c r="AW520" s="13" t="s">
        <v>30</v>
      </c>
      <c r="AX520" s="13" t="s">
        <v>73</v>
      </c>
      <c r="AY520" s="157" t="s">
        <v>252</v>
      </c>
    </row>
    <row r="521" spans="2:65" s="14" customFormat="1">
      <c r="B521" s="163"/>
      <c r="D521" s="150" t="s">
        <v>261</v>
      </c>
      <c r="E521" s="164" t="s">
        <v>1</v>
      </c>
      <c r="F521" s="165" t="s">
        <v>277</v>
      </c>
      <c r="H521" s="166">
        <v>1</v>
      </c>
      <c r="I521" s="167"/>
      <c r="L521" s="163"/>
      <c r="M521" s="168"/>
      <c r="T521" s="169"/>
      <c r="AT521" s="164" t="s">
        <v>261</v>
      </c>
      <c r="AU521" s="164" t="s">
        <v>80</v>
      </c>
      <c r="AV521" s="14" t="s">
        <v>259</v>
      </c>
      <c r="AW521" s="14" t="s">
        <v>30</v>
      </c>
      <c r="AX521" s="14" t="s">
        <v>80</v>
      </c>
      <c r="AY521" s="164" t="s">
        <v>252</v>
      </c>
    </row>
    <row r="522" spans="2:65" s="1" customFormat="1" ht="24.2" customHeight="1">
      <c r="B522" s="32"/>
      <c r="C522" s="136" t="s">
        <v>712</v>
      </c>
      <c r="D522" s="136" t="s">
        <v>254</v>
      </c>
      <c r="E522" s="137" t="s">
        <v>3116</v>
      </c>
      <c r="F522" s="138" t="s">
        <v>3117</v>
      </c>
      <c r="G522" s="139" t="s">
        <v>2132</v>
      </c>
      <c r="H522" s="140">
        <v>1</v>
      </c>
      <c r="I522" s="141"/>
      <c r="J522" s="142">
        <f>ROUND(I522*H522,2)</f>
        <v>0</v>
      </c>
      <c r="K522" s="138" t="s">
        <v>1</v>
      </c>
      <c r="L522" s="32"/>
      <c r="M522" s="143" t="s">
        <v>1</v>
      </c>
      <c r="N522" s="144" t="s">
        <v>38</v>
      </c>
      <c r="P522" s="145">
        <f>O522*H522</f>
        <v>0</v>
      </c>
      <c r="Q522" s="145">
        <v>0</v>
      </c>
      <c r="R522" s="145">
        <f>Q522*H522</f>
        <v>0</v>
      </c>
      <c r="S522" s="145">
        <v>0</v>
      </c>
      <c r="T522" s="146">
        <f>S522*H522</f>
        <v>0</v>
      </c>
      <c r="AR522" s="147" t="s">
        <v>259</v>
      </c>
      <c r="AT522" s="147" t="s">
        <v>254</v>
      </c>
      <c r="AU522" s="147" t="s">
        <v>80</v>
      </c>
      <c r="AY522" s="17" t="s">
        <v>252</v>
      </c>
      <c r="BE522" s="148">
        <f>IF(N522="základní",J522,0)</f>
        <v>0</v>
      </c>
      <c r="BF522" s="148">
        <f>IF(N522="snížená",J522,0)</f>
        <v>0</v>
      </c>
      <c r="BG522" s="148">
        <f>IF(N522="zákl. přenesená",J522,0)</f>
        <v>0</v>
      </c>
      <c r="BH522" s="148">
        <f>IF(N522="sníž. přenesená",J522,0)</f>
        <v>0</v>
      </c>
      <c r="BI522" s="148">
        <f>IF(N522="nulová",J522,0)</f>
        <v>0</v>
      </c>
      <c r="BJ522" s="17" t="s">
        <v>80</v>
      </c>
      <c r="BK522" s="148">
        <f>ROUND(I522*H522,2)</f>
        <v>0</v>
      </c>
      <c r="BL522" s="17" t="s">
        <v>259</v>
      </c>
      <c r="BM522" s="147" t="s">
        <v>1063</v>
      </c>
    </row>
    <row r="523" spans="2:65" s="12" customFormat="1">
      <c r="B523" s="149"/>
      <c r="D523" s="150" t="s">
        <v>261</v>
      </c>
      <c r="E523" s="151" t="s">
        <v>1</v>
      </c>
      <c r="F523" s="152" t="s">
        <v>3109</v>
      </c>
      <c r="H523" s="151" t="s">
        <v>1</v>
      </c>
      <c r="I523" s="153"/>
      <c r="L523" s="149"/>
      <c r="M523" s="154"/>
      <c r="T523" s="155"/>
      <c r="AT523" s="151" t="s">
        <v>261</v>
      </c>
      <c r="AU523" s="151" t="s">
        <v>80</v>
      </c>
      <c r="AV523" s="12" t="s">
        <v>80</v>
      </c>
      <c r="AW523" s="12" t="s">
        <v>30</v>
      </c>
      <c r="AX523" s="12" t="s">
        <v>73</v>
      </c>
      <c r="AY523" s="151" t="s">
        <v>252</v>
      </c>
    </row>
    <row r="524" spans="2:65" s="12" customFormat="1">
      <c r="B524" s="149"/>
      <c r="D524" s="150" t="s">
        <v>261</v>
      </c>
      <c r="E524" s="151" t="s">
        <v>1</v>
      </c>
      <c r="F524" s="152" t="s">
        <v>3110</v>
      </c>
      <c r="H524" s="151" t="s">
        <v>1</v>
      </c>
      <c r="I524" s="153"/>
      <c r="L524" s="149"/>
      <c r="M524" s="154"/>
      <c r="T524" s="155"/>
      <c r="AT524" s="151" t="s">
        <v>261</v>
      </c>
      <c r="AU524" s="151" t="s">
        <v>80</v>
      </c>
      <c r="AV524" s="12" t="s">
        <v>80</v>
      </c>
      <c r="AW524" s="12" t="s">
        <v>30</v>
      </c>
      <c r="AX524" s="12" t="s">
        <v>73</v>
      </c>
      <c r="AY524" s="151" t="s">
        <v>252</v>
      </c>
    </row>
    <row r="525" spans="2:65" s="12" customFormat="1">
      <c r="B525" s="149"/>
      <c r="D525" s="150" t="s">
        <v>261</v>
      </c>
      <c r="E525" s="151" t="s">
        <v>1</v>
      </c>
      <c r="F525" s="152" t="s">
        <v>3111</v>
      </c>
      <c r="H525" s="151" t="s">
        <v>1</v>
      </c>
      <c r="I525" s="153"/>
      <c r="L525" s="149"/>
      <c r="M525" s="154"/>
      <c r="T525" s="155"/>
      <c r="AT525" s="151" t="s">
        <v>261</v>
      </c>
      <c r="AU525" s="151" t="s">
        <v>80</v>
      </c>
      <c r="AV525" s="12" t="s">
        <v>80</v>
      </c>
      <c r="AW525" s="12" t="s">
        <v>30</v>
      </c>
      <c r="AX525" s="12" t="s">
        <v>73</v>
      </c>
      <c r="AY525" s="151" t="s">
        <v>252</v>
      </c>
    </row>
    <row r="526" spans="2:65" s="12" customFormat="1">
      <c r="B526" s="149"/>
      <c r="D526" s="150" t="s">
        <v>261</v>
      </c>
      <c r="E526" s="151" t="s">
        <v>1</v>
      </c>
      <c r="F526" s="152" t="s">
        <v>3112</v>
      </c>
      <c r="H526" s="151" t="s">
        <v>1</v>
      </c>
      <c r="I526" s="153"/>
      <c r="L526" s="149"/>
      <c r="M526" s="154"/>
      <c r="T526" s="155"/>
      <c r="AT526" s="151" t="s">
        <v>261</v>
      </c>
      <c r="AU526" s="151" t="s">
        <v>80</v>
      </c>
      <c r="AV526" s="12" t="s">
        <v>80</v>
      </c>
      <c r="AW526" s="12" t="s">
        <v>30</v>
      </c>
      <c r="AX526" s="12" t="s">
        <v>73</v>
      </c>
      <c r="AY526" s="151" t="s">
        <v>252</v>
      </c>
    </row>
    <row r="527" spans="2:65" s="13" customFormat="1">
      <c r="B527" s="156"/>
      <c r="D527" s="150" t="s">
        <v>261</v>
      </c>
      <c r="E527" s="157" t="s">
        <v>1</v>
      </c>
      <c r="F527" s="158" t="s">
        <v>80</v>
      </c>
      <c r="H527" s="159">
        <v>1</v>
      </c>
      <c r="I527" s="160"/>
      <c r="L527" s="156"/>
      <c r="M527" s="161"/>
      <c r="T527" s="162"/>
      <c r="AT527" s="157" t="s">
        <v>261</v>
      </c>
      <c r="AU527" s="157" t="s">
        <v>80</v>
      </c>
      <c r="AV527" s="13" t="s">
        <v>82</v>
      </c>
      <c r="AW527" s="13" t="s">
        <v>30</v>
      </c>
      <c r="AX527" s="13" t="s">
        <v>73</v>
      </c>
      <c r="AY527" s="157" t="s">
        <v>252</v>
      </c>
    </row>
    <row r="528" spans="2:65" s="14" customFormat="1">
      <c r="B528" s="163"/>
      <c r="D528" s="150" t="s">
        <v>261</v>
      </c>
      <c r="E528" s="164" t="s">
        <v>1</v>
      </c>
      <c r="F528" s="165" t="s">
        <v>277</v>
      </c>
      <c r="H528" s="166">
        <v>1</v>
      </c>
      <c r="I528" s="167"/>
      <c r="L528" s="163"/>
      <c r="M528" s="168"/>
      <c r="T528" s="169"/>
      <c r="AT528" s="164" t="s">
        <v>261</v>
      </c>
      <c r="AU528" s="164" t="s">
        <v>80</v>
      </c>
      <c r="AV528" s="14" t="s">
        <v>259</v>
      </c>
      <c r="AW528" s="14" t="s">
        <v>30</v>
      </c>
      <c r="AX528" s="14" t="s">
        <v>80</v>
      </c>
      <c r="AY528" s="164" t="s">
        <v>252</v>
      </c>
    </row>
    <row r="529" spans="2:65" s="1" customFormat="1" ht="24.2" customHeight="1">
      <c r="B529" s="32"/>
      <c r="C529" s="136" t="s">
        <v>717</v>
      </c>
      <c r="D529" s="136" t="s">
        <v>254</v>
      </c>
      <c r="E529" s="137" t="s">
        <v>3118</v>
      </c>
      <c r="F529" s="138" t="s">
        <v>3119</v>
      </c>
      <c r="G529" s="139" t="s">
        <v>2132</v>
      </c>
      <c r="H529" s="140">
        <v>1</v>
      </c>
      <c r="I529" s="141"/>
      <c r="J529" s="142">
        <f>ROUND(I529*H529,2)</f>
        <v>0</v>
      </c>
      <c r="K529" s="138" t="s">
        <v>1</v>
      </c>
      <c r="L529" s="32"/>
      <c r="M529" s="143" t="s">
        <v>1</v>
      </c>
      <c r="N529" s="144" t="s">
        <v>38</v>
      </c>
      <c r="P529" s="145">
        <f>O529*H529</f>
        <v>0</v>
      </c>
      <c r="Q529" s="145">
        <v>0</v>
      </c>
      <c r="R529" s="145">
        <f>Q529*H529</f>
        <v>0</v>
      </c>
      <c r="S529" s="145">
        <v>0</v>
      </c>
      <c r="T529" s="146">
        <f>S529*H529</f>
        <v>0</v>
      </c>
      <c r="AR529" s="147" t="s">
        <v>259</v>
      </c>
      <c r="AT529" s="147" t="s">
        <v>254</v>
      </c>
      <c r="AU529" s="147" t="s">
        <v>80</v>
      </c>
      <c r="AY529" s="17" t="s">
        <v>252</v>
      </c>
      <c r="BE529" s="148">
        <f>IF(N529="základní",J529,0)</f>
        <v>0</v>
      </c>
      <c r="BF529" s="148">
        <f>IF(N529="snížená",J529,0)</f>
        <v>0</v>
      </c>
      <c r="BG529" s="148">
        <f>IF(N529="zákl. přenesená",J529,0)</f>
        <v>0</v>
      </c>
      <c r="BH529" s="148">
        <f>IF(N529="sníž. přenesená",J529,0)</f>
        <v>0</v>
      </c>
      <c r="BI529" s="148">
        <f>IF(N529="nulová",J529,0)</f>
        <v>0</v>
      </c>
      <c r="BJ529" s="17" t="s">
        <v>80</v>
      </c>
      <c r="BK529" s="148">
        <f>ROUND(I529*H529,2)</f>
        <v>0</v>
      </c>
      <c r="BL529" s="17" t="s">
        <v>259</v>
      </c>
      <c r="BM529" s="147" t="s">
        <v>1074</v>
      </c>
    </row>
    <row r="530" spans="2:65" s="12" customFormat="1">
      <c r="B530" s="149"/>
      <c r="D530" s="150" t="s">
        <v>261</v>
      </c>
      <c r="E530" s="151" t="s">
        <v>1</v>
      </c>
      <c r="F530" s="152" t="s">
        <v>3109</v>
      </c>
      <c r="H530" s="151" t="s">
        <v>1</v>
      </c>
      <c r="I530" s="153"/>
      <c r="L530" s="149"/>
      <c r="M530" s="154"/>
      <c r="T530" s="155"/>
      <c r="AT530" s="151" t="s">
        <v>261</v>
      </c>
      <c r="AU530" s="151" t="s">
        <v>80</v>
      </c>
      <c r="AV530" s="12" t="s">
        <v>80</v>
      </c>
      <c r="AW530" s="12" t="s">
        <v>30</v>
      </c>
      <c r="AX530" s="12" t="s">
        <v>73</v>
      </c>
      <c r="AY530" s="151" t="s">
        <v>252</v>
      </c>
    </row>
    <row r="531" spans="2:65" s="12" customFormat="1">
      <c r="B531" s="149"/>
      <c r="D531" s="150" t="s">
        <v>261</v>
      </c>
      <c r="E531" s="151" t="s">
        <v>1</v>
      </c>
      <c r="F531" s="152" t="s">
        <v>3110</v>
      </c>
      <c r="H531" s="151" t="s">
        <v>1</v>
      </c>
      <c r="I531" s="153"/>
      <c r="L531" s="149"/>
      <c r="M531" s="154"/>
      <c r="T531" s="155"/>
      <c r="AT531" s="151" t="s">
        <v>261</v>
      </c>
      <c r="AU531" s="151" t="s">
        <v>80</v>
      </c>
      <c r="AV531" s="12" t="s">
        <v>80</v>
      </c>
      <c r="AW531" s="12" t="s">
        <v>30</v>
      </c>
      <c r="AX531" s="12" t="s">
        <v>73</v>
      </c>
      <c r="AY531" s="151" t="s">
        <v>252</v>
      </c>
    </row>
    <row r="532" spans="2:65" s="12" customFormat="1">
      <c r="B532" s="149"/>
      <c r="D532" s="150" t="s">
        <v>261</v>
      </c>
      <c r="E532" s="151" t="s">
        <v>1</v>
      </c>
      <c r="F532" s="152" t="s">
        <v>3112</v>
      </c>
      <c r="H532" s="151" t="s">
        <v>1</v>
      </c>
      <c r="I532" s="153"/>
      <c r="L532" s="149"/>
      <c r="M532" s="154"/>
      <c r="T532" s="155"/>
      <c r="AT532" s="151" t="s">
        <v>261</v>
      </c>
      <c r="AU532" s="151" t="s">
        <v>80</v>
      </c>
      <c r="AV532" s="12" t="s">
        <v>80</v>
      </c>
      <c r="AW532" s="12" t="s">
        <v>30</v>
      </c>
      <c r="AX532" s="12" t="s">
        <v>73</v>
      </c>
      <c r="AY532" s="151" t="s">
        <v>252</v>
      </c>
    </row>
    <row r="533" spans="2:65" s="13" customFormat="1">
      <c r="B533" s="156"/>
      <c r="D533" s="150" t="s">
        <v>261</v>
      </c>
      <c r="E533" s="157" t="s">
        <v>1</v>
      </c>
      <c r="F533" s="158" t="s">
        <v>80</v>
      </c>
      <c r="H533" s="159">
        <v>1</v>
      </c>
      <c r="I533" s="160"/>
      <c r="L533" s="156"/>
      <c r="M533" s="161"/>
      <c r="T533" s="162"/>
      <c r="AT533" s="157" t="s">
        <v>261</v>
      </c>
      <c r="AU533" s="157" t="s">
        <v>80</v>
      </c>
      <c r="AV533" s="13" t="s">
        <v>82</v>
      </c>
      <c r="AW533" s="13" t="s">
        <v>30</v>
      </c>
      <c r="AX533" s="13" t="s">
        <v>73</v>
      </c>
      <c r="AY533" s="157" t="s">
        <v>252</v>
      </c>
    </row>
    <row r="534" spans="2:65" s="14" customFormat="1">
      <c r="B534" s="163"/>
      <c r="D534" s="150" t="s">
        <v>261</v>
      </c>
      <c r="E534" s="164" t="s">
        <v>1</v>
      </c>
      <c r="F534" s="165" t="s">
        <v>277</v>
      </c>
      <c r="H534" s="166">
        <v>1</v>
      </c>
      <c r="I534" s="167"/>
      <c r="L534" s="163"/>
      <c r="M534" s="168"/>
      <c r="T534" s="169"/>
      <c r="AT534" s="164" t="s">
        <v>261</v>
      </c>
      <c r="AU534" s="164" t="s">
        <v>80</v>
      </c>
      <c r="AV534" s="14" t="s">
        <v>259</v>
      </c>
      <c r="AW534" s="14" t="s">
        <v>30</v>
      </c>
      <c r="AX534" s="14" t="s">
        <v>80</v>
      </c>
      <c r="AY534" s="164" t="s">
        <v>252</v>
      </c>
    </row>
    <row r="535" spans="2:65" s="1" customFormat="1" ht="24.2" customHeight="1">
      <c r="B535" s="32"/>
      <c r="C535" s="136" t="s">
        <v>722</v>
      </c>
      <c r="D535" s="136" t="s">
        <v>254</v>
      </c>
      <c r="E535" s="137" t="s">
        <v>3120</v>
      </c>
      <c r="F535" s="138" t="s">
        <v>3121</v>
      </c>
      <c r="G535" s="139" t="s">
        <v>2132</v>
      </c>
      <c r="H535" s="140">
        <v>1</v>
      </c>
      <c r="I535" s="141"/>
      <c r="J535" s="142">
        <f>ROUND(I535*H535,2)</f>
        <v>0</v>
      </c>
      <c r="K535" s="138" t="s">
        <v>1</v>
      </c>
      <c r="L535" s="32"/>
      <c r="M535" s="143" t="s">
        <v>1</v>
      </c>
      <c r="N535" s="144" t="s">
        <v>38</v>
      </c>
      <c r="P535" s="145">
        <f>O535*H535</f>
        <v>0</v>
      </c>
      <c r="Q535" s="145">
        <v>0</v>
      </c>
      <c r="R535" s="145">
        <f>Q535*H535</f>
        <v>0</v>
      </c>
      <c r="S535" s="145">
        <v>0</v>
      </c>
      <c r="T535" s="146">
        <f>S535*H535</f>
        <v>0</v>
      </c>
      <c r="AR535" s="147" t="s">
        <v>259</v>
      </c>
      <c r="AT535" s="147" t="s">
        <v>254</v>
      </c>
      <c r="AU535" s="147" t="s">
        <v>80</v>
      </c>
      <c r="AY535" s="17" t="s">
        <v>252</v>
      </c>
      <c r="BE535" s="148">
        <f>IF(N535="základní",J535,0)</f>
        <v>0</v>
      </c>
      <c r="BF535" s="148">
        <f>IF(N535="snížená",J535,0)</f>
        <v>0</v>
      </c>
      <c r="BG535" s="148">
        <f>IF(N535="zákl. přenesená",J535,0)</f>
        <v>0</v>
      </c>
      <c r="BH535" s="148">
        <f>IF(N535="sníž. přenesená",J535,0)</f>
        <v>0</v>
      </c>
      <c r="BI535" s="148">
        <f>IF(N535="nulová",J535,0)</f>
        <v>0</v>
      </c>
      <c r="BJ535" s="17" t="s">
        <v>80</v>
      </c>
      <c r="BK535" s="148">
        <f>ROUND(I535*H535,2)</f>
        <v>0</v>
      </c>
      <c r="BL535" s="17" t="s">
        <v>259</v>
      </c>
      <c r="BM535" s="147" t="s">
        <v>1084</v>
      </c>
    </row>
    <row r="536" spans="2:65" s="12" customFormat="1">
      <c r="B536" s="149"/>
      <c r="D536" s="150" t="s">
        <v>261</v>
      </c>
      <c r="E536" s="151" t="s">
        <v>1</v>
      </c>
      <c r="F536" s="152" t="s">
        <v>3109</v>
      </c>
      <c r="H536" s="151" t="s">
        <v>1</v>
      </c>
      <c r="I536" s="153"/>
      <c r="L536" s="149"/>
      <c r="M536" s="154"/>
      <c r="T536" s="155"/>
      <c r="AT536" s="151" t="s">
        <v>261</v>
      </c>
      <c r="AU536" s="151" t="s">
        <v>80</v>
      </c>
      <c r="AV536" s="12" t="s">
        <v>80</v>
      </c>
      <c r="AW536" s="12" t="s">
        <v>30</v>
      </c>
      <c r="AX536" s="12" t="s">
        <v>73</v>
      </c>
      <c r="AY536" s="151" t="s">
        <v>252</v>
      </c>
    </row>
    <row r="537" spans="2:65" s="12" customFormat="1">
      <c r="B537" s="149"/>
      <c r="D537" s="150" t="s">
        <v>261</v>
      </c>
      <c r="E537" s="151" t="s">
        <v>1</v>
      </c>
      <c r="F537" s="152" t="s">
        <v>3110</v>
      </c>
      <c r="H537" s="151" t="s">
        <v>1</v>
      </c>
      <c r="I537" s="153"/>
      <c r="L537" s="149"/>
      <c r="M537" s="154"/>
      <c r="T537" s="155"/>
      <c r="AT537" s="151" t="s">
        <v>261</v>
      </c>
      <c r="AU537" s="151" t="s">
        <v>80</v>
      </c>
      <c r="AV537" s="12" t="s">
        <v>80</v>
      </c>
      <c r="AW537" s="12" t="s">
        <v>30</v>
      </c>
      <c r="AX537" s="12" t="s">
        <v>73</v>
      </c>
      <c r="AY537" s="151" t="s">
        <v>252</v>
      </c>
    </row>
    <row r="538" spans="2:65" s="12" customFormat="1">
      <c r="B538" s="149"/>
      <c r="D538" s="150" t="s">
        <v>261</v>
      </c>
      <c r="E538" s="151" t="s">
        <v>1</v>
      </c>
      <c r="F538" s="152" t="s">
        <v>3111</v>
      </c>
      <c r="H538" s="151" t="s">
        <v>1</v>
      </c>
      <c r="I538" s="153"/>
      <c r="L538" s="149"/>
      <c r="M538" s="154"/>
      <c r="T538" s="155"/>
      <c r="AT538" s="151" t="s">
        <v>261</v>
      </c>
      <c r="AU538" s="151" t="s">
        <v>80</v>
      </c>
      <c r="AV538" s="12" t="s">
        <v>80</v>
      </c>
      <c r="AW538" s="12" t="s">
        <v>30</v>
      </c>
      <c r="AX538" s="12" t="s">
        <v>73</v>
      </c>
      <c r="AY538" s="151" t="s">
        <v>252</v>
      </c>
    </row>
    <row r="539" spans="2:65" s="12" customFormat="1">
      <c r="B539" s="149"/>
      <c r="D539" s="150" t="s">
        <v>261</v>
      </c>
      <c r="E539" s="151" t="s">
        <v>1</v>
      </c>
      <c r="F539" s="152" t="s">
        <v>3112</v>
      </c>
      <c r="H539" s="151" t="s">
        <v>1</v>
      </c>
      <c r="I539" s="153"/>
      <c r="L539" s="149"/>
      <c r="M539" s="154"/>
      <c r="T539" s="155"/>
      <c r="AT539" s="151" t="s">
        <v>261</v>
      </c>
      <c r="AU539" s="151" t="s">
        <v>80</v>
      </c>
      <c r="AV539" s="12" t="s">
        <v>80</v>
      </c>
      <c r="AW539" s="12" t="s">
        <v>30</v>
      </c>
      <c r="AX539" s="12" t="s">
        <v>73</v>
      </c>
      <c r="AY539" s="151" t="s">
        <v>252</v>
      </c>
    </row>
    <row r="540" spans="2:65" s="13" customFormat="1">
      <c r="B540" s="156"/>
      <c r="D540" s="150" t="s">
        <v>261</v>
      </c>
      <c r="E540" s="157" t="s">
        <v>1</v>
      </c>
      <c r="F540" s="158" t="s">
        <v>80</v>
      </c>
      <c r="H540" s="159">
        <v>1</v>
      </c>
      <c r="I540" s="160"/>
      <c r="L540" s="156"/>
      <c r="M540" s="161"/>
      <c r="T540" s="162"/>
      <c r="AT540" s="157" t="s">
        <v>261</v>
      </c>
      <c r="AU540" s="157" t="s">
        <v>80</v>
      </c>
      <c r="AV540" s="13" t="s">
        <v>82</v>
      </c>
      <c r="AW540" s="13" t="s">
        <v>30</v>
      </c>
      <c r="AX540" s="13" t="s">
        <v>73</v>
      </c>
      <c r="AY540" s="157" t="s">
        <v>252</v>
      </c>
    </row>
    <row r="541" spans="2:65" s="14" customFormat="1">
      <c r="B541" s="163"/>
      <c r="D541" s="150" t="s">
        <v>261</v>
      </c>
      <c r="E541" s="164" t="s">
        <v>1</v>
      </c>
      <c r="F541" s="165" t="s">
        <v>277</v>
      </c>
      <c r="H541" s="166">
        <v>1</v>
      </c>
      <c r="I541" s="167"/>
      <c r="L541" s="163"/>
      <c r="M541" s="168"/>
      <c r="T541" s="169"/>
      <c r="AT541" s="164" t="s">
        <v>261</v>
      </c>
      <c r="AU541" s="164" t="s">
        <v>80</v>
      </c>
      <c r="AV541" s="14" t="s">
        <v>259</v>
      </c>
      <c r="AW541" s="14" t="s">
        <v>30</v>
      </c>
      <c r="AX541" s="14" t="s">
        <v>80</v>
      </c>
      <c r="AY541" s="164" t="s">
        <v>252</v>
      </c>
    </row>
    <row r="542" spans="2:65" s="1" customFormat="1" ht="24.2" customHeight="1">
      <c r="B542" s="32"/>
      <c r="C542" s="136" t="s">
        <v>732</v>
      </c>
      <c r="D542" s="136" t="s">
        <v>254</v>
      </c>
      <c r="E542" s="137" t="s">
        <v>3122</v>
      </c>
      <c r="F542" s="138" t="s">
        <v>3123</v>
      </c>
      <c r="G542" s="139" t="s">
        <v>2132</v>
      </c>
      <c r="H542" s="140">
        <v>1</v>
      </c>
      <c r="I542" s="141"/>
      <c r="J542" s="142">
        <f>ROUND(I542*H542,2)</f>
        <v>0</v>
      </c>
      <c r="K542" s="138" t="s">
        <v>1</v>
      </c>
      <c r="L542" s="32"/>
      <c r="M542" s="143" t="s">
        <v>1</v>
      </c>
      <c r="N542" s="144" t="s">
        <v>38</v>
      </c>
      <c r="P542" s="145">
        <f>O542*H542</f>
        <v>0</v>
      </c>
      <c r="Q542" s="145">
        <v>0</v>
      </c>
      <c r="R542" s="145">
        <f>Q542*H542</f>
        <v>0</v>
      </c>
      <c r="S542" s="145">
        <v>0</v>
      </c>
      <c r="T542" s="146">
        <f>S542*H542</f>
        <v>0</v>
      </c>
      <c r="AR542" s="147" t="s">
        <v>259</v>
      </c>
      <c r="AT542" s="147" t="s">
        <v>254</v>
      </c>
      <c r="AU542" s="147" t="s">
        <v>80</v>
      </c>
      <c r="AY542" s="17" t="s">
        <v>252</v>
      </c>
      <c r="BE542" s="148">
        <f>IF(N542="základní",J542,0)</f>
        <v>0</v>
      </c>
      <c r="BF542" s="148">
        <f>IF(N542="snížená",J542,0)</f>
        <v>0</v>
      </c>
      <c r="BG542" s="148">
        <f>IF(N542="zákl. přenesená",J542,0)</f>
        <v>0</v>
      </c>
      <c r="BH542" s="148">
        <f>IF(N542="sníž. přenesená",J542,0)</f>
        <v>0</v>
      </c>
      <c r="BI542" s="148">
        <f>IF(N542="nulová",J542,0)</f>
        <v>0</v>
      </c>
      <c r="BJ542" s="17" t="s">
        <v>80</v>
      </c>
      <c r="BK542" s="148">
        <f>ROUND(I542*H542,2)</f>
        <v>0</v>
      </c>
      <c r="BL542" s="17" t="s">
        <v>259</v>
      </c>
      <c r="BM542" s="147" t="s">
        <v>1095</v>
      </c>
    </row>
    <row r="543" spans="2:65" s="12" customFormat="1">
      <c r="B543" s="149"/>
      <c r="D543" s="150" t="s">
        <v>261</v>
      </c>
      <c r="E543" s="151" t="s">
        <v>1</v>
      </c>
      <c r="F543" s="152" t="s">
        <v>3109</v>
      </c>
      <c r="H543" s="151" t="s">
        <v>1</v>
      </c>
      <c r="I543" s="153"/>
      <c r="L543" s="149"/>
      <c r="M543" s="154"/>
      <c r="T543" s="155"/>
      <c r="AT543" s="151" t="s">
        <v>261</v>
      </c>
      <c r="AU543" s="151" t="s">
        <v>80</v>
      </c>
      <c r="AV543" s="12" t="s">
        <v>80</v>
      </c>
      <c r="AW543" s="12" t="s">
        <v>30</v>
      </c>
      <c r="AX543" s="12" t="s">
        <v>73</v>
      </c>
      <c r="AY543" s="151" t="s">
        <v>252</v>
      </c>
    </row>
    <row r="544" spans="2:65" s="12" customFormat="1">
      <c r="B544" s="149"/>
      <c r="D544" s="150" t="s">
        <v>261</v>
      </c>
      <c r="E544" s="151" t="s">
        <v>1</v>
      </c>
      <c r="F544" s="152" t="s">
        <v>3110</v>
      </c>
      <c r="H544" s="151" t="s">
        <v>1</v>
      </c>
      <c r="I544" s="153"/>
      <c r="L544" s="149"/>
      <c r="M544" s="154"/>
      <c r="T544" s="155"/>
      <c r="AT544" s="151" t="s">
        <v>261</v>
      </c>
      <c r="AU544" s="151" t="s">
        <v>80</v>
      </c>
      <c r="AV544" s="12" t="s">
        <v>80</v>
      </c>
      <c r="AW544" s="12" t="s">
        <v>30</v>
      </c>
      <c r="AX544" s="12" t="s">
        <v>73</v>
      </c>
      <c r="AY544" s="151" t="s">
        <v>252</v>
      </c>
    </row>
    <row r="545" spans="2:65" s="12" customFormat="1">
      <c r="B545" s="149"/>
      <c r="D545" s="150" t="s">
        <v>261</v>
      </c>
      <c r="E545" s="151" t="s">
        <v>1</v>
      </c>
      <c r="F545" s="152" t="s">
        <v>3112</v>
      </c>
      <c r="H545" s="151" t="s">
        <v>1</v>
      </c>
      <c r="I545" s="153"/>
      <c r="L545" s="149"/>
      <c r="M545" s="154"/>
      <c r="T545" s="155"/>
      <c r="AT545" s="151" t="s">
        <v>261</v>
      </c>
      <c r="AU545" s="151" t="s">
        <v>80</v>
      </c>
      <c r="AV545" s="12" t="s">
        <v>80</v>
      </c>
      <c r="AW545" s="12" t="s">
        <v>30</v>
      </c>
      <c r="AX545" s="12" t="s">
        <v>73</v>
      </c>
      <c r="AY545" s="151" t="s">
        <v>252</v>
      </c>
    </row>
    <row r="546" spans="2:65" s="13" customFormat="1">
      <c r="B546" s="156"/>
      <c r="D546" s="150" t="s">
        <v>261</v>
      </c>
      <c r="E546" s="157" t="s">
        <v>1</v>
      </c>
      <c r="F546" s="158" t="s">
        <v>80</v>
      </c>
      <c r="H546" s="159">
        <v>1</v>
      </c>
      <c r="I546" s="160"/>
      <c r="L546" s="156"/>
      <c r="M546" s="161"/>
      <c r="T546" s="162"/>
      <c r="AT546" s="157" t="s">
        <v>261</v>
      </c>
      <c r="AU546" s="157" t="s">
        <v>80</v>
      </c>
      <c r="AV546" s="13" t="s">
        <v>82</v>
      </c>
      <c r="AW546" s="13" t="s">
        <v>30</v>
      </c>
      <c r="AX546" s="13" t="s">
        <v>73</v>
      </c>
      <c r="AY546" s="157" t="s">
        <v>252</v>
      </c>
    </row>
    <row r="547" spans="2:65" s="14" customFormat="1">
      <c r="B547" s="163"/>
      <c r="D547" s="150" t="s">
        <v>261</v>
      </c>
      <c r="E547" s="164" t="s">
        <v>1</v>
      </c>
      <c r="F547" s="165" t="s">
        <v>277</v>
      </c>
      <c r="H547" s="166">
        <v>1</v>
      </c>
      <c r="I547" s="167"/>
      <c r="L547" s="163"/>
      <c r="M547" s="168"/>
      <c r="T547" s="169"/>
      <c r="AT547" s="164" t="s">
        <v>261</v>
      </c>
      <c r="AU547" s="164" t="s">
        <v>80</v>
      </c>
      <c r="AV547" s="14" t="s">
        <v>259</v>
      </c>
      <c r="AW547" s="14" t="s">
        <v>30</v>
      </c>
      <c r="AX547" s="14" t="s">
        <v>80</v>
      </c>
      <c r="AY547" s="164" t="s">
        <v>252</v>
      </c>
    </row>
    <row r="548" spans="2:65" s="1" customFormat="1" ht="24.2" customHeight="1">
      <c r="B548" s="32"/>
      <c r="C548" s="136" t="s">
        <v>740</v>
      </c>
      <c r="D548" s="136" t="s">
        <v>254</v>
      </c>
      <c r="E548" s="137" t="s">
        <v>3124</v>
      </c>
      <c r="F548" s="138" t="s">
        <v>3123</v>
      </c>
      <c r="G548" s="139" t="s">
        <v>2132</v>
      </c>
      <c r="H548" s="140">
        <v>1</v>
      </c>
      <c r="I548" s="141"/>
      <c r="J548" s="142">
        <f>ROUND(I548*H548,2)</f>
        <v>0</v>
      </c>
      <c r="K548" s="138" t="s">
        <v>1</v>
      </c>
      <c r="L548" s="32"/>
      <c r="M548" s="143" t="s">
        <v>1</v>
      </c>
      <c r="N548" s="144" t="s">
        <v>38</v>
      </c>
      <c r="P548" s="145">
        <f>O548*H548</f>
        <v>0</v>
      </c>
      <c r="Q548" s="145">
        <v>0</v>
      </c>
      <c r="R548" s="145">
        <f>Q548*H548</f>
        <v>0</v>
      </c>
      <c r="S548" s="145">
        <v>0</v>
      </c>
      <c r="T548" s="146">
        <f>S548*H548</f>
        <v>0</v>
      </c>
      <c r="AR548" s="147" t="s">
        <v>259</v>
      </c>
      <c r="AT548" s="147" t="s">
        <v>254</v>
      </c>
      <c r="AU548" s="147" t="s">
        <v>80</v>
      </c>
      <c r="AY548" s="17" t="s">
        <v>252</v>
      </c>
      <c r="BE548" s="148">
        <f>IF(N548="základní",J548,0)</f>
        <v>0</v>
      </c>
      <c r="BF548" s="148">
        <f>IF(N548="snížená",J548,0)</f>
        <v>0</v>
      </c>
      <c r="BG548" s="148">
        <f>IF(N548="zákl. přenesená",J548,0)</f>
        <v>0</v>
      </c>
      <c r="BH548" s="148">
        <f>IF(N548="sníž. přenesená",J548,0)</f>
        <v>0</v>
      </c>
      <c r="BI548" s="148">
        <f>IF(N548="nulová",J548,0)</f>
        <v>0</v>
      </c>
      <c r="BJ548" s="17" t="s">
        <v>80</v>
      </c>
      <c r="BK548" s="148">
        <f>ROUND(I548*H548,2)</f>
        <v>0</v>
      </c>
      <c r="BL548" s="17" t="s">
        <v>259</v>
      </c>
      <c r="BM548" s="147" t="s">
        <v>1112</v>
      </c>
    </row>
    <row r="549" spans="2:65" s="12" customFormat="1">
      <c r="B549" s="149"/>
      <c r="D549" s="150" t="s">
        <v>261</v>
      </c>
      <c r="E549" s="151" t="s">
        <v>1</v>
      </c>
      <c r="F549" s="152" t="s">
        <v>3109</v>
      </c>
      <c r="H549" s="151" t="s">
        <v>1</v>
      </c>
      <c r="I549" s="153"/>
      <c r="L549" s="149"/>
      <c r="M549" s="154"/>
      <c r="T549" s="155"/>
      <c r="AT549" s="151" t="s">
        <v>261</v>
      </c>
      <c r="AU549" s="151" t="s">
        <v>80</v>
      </c>
      <c r="AV549" s="12" t="s">
        <v>80</v>
      </c>
      <c r="AW549" s="12" t="s">
        <v>30</v>
      </c>
      <c r="AX549" s="12" t="s">
        <v>73</v>
      </c>
      <c r="AY549" s="151" t="s">
        <v>252</v>
      </c>
    </row>
    <row r="550" spans="2:65" s="12" customFormat="1">
      <c r="B550" s="149"/>
      <c r="D550" s="150" t="s">
        <v>261</v>
      </c>
      <c r="E550" s="151" t="s">
        <v>1</v>
      </c>
      <c r="F550" s="152" t="s">
        <v>3110</v>
      </c>
      <c r="H550" s="151" t="s">
        <v>1</v>
      </c>
      <c r="I550" s="153"/>
      <c r="L550" s="149"/>
      <c r="M550" s="154"/>
      <c r="T550" s="155"/>
      <c r="AT550" s="151" t="s">
        <v>261</v>
      </c>
      <c r="AU550" s="151" t="s">
        <v>80</v>
      </c>
      <c r="AV550" s="12" t="s">
        <v>80</v>
      </c>
      <c r="AW550" s="12" t="s">
        <v>30</v>
      </c>
      <c r="AX550" s="12" t="s">
        <v>73</v>
      </c>
      <c r="AY550" s="151" t="s">
        <v>252</v>
      </c>
    </row>
    <row r="551" spans="2:65" s="12" customFormat="1">
      <c r="B551" s="149"/>
      <c r="D551" s="150" t="s">
        <v>261</v>
      </c>
      <c r="E551" s="151" t="s">
        <v>1</v>
      </c>
      <c r="F551" s="152" t="s">
        <v>3112</v>
      </c>
      <c r="H551" s="151" t="s">
        <v>1</v>
      </c>
      <c r="I551" s="153"/>
      <c r="L551" s="149"/>
      <c r="M551" s="154"/>
      <c r="T551" s="155"/>
      <c r="AT551" s="151" t="s">
        <v>261</v>
      </c>
      <c r="AU551" s="151" t="s">
        <v>80</v>
      </c>
      <c r="AV551" s="12" t="s">
        <v>80</v>
      </c>
      <c r="AW551" s="12" t="s">
        <v>30</v>
      </c>
      <c r="AX551" s="12" t="s">
        <v>73</v>
      </c>
      <c r="AY551" s="151" t="s">
        <v>252</v>
      </c>
    </row>
    <row r="552" spans="2:65" s="13" customFormat="1">
      <c r="B552" s="156"/>
      <c r="D552" s="150" t="s">
        <v>261</v>
      </c>
      <c r="E552" s="157" t="s">
        <v>1</v>
      </c>
      <c r="F552" s="158" t="s">
        <v>80</v>
      </c>
      <c r="H552" s="159">
        <v>1</v>
      </c>
      <c r="I552" s="160"/>
      <c r="L552" s="156"/>
      <c r="M552" s="161"/>
      <c r="T552" s="162"/>
      <c r="AT552" s="157" t="s">
        <v>261</v>
      </c>
      <c r="AU552" s="157" t="s">
        <v>80</v>
      </c>
      <c r="AV552" s="13" t="s">
        <v>82</v>
      </c>
      <c r="AW552" s="13" t="s">
        <v>30</v>
      </c>
      <c r="AX552" s="13" t="s">
        <v>73</v>
      </c>
      <c r="AY552" s="157" t="s">
        <v>252</v>
      </c>
    </row>
    <row r="553" spans="2:65" s="14" customFormat="1">
      <c r="B553" s="163"/>
      <c r="D553" s="150" t="s">
        <v>261</v>
      </c>
      <c r="E553" s="164" t="s">
        <v>1</v>
      </c>
      <c r="F553" s="165" t="s">
        <v>277</v>
      </c>
      <c r="H553" s="166">
        <v>1</v>
      </c>
      <c r="I553" s="167"/>
      <c r="L553" s="163"/>
      <c r="M553" s="168"/>
      <c r="T553" s="169"/>
      <c r="AT553" s="164" t="s">
        <v>261</v>
      </c>
      <c r="AU553" s="164" t="s">
        <v>80</v>
      </c>
      <c r="AV553" s="14" t="s">
        <v>259</v>
      </c>
      <c r="AW553" s="14" t="s">
        <v>30</v>
      </c>
      <c r="AX553" s="14" t="s">
        <v>80</v>
      </c>
      <c r="AY553" s="164" t="s">
        <v>252</v>
      </c>
    </row>
    <row r="554" spans="2:65" s="1" customFormat="1" ht="24.2" customHeight="1">
      <c r="B554" s="32"/>
      <c r="C554" s="136" t="s">
        <v>744</v>
      </c>
      <c r="D554" s="136" t="s">
        <v>254</v>
      </c>
      <c r="E554" s="137" t="s">
        <v>3125</v>
      </c>
      <c r="F554" s="138" t="s">
        <v>3126</v>
      </c>
      <c r="G554" s="139" t="s">
        <v>2132</v>
      </c>
      <c r="H554" s="140">
        <v>1</v>
      </c>
      <c r="I554" s="141"/>
      <c r="J554" s="142">
        <f>ROUND(I554*H554,2)</f>
        <v>0</v>
      </c>
      <c r="K554" s="138" t="s">
        <v>1</v>
      </c>
      <c r="L554" s="32"/>
      <c r="M554" s="143" t="s">
        <v>1</v>
      </c>
      <c r="N554" s="144" t="s">
        <v>38</v>
      </c>
      <c r="P554" s="145">
        <f>O554*H554</f>
        <v>0</v>
      </c>
      <c r="Q554" s="145">
        <v>0</v>
      </c>
      <c r="R554" s="145">
        <f>Q554*H554</f>
        <v>0</v>
      </c>
      <c r="S554" s="145">
        <v>0</v>
      </c>
      <c r="T554" s="146">
        <f>S554*H554</f>
        <v>0</v>
      </c>
      <c r="AR554" s="147" t="s">
        <v>259</v>
      </c>
      <c r="AT554" s="147" t="s">
        <v>254</v>
      </c>
      <c r="AU554" s="147" t="s">
        <v>80</v>
      </c>
      <c r="AY554" s="17" t="s">
        <v>252</v>
      </c>
      <c r="BE554" s="148">
        <f>IF(N554="základní",J554,0)</f>
        <v>0</v>
      </c>
      <c r="BF554" s="148">
        <f>IF(N554="snížená",J554,0)</f>
        <v>0</v>
      </c>
      <c r="BG554" s="148">
        <f>IF(N554="zákl. přenesená",J554,0)</f>
        <v>0</v>
      </c>
      <c r="BH554" s="148">
        <f>IF(N554="sníž. přenesená",J554,0)</f>
        <v>0</v>
      </c>
      <c r="BI554" s="148">
        <f>IF(N554="nulová",J554,0)</f>
        <v>0</v>
      </c>
      <c r="BJ554" s="17" t="s">
        <v>80</v>
      </c>
      <c r="BK554" s="148">
        <f>ROUND(I554*H554,2)</f>
        <v>0</v>
      </c>
      <c r="BL554" s="17" t="s">
        <v>259</v>
      </c>
      <c r="BM554" s="147" t="s">
        <v>1127</v>
      </c>
    </row>
    <row r="555" spans="2:65" s="12" customFormat="1">
      <c r="B555" s="149"/>
      <c r="D555" s="150" t="s">
        <v>261</v>
      </c>
      <c r="E555" s="151" t="s">
        <v>1</v>
      </c>
      <c r="F555" s="152" t="s">
        <v>3109</v>
      </c>
      <c r="H555" s="151" t="s">
        <v>1</v>
      </c>
      <c r="I555" s="153"/>
      <c r="L555" s="149"/>
      <c r="M555" s="154"/>
      <c r="T555" s="155"/>
      <c r="AT555" s="151" t="s">
        <v>261</v>
      </c>
      <c r="AU555" s="151" t="s">
        <v>80</v>
      </c>
      <c r="AV555" s="12" t="s">
        <v>80</v>
      </c>
      <c r="AW555" s="12" t="s">
        <v>30</v>
      </c>
      <c r="AX555" s="12" t="s">
        <v>73</v>
      </c>
      <c r="AY555" s="151" t="s">
        <v>252</v>
      </c>
    </row>
    <row r="556" spans="2:65" s="12" customFormat="1">
      <c r="B556" s="149"/>
      <c r="D556" s="150" t="s">
        <v>261</v>
      </c>
      <c r="E556" s="151" t="s">
        <v>1</v>
      </c>
      <c r="F556" s="152" t="s">
        <v>3110</v>
      </c>
      <c r="H556" s="151" t="s">
        <v>1</v>
      </c>
      <c r="I556" s="153"/>
      <c r="L556" s="149"/>
      <c r="M556" s="154"/>
      <c r="T556" s="155"/>
      <c r="AT556" s="151" t="s">
        <v>261</v>
      </c>
      <c r="AU556" s="151" t="s">
        <v>80</v>
      </c>
      <c r="AV556" s="12" t="s">
        <v>80</v>
      </c>
      <c r="AW556" s="12" t="s">
        <v>30</v>
      </c>
      <c r="AX556" s="12" t="s">
        <v>73</v>
      </c>
      <c r="AY556" s="151" t="s">
        <v>252</v>
      </c>
    </row>
    <row r="557" spans="2:65" s="12" customFormat="1">
      <c r="B557" s="149"/>
      <c r="D557" s="150" t="s">
        <v>261</v>
      </c>
      <c r="E557" s="151" t="s">
        <v>1</v>
      </c>
      <c r="F557" s="152" t="s">
        <v>3010</v>
      </c>
      <c r="H557" s="151" t="s">
        <v>1</v>
      </c>
      <c r="I557" s="153"/>
      <c r="L557" s="149"/>
      <c r="M557" s="154"/>
      <c r="T557" s="155"/>
      <c r="AT557" s="151" t="s">
        <v>261</v>
      </c>
      <c r="AU557" s="151" t="s">
        <v>80</v>
      </c>
      <c r="AV557" s="12" t="s">
        <v>80</v>
      </c>
      <c r="AW557" s="12" t="s">
        <v>30</v>
      </c>
      <c r="AX557" s="12" t="s">
        <v>73</v>
      </c>
      <c r="AY557" s="151" t="s">
        <v>252</v>
      </c>
    </row>
    <row r="558" spans="2:65" s="13" customFormat="1">
      <c r="B558" s="156"/>
      <c r="D558" s="150" t="s">
        <v>261</v>
      </c>
      <c r="E558" s="157" t="s">
        <v>1</v>
      </c>
      <c r="F558" s="158" t="s">
        <v>80</v>
      </c>
      <c r="H558" s="159">
        <v>1</v>
      </c>
      <c r="I558" s="160"/>
      <c r="L558" s="156"/>
      <c r="M558" s="161"/>
      <c r="T558" s="162"/>
      <c r="AT558" s="157" t="s">
        <v>261</v>
      </c>
      <c r="AU558" s="157" t="s">
        <v>80</v>
      </c>
      <c r="AV558" s="13" t="s">
        <v>82</v>
      </c>
      <c r="AW558" s="13" t="s">
        <v>30</v>
      </c>
      <c r="AX558" s="13" t="s">
        <v>73</v>
      </c>
      <c r="AY558" s="157" t="s">
        <v>252</v>
      </c>
    </row>
    <row r="559" spans="2:65" s="14" customFormat="1">
      <c r="B559" s="163"/>
      <c r="D559" s="150" t="s">
        <v>261</v>
      </c>
      <c r="E559" s="164" t="s">
        <v>1</v>
      </c>
      <c r="F559" s="165" t="s">
        <v>277</v>
      </c>
      <c r="H559" s="166">
        <v>1</v>
      </c>
      <c r="I559" s="167"/>
      <c r="L559" s="163"/>
      <c r="M559" s="168"/>
      <c r="T559" s="169"/>
      <c r="AT559" s="164" t="s">
        <v>261</v>
      </c>
      <c r="AU559" s="164" t="s">
        <v>80</v>
      </c>
      <c r="AV559" s="14" t="s">
        <v>259</v>
      </c>
      <c r="AW559" s="14" t="s">
        <v>30</v>
      </c>
      <c r="AX559" s="14" t="s">
        <v>80</v>
      </c>
      <c r="AY559" s="164" t="s">
        <v>252</v>
      </c>
    </row>
    <row r="560" spans="2:65" s="1" customFormat="1" ht="24.2" customHeight="1">
      <c r="B560" s="32"/>
      <c r="C560" s="136" t="s">
        <v>752</v>
      </c>
      <c r="D560" s="136" t="s">
        <v>254</v>
      </c>
      <c r="E560" s="137" t="s">
        <v>3127</v>
      </c>
      <c r="F560" s="138" t="s">
        <v>3128</v>
      </c>
      <c r="G560" s="139" t="s">
        <v>2132</v>
      </c>
      <c r="H560" s="140">
        <v>1</v>
      </c>
      <c r="I560" s="141"/>
      <c r="J560" s="142">
        <f>ROUND(I560*H560,2)</f>
        <v>0</v>
      </c>
      <c r="K560" s="138" t="s">
        <v>1</v>
      </c>
      <c r="L560" s="32"/>
      <c r="M560" s="143" t="s">
        <v>1</v>
      </c>
      <c r="N560" s="144" t="s">
        <v>38</v>
      </c>
      <c r="P560" s="145">
        <f>O560*H560</f>
        <v>0</v>
      </c>
      <c r="Q560" s="145">
        <v>0</v>
      </c>
      <c r="R560" s="145">
        <f>Q560*H560</f>
        <v>0</v>
      </c>
      <c r="S560" s="145">
        <v>0</v>
      </c>
      <c r="T560" s="146">
        <f>S560*H560</f>
        <v>0</v>
      </c>
      <c r="AR560" s="147" t="s">
        <v>259</v>
      </c>
      <c r="AT560" s="147" t="s">
        <v>254</v>
      </c>
      <c r="AU560" s="147" t="s">
        <v>80</v>
      </c>
      <c r="AY560" s="17" t="s">
        <v>252</v>
      </c>
      <c r="BE560" s="148">
        <f>IF(N560="základní",J560,0)</f>
        <v>0</v>
      </c>
      <c r="BF560" s="148">
        <f>IF(N560="snížená",J560,0)</f>
        <v>0</v>
      </c>
      <c r="BG560" s="148">
        <f>IF(N560="zákl. přenesená",J560,0)</f>
        <v>0</v>
      </c>
      <c r="BH560" s="148">
        <f>IF(N560="sníž. přenesená",J560,0)</f>
        <v>0</v>
      </c>
      <c r="BI560" s="148">
        <f>IF(N560="nulová",J560,0)</f>
        <v>0</v>
      </c>
      <c r="BJ560" s="17" t="s">
        <v>80</v>
      </c>
      <c r="BK560" s="148">
        <f>ROUND(I560*H560,2)</f>
        <v>0</v>
      </c>
      <c r="BL560" s="17" t="s">
        <v>259</v>
      </c>
      <c r="BM560" s="147" t="s">
        <v>1147</v>
      </c>
    </row>
    <row r="561" spans="2:65" s="12" customFormat="1">
      <c r="B561" s="149"/>
      <c r="D561" s="150" t="s">
        <v>261</v>
      </c>
      <c r="E561" s="151" t="s">
        <v>1</v>
      </c>
      <c r="F561" s="152" t="s">
        <v>3109</v>
      </c>
      <c r="H561" s="151" t="s">
        <v>1</v>
      </c>
      <c r="I561" s="153"/>
      <c r="L561" s="149"/>
      <c r="M561" s="154"/>
      <c r="T561" s="155"/>
      <c r="AT561" s="151" t="s">
        <v>261</v>
      </c>
      <c r="AU561" s="151" t="s">
        <v>80</v>
      </c>
      <c r="AV561" s="12" t="s">
        <v>80</v>
      </c>
      <c r="AW561" s="12" t="s">
        <v>30</v>
      </c>
      <c r="AX561" s="12" t="s">
        <v>73</v>
      </c>
      <c r="AY561" s="151" t="s">
        <v>252</v>
      </c>
    </row>
    <row r="562" spans="2:65" s="12" customFormat="1">
      <c r="B562" s="149"/>
      <c r="D562" s="150" t="s">
        <v>261</v>
      </c>
      <c r="E562" s="151" t="s">
        <v>1</v>
      </c>
      <c r="F562" s="152" t="s">
        <v>3110</v>
      </c>
      <c r="H562" s="151" t="s">
        <v>1</v>
      </c>
      <c r="I562" s="153"/>
      <c r="L562" s="149"/>
      <c r="M562" s="154"/>
      <c r="T562" s="155"/>
      <c r="AT562" s="151" t="s">
        <v>261</v>
      </c>
      <c r="AU562" s="151" t="s">
        <v>80</v>
      </c>
      <c r="AV562" s="12" t="s">
        <v>80</v>
      </c>
      <c r="AW562" s="12" t="s">
        <v>30</v>
      </c>
      <c r="AX562" s="12" t="s">
        <v>73</v>
      </c>
      <c r="AY562" s="151" t="s">
        <v>252</v>
      </c>
    </row>
    <row r="563" spans="2:65" s="12" customFormat="1">
      <c r="B563" s="149"/>
      <c r="D563" s="150" t="s">
        <v>261</v>
      </c>
      <c r="E563" s="151" t="s">
        <v>1</v>
      </c>
      <c r="F563" s="152" t="s">
        <v>3010</v>
      </c>
      <c r="H563" s="151" t="s">
        <v>1</v>
      </c>
      <c r="I563" s="153"/>
      <c r="L563" s="149"/>
      <c r="M563" s="154"/>
      <c r="T563" s="155"/>
      <c r="AT563" s="151" t="s">
        <v>261</v>
      </c>
      <c r="AU563" s="151" t="s">
        <v>80</v>
      </c>
      <c r="AV563" s="12" t="s">
        <v>80</v>
      </c>
      <c r="AW563" s="12" t="s">
        <v>30</v>
      </c>
      <c r="AX563" s="12" t="s">
        <v>73</v>
      </c>
      <c r="AY563" s="151" t="s">
        <v>252</v>
      </c>
    </row>
    <row r="564" spans="2:65" s="13" customFormat="1">
      <c r="B564" s="156"/>
      <c r="D564" s="150" t="s">
        <v>261</v>
      </c>
      <c r="E564" s="157" t="s">
        <v>1</v>
      </c>
      <c r="F564" s="158" t="s">
        <v>80</v>
      </c>
      <c r="H564" s="159">
        <v>1</v>
      </c>
      <c r="I564" s="160"/>
      <c r="L564" s="156"/>
      <c r="M564" s="161"/>
      <c r="T564" s="162"/>
      <c r="AT564" s="157" t="s">
        <v>261</v>
      </c>
      <c r="AU564" s="157" t="s">
        <v>80</v>
      </c>
      <c r="AV564" s="13" t="s">
        <v>82</v>
      </c>
      <c r="AW564" s="13" t="s">
        <v>30</v>
      </c>
      <c r="AX564" s="13" t="s">
        <v>73</v>
      </c>
      <c r="AY564" s="157" t="s">
        <v>252</v>
      </c>
    </row>
    <row r="565" spans="2:65" s="14" customFormat="1">
      <c r="B565" s="163"/>
      <c r="D565" s="150" t="s">
        <v>261</v>
      </c>
      <c r="E565" s="164" t="s">
        <v>1</v>
      </c>
      <c r="F565" s="165" t="s">
        <v>277</v>
      </c>
      <c r="H565" s="166">
        <v>1</v>
      </c>
      <c r="I565" s="167"/>
      <c r="L565" s="163"/>
      <c r="M565" s="168"/>
      <c r="T565" s="169"/>
      <c r="AT565" s="164" t="s">
        <v>261</v>
      </c>
      <c r="AU565" s="164" t="s">
        <v>80</v>
      </c>
      <c r="AV565" s="14" t="s">
        <v>259</v>
      </c>
      <c r="AW565" s="14" t="s">
        <v>30</v>
      </c>
      <c r="AX565" s="14" t="s">
        <v>80</v>
      </c>
      <c r="AY565" s="164" t="s">
        <v>252</v>
      </c>
    </row>
    <row r="566" spans="2:65" s="1" customFormat="1" ht="24.2" customHeight="1">
      <c r="B566" s="32"/>
      <c r="C566" s="136" t="s">
        <v>758</v>
      </c>
      <c r="D566" s="136" t="s">
        <v>254</v>
      </c>
      <c r="E566" s="137" t="s">
        <v>3129</v>
      </c>
      <c r="F566" s="138" t="s">
        <v>3130</v>
      </c>
      <c r="G566" s="139" t="s">
        <v>2132</v>
      </c>
      <c r="H566" s="140">
        <v>1</v>
      </c>
      <c r="I566" s="141"/>
      <c r="J566" s="142">
        <f>ROUND(I566*H566,2)</f>
        <v>0</v>
      </c>
      <c r="K566" s="138" t="s">
        <v>1</v>
      </c>
      <c r="L566" s="32"/>
      <c r="M566" s="143" t="s">
        <v>1</v>
      </c>
      <c r="N566" s="144" t="s">
        <v>38</v>
      </c>
      <c r="P566" s="145">
        <f>O566*H566</f>
        <v>0</v>
      </c>
      <c r="Q566" s="145">
        <v>0</v>
      </c>
      <c r="R566" s="145">
        <f>Q566*H566</f>
        <v>0</v>
      </c>
      <c r="S566" s="145">
        <v>0</v>
      </c>
      <c r="T566" s="146">
        <f>S566*H566</f>
        <v>0</v>
      </c>
      <c r="AR566" s="147" t="s">
        <v>259</v>
      </c>
      <c r="AT566" s="147" t="s">
        <v>254</v>
      </c>
      <c r="AU566" s="147" t="s">
        <v>80</v>
      </c>
      <c r="AY566" s="17" t="s">
        <v>252</v>
      </c>
      <c r="BE566" s="148">
        <f>IF(N566="základní",J566,0)</f>
        <v>0</v>
      </c>
      <c r="BF566" s="148">
        <f>IF(N566="snížená",J566,0)</f>
        <v>0</v>
      </c>
      <c r="BG566" s="148">
        <f>IF(N566="zákl. přenesená",J566,0)</f>
        <v>0</v>
      </c>
      <c r="BH566" s="148">
        <f>IF(N566="sníž. přenesená",J566,0)</f>
        <v>0</v>
      </c>
      <c r="BI566" s="148">
        <f>IF(N566="nulová",J566,0)</f>
        <v>0</v>
      </c>
      <c r="BJ566" s="17" t="s">
        <v>80</v>
      </c>
      <c r="BK566" s="148">
        <f>ROUND(I566*H566,2)</f>
        <v>0</v>
      </c>
      <c r="BL566" s="17" t="s">
        <v>259</v>
      </c>
      <c r="BM566" s="147" t="s">
        <v>1156</v>
      </c>
    </row>
    <row r="567" spans="2:65" s="12" customFormat="1">
      <c r="B567" s="149"/>
      <c r="D567" s="150" t="s">
        <v>261</v>
      </c>
      <c r="E567" s="151" t="s">
        <v>1</v>
      </c>
      <c r="F567" s="152" t="s">
        <v>3109</v>
      </c>
      <c r="H567" s="151" t="s">
        <v>1</v>
      </c>
      <c r="I567" s="153"/>
      <c r="L567" s="149"/>
      <c r="M567" s="154"/>
      <c r="T567" s="155"/>
      <c r="AT567" s="151" t="s">
        <v>261</v>
      </c>
      <c r="AU567" s="151" t="s">
        <v>80</v>
      </c>
      <c r="AV567" s="12" t="s">
        <v>80</v>
      </c>
      <c r="AW567" s="12" t="s">
        <v>30</v>
      </c>
      <c r="AX567" s="12" t="s">
        <v>73</v>
      </c>
      <c r="AY567" s="151" t="s">
        <v>252</v>
      </c>
    </row>
    <row r="568" spans="2:65" s="12" customFormat="1">
      <c r="B568" s="149"/>
      <c r="D568" s="150" t="s">
        <v>261</v>
      </c>
      <c r="E568" s="151" t="s">
        <v>1</v>
      </c>
      <c r="F568" s="152" t="s">
        <v>3110</v>
      </c>
      <c r="H568" s="151" t="s">
        <v>1</v>
      </c>
      <c r="I568" s="153"/>
      <c r="L568" s="149"/>
      <c r="M568" s="154"/>
      <c r="T568" s="155"/>
      <c r="AT568" s="151" t="s">
        <v>261</v>
      </c>
      <c r="AU568" s="151" t="s">
        <v>80</v>
      </c>
      <c r="AV568" s="12" t="s">
        <v>80</v>
      </c>
      <c r="AW568" s="12" t="s">
        <v>30</v>
      </c>
      <c r="AX568" s="12" t="s">
        <v>73</v>
      </c>
      <c r="AY568" s="151" t="s">
        <v>252</v>
      </c>
    </row>
    <row r="569" spans="2:65" s="12" customFormat="1">
      <c r="B569" s="149"/>
      <c r="D569" s="150" t="s">
        <v>261</v>
      </c>
      <c r="E569" s="151" t="s">
        <v>1</v>
      </c>
      <c r="F569" s="152" t="s">
        <v>3010</v>
      </c>
      <c r="H569" s="151" t="s">
        <v>1</v>
      </c>
      <c r="I569" s="153"/>
      <c r="L569" s="149"/>
      <c r="M569" s="154"/>
      <c r="T569" s="155"/>
      <c r="AT569" s="151" t="s">
        <v>261</v>
      </c>
      <c r="AU569" s="151" t="s">
        <v>80</v>
      </c>
      <c r="AV569" s="12" t="s">
        <v>80</v>
      </c>
      <c r="AW569" s="12" t="s">
        <v>30</v>
      </c>
      <c r="AX569" s="12" t="s">
        <v>73</v>
      </c>
      <c r="AY569" s="151" t="s">
        <v>252</v>
      </c>
    </row>
    <row r="570" spans="2:65" s="13" customFormat="1">
      <c r="B570" s="156"/>
      <c r="D570" s="150" t="s">
        <v>261</v>
      </c>
      <c r="E570" s="157" t="s">
        <v>1</v>
      </c>
      <c r="F570" s="158" t="s">
        <v>80</v>
      </c>
      <c r="H570" s="159">
        <v>1</v>
      </c>
      <c r="I570" s="160"/>
      <c r="L570" s="156"/>
      <c r="M570" s="161"/>
      <c r="T570" s="162"/>
      <c r="AT570" s="157" t="s">
        <v>261</v>
      </c>
      <c r="AU570" s="157" t="s">
        <v>80</v>
      </c>
      <c r="AV570" s="13" t="s">
        <v>82</v>
      </c>
      <c r="AW570" s="13" t="s">
        <v>30</v>
      </c>
      <c r="AX570" s="13" t="s">
        <v>73</v>
      </c>
      <c r="AY570" s="157" t="s">
        <v>252</v>
      </c>
    </row>
    <row r="571" spans="2:65" s="14" customFormat="1">
      <c r="B571" s="163"/>
      <c r="D571" s="150" t="s">
        <v>261</v>
      </c>
      <c r="E571" s="164" t="s">
        <v>1</v>
      </c>
      <c r="F571" s="165" t="s">
        <v>277</v>
      </c>
      <c r="H571" s="166">
        <v>1</v>
      </c>
      <c r="I571" s="167"/>
      <c r="L571" s="163"/>
      <c r="M571" s="168"/>
      <c r="T571" s="169"/>
      <c r="AT571" s="164" t="s">
        <v>261</v>
      </c>
      <c r="AU571" s="164" t="s">
        <v>80</v>
      </c>
      <c r="AV571" s="14" t="s">
        <v>259</v>
      </c>
      <c r="AW571" s="14" t="s">
        <v>30</v>
      </c>
      <c r="AX571" s="14" t="s">
        <v>80</v>
      </c>
      <c r="AY571" s="164" t="s">
        <v>252</v>
      </c>
    </row>
    <row r="572" spans="2:65" s="1" customFormat="1" ht="24.2" customHeight="1">
      <c r="B572" s="32"/>
      <c r="C572" s="136" t="s">
        <v>762</v>
      </c>
      <c r="D572" s="136" t="s">
        <v>254</v>
      </c>
      <c r="E572" s="137" t="s">
        <v>3131</v>
      </c>
      <c r="F572" s="138" t="s">
        <v>3132</v>
      </c>
      <c r="G572" s="139" t="s">
        <v>2132</v>
      </c>
      <c r="H572" s="140">
        <v>1</v>
      </c>
      <c r="I572" s="141"/>
      <c r="J572" s="142">
        <f>ROUND(I572*H572,2)</f>
        <v>0</v>
      </c>
      <c r="K572" s="138" t="s">
        <v>1</v>
      </c>
      <c r="L572" s="32"/>
      <c r="M572" s="143" t="s">
        <v>1</v>
      </c>
      <c r="N572" s="144" t="s">
        <v>38</v>
      </c>
      <c r="P572" s="145">
        <f>O572*H572</f>
        <v>0</v>
      </c>
      <c r="Q572" s="145">
        <v>0</v>
      </c>
      <c r="R572" s="145">
        <f>Q572*H572</f>
        <v>0</v>
      </c>
      <c r="S572" s="145">
        <v>0</v>
      </c>
      <c r="T572" s="146">
        <f>S572*H572</f>
        <v>0</v>
      </c>
      <c r="AR572" s="147" t="s">
        <v>259</v>
      </c>
      <c r="AT572" s="147" t="s">
        <v>254</v>
      </c>
      <c r="AU572" s="147" t="s">
        <v>80</v>
      </c>
      <c r="AY572" s="17" t="s">
        <v>252</v>
      </c>
      <c r="BE572" s="148">
        <f>IF(N572="základní",J572,0)</f>
        <v>0</v>
      </c>
      <c r="BF572" s="148">
        <f>IF(N572="snížená",J572,0)</f>
        <v>0</v>
      </c>
      <c r="BG572" s="148">
        <f>IF(N572="zákl. přenesená",J572,0)</f>
        <v>0</v>
      </c>
      <c r="BH572" s="148">
        <f>IF(N572="sníž. přenesená",J572,0)</f>
        <v>0</v>
      </c>
      <c r="BI572" s="148">
        <f>IF(N572="nulová",J572,0)</f>
        <v>0</v>
      </c>
      <c r="BJ572" s="17" t="s">
        <v>80</v>
      </c>
      <c r="BK572" s="148">
        <f>ROUND(I572*H572,2)</f>
        <v>0</v>
      </c>
      <c r="BL572" s="17" t="s">
        <v>259</v>
      </c>
      <c r="BM572" s="147" t="s">
        <v>1166</v>
      </c>
    </row>
    <row r="573" spans="2:65" s="12" customFormat="1">
      <c r="B573" s="149"/>
      <c r="D573" s="150" t="s">
        <v>261</v>
      </c>
      <c r="E573" s="151" t="s">
        <v>1</v>
      </c>
      <c r="F573" s="152" t="s">
        <v>3109</v>
      </c>
      <c r="H573" s="151" t="s">
        <v>1</v>
      </c>
      <c r="I573" s="153"/>
      <c r="L573" s="149"/>
      <c r="M573" s="154"/>
      <c r="T573" s="155"/>
      <c r="AT573" s="151" t="s">
        <v>261</v>
      </c>
      <c r="AU573" s="151" t="s">
        <v>80</v>
      </c>
      <c r="AV573" s="12" t="s">
        <v>80</v>
      </c>
      <c r="AW573" s="12" t="s">
        <v>30</v>
      </c>
      <c r="AX573" s="12" t="s">
        <v>73</v>
      </c>
      <c r="AY573" s="151" t="s">
        <v>252</v>
      </c>
    </row>
    <row r="574" spans="2:65" s="12" customFormat="1">
      <c r="B574" s="149"/>
      <c r="D574" s="150" t="s">
        <v>261</v>
      </c>
      <c r="E574" s="151" t="s">
        <v>1</v>
      </c>
      <c r="F574" s="152" t="s">
        <v>3110</v>
      </c>
      <c r="H574" s="151" t="s">
        <v>1</v>
      </c>
      <c r="I574" s="153"/>
      <c r="L574" s="149"/>
      <c r="M574" s="154"/>
      <c r="T574" s="155"/>
      <c r="AT574" s="151" t="s">
        <v>261</v>
      </c>
      <c r="AU574" s="151" t="s">
        <v>80</v>
      </c>
      <c r="AV574" s="12" t="s">
        <v>80</v>
      </c>
      <c r="AW574" s="12" t="s">
        <v>30</v>
      </c>
      <c r="AX574" s="12" t="s">
        <v>73</v>
      </c>
      <c r="AY574" s="151" t="s">
        <v>252</v>
      </c>
    </row>
    <row r="575" spans="2:65" s="12" customFormat="1">
      <c r="B575" s="149"/>
      <c r="D575" s="150" t="s">
        <v>261</v>
      </c>
      <c r="E575" s="151" t="s">
        <v>1</v>
      </c>
      <c r="F575" s="152" t="s">
        <v>3010</v>
      </c>
      <c r="H575" s="151" t="s">
        <v>1</v>
      </c>
      <c r="I575" s="153"/>
      <c r="L575" s="149"/>
      <c r="M575" s="154"/>
      <c r="T575" s="155"/>
      <c r="AT575" s="151" t="s">
        <v>261</v>
      </c>
      <c r="AU575" s="151" t="s">
        <v>80</v>
      </c>
      <c r="AV575" s="12" t="s">
        <v>80</v>
      </c>
      <c r="AW575" s="12" t="s">
        <v>30</v>
      </c>
      <c r="AX575" s="12" t="s">
        <v>73</v>
      </c>
      <c r="AY575" s="151" t="s">
        <v>252</v>
      </c>
    </row>
    <row r="576" spans="2:65" s="13" customFormat="1">
      <c r="B576" s="156"/>
      <c r="D576" s="150" t="s">
        <v>261</v>
      </c>
      <c r="E576" s="157" t="s">
        <v>1</v>
      </c>
      <c r="F576" s="158" t="s">
        <v>80</v>
      </c>
      <c r="H576" s="159">
        <v>1</v>
      </c>
      <c r="I576" s="160"/>
      <c r="L576" s="156"/>
      <c r="M576" s="161"/>
      <c r="T576" s="162"/>
      <c r="AT576" s="157" t="s">
        <v>261</v>
      </c>
      <c r="AU576" s="157" t="s">
        <v>80</v>
      </c>
      <c r="AV576" s="13" t="s">
        <v>82</v>
      </c>
      <c r="AW576" s="13" t="s">
        <v>30</v>
      </c>
      <c r="AX576" s="13" t="s">
        <v>73</v>
      </c>
      <c r="AY576" s="157" t="s">
        <v>252</v>
      </c>
    </row>
    <row r="577" spans="2:65" s="14" customFormat="1">
      <c r="B577" s="163"/>
      <c r="D577" s="150" t="s">
        <v>261</v>
      </c>
      <c r="E577" s="164" t="s">
        <v>1</v>
      </c>
      <c r="F577" s="165" t="s">
        <v>277</v>
      </c>
      <c r="H577" s="166">
        <v>1</v>
      </c>
      <c r="I577" s="167"/>
      <c r="L577" s="163"/>
      <c r="M577" s="168"/>
      <c r="T577" s="169"/>
      <c r="AT577" s="164" t="s">
        <v>261</v>
      </c>
      <c r="AU577" s="164" t="s">
        <v>80</v>
      </c>
      <c r="AV577" s="14" t="s">
        <v>259</v>
      </c>
      <c r="AW577" s="14" t="s">
        <v>30</v>
      </c>
      <c r="AX577" s="14" t="s">
        <v>80</v>
      </c>
      <c r="AY577" s="164" t="s">
        <v>252</v>
      </c>
    </row>
    <row r="578" spans="2:65" s="1" customFormat="1" ht="24.2" customHeight="1">
      <c r="B578" s="32"/>
      <c r="C578" s="136" t="s">
        <v>768</v>
      </c>
      <c r="D578" s="136" t="s">
        <v>254</v>
      </c>
      <c r="E578" s="137" t="s">
        <v>3133</v>
      </c>
      <c r="F578" s="138" t="s">
        <v>3134</v>
      </c>
      <c r="G578" s="139" t="s">
        <v>2132</v>
      </c>
      <c r="H578" s="140">
        <v>1</v>
      </c>
      <c r="I578" s="141"/>
      <c r="J578" s="142">
        <f>ROUND(I578*H578,2)</f>
        <v>0</v>
      </c>
      <c r="K578" s="138" t="s">
        <v>1</v>
      </c>
      <c r="L578" s="32"/>
      <c r="M578" s="143" t="s">
        <v>1</v>
      </c>
      <c r="N578" s="144" t="s">
        <v>38</v>
      </c>
      <c r="P578" s="145">
        <f>O578*H578</f>
        <v>0</v>
      </c>
      <c r="Q578" s="145">
        <v>0</v>
      </c>
      <c r="R578" s="145">
        <f>Q578*H578</f>
        <v>0</v>
      </c>
      <c r="S578" s="145">
        <v>0</v>
      </c>
      <c r="T578" s="146">
        <f>S578*H578</f>
        <v>0</v>
      </c>
      <c r="AR578" s="147" t="s">
        <v>259</v>
      </c>
      <c r="AT578" s="147" t="s">
        <v>254</v>
      </c>
      <c r="AU578" s="147" t="s">
        <v>80</v>
      </c>
      <c r="AY578" s="17" t="s">
        <v>252</v>
      </c>
      <c r="BE578" s="148">
        <f>IF(N578="základní",J578,0)</f>
        <v>0</v>
      </c>
      <c r="BF578" s="148">
        <f>IF(N578="snížená",J578,0)</f>
        <v>0</v>
      </c>
      <c r="BG578" s="148">
        <f>IF(N578="zákl. přenesená",J578,0)</f>
        <v>0</v>
      </c>
      <c r="BH578" s="148">
        <f>IF(N578="sníž. přenesená",J578,0)</f>
        <v>0</v>
      </c>
      <c r="BI578" s="148">
        <f>IF(N578="nulová",J578,0)</f>
        <v>0</v>
      </c>
      <c r="BJ578" s="17" t="s">
        <v>80</v>
      </c>
      <c r="BK578" s="148">
        <f>ROUND(I578*H578,2)</f>
        <v>0</v>
      </c>
      <c r="BL578" s="17" t="s">
        <v>259</v>
      </c>
      <c r="BM578" s="147" t="s">
        <v>1178</v>
      </c>
    </row>
    <row r="579" spans="2:65" s="12" customFormat="1">
      <c r="B579" s="149"/>
      <c r="D579" s="150" t="s">
        <v>261</v>
      </c>
      <c r="E579" s="151" t="s">
        <v>1</v>
      </c>
      <c r="F579" s="152" t="s">
        <v>3109</v>
      </c>
      <c r="H579" s="151" t="s">
        <v>1</v>
      </c>
      <c r="I579" s="153"/>
      <c r="L579" s="149"/>
      <c r="M579" s="154"/>
      <c r="T579" s="155"/>
      <c r="AT579" s="151" t="s">
        <v>261</v>
      </c>
      <c r="AU579" s="151" t="s">
        <v>80</v>
      </c>
      <c r="AV579" s="12" t="s">
        <v>80</v>
      </c>
      <c r="AW579" s="12" t="s">
        <v>30</v>
      </c>
      <c r="AX579" s="12" t="s">
        <v>73</v>
      </c>
      <c r="AY579" s="151" t="s">
        <v>252</v>
      </c>
    </row>
    <row r="580" spans="2:65" s="12" customFormat="1">
      <c r="B580" s="149"/>
      <c r="D580" s="150" t="s">
        <v>261</v>
      </c>
      <c r="E580" s="151" t="s">
        <v>1</v>
      </c>
      <c r="F580" s="152" t="s">
        <v>3110</v>
      </c>
      <c r="H580" s="151" t="s">
        <v>1</v>
      </c>
      <c r="I580" s="153"/>
      <c r="L580" s="149"/>
      <c r="M580" s="154"/>
      <c r="T580" s="155"/>
      <c r="AT580" s="151" t="s">
        <v>261</v>
      </c>
      <c r="AU580" s="151" t="s">
        <v>80</v>
      </c>
      <c r="AV580" s="12" t="s">
        <v>80</v>
      </c>
      <c r="AW580" s="12" t="s">
        <v>30</v>
      </c>
      <c r="AX580" s="12" t="s">
        <v>73</v>
      </c>
      <c r="AY580" s="151" t="s">
        <v>252</v>
      </c>
    </row>
    <row r="581" spans="2:65" s="12" customFormat="1">
      <c r="B581" s="149"/>
      <c r="D581" s="150" t="s">
        <v>261</v>
      </c>
      <c r="E581" s="151" t="s">
        <v>1</v>
      </c>
      <c r="F581" s="152" t="s">
        <v>3010</v>
      </c>
      <c r="H581" s="151" t="s">
        <v>1</v>
      </c>
      <c r="I581" s="153"/>
      <c r="L581" s="149"/>
      <c r="M581" s="154"/>
      <c r="T581" s="155"/>
      <c r="AT581" s="151" t="s">
        <v>261</v>
      </c>
      <c r="AU581" s="151" t="s">
        <v>80</v>
      </c>
      <c r="AV581" s="12" t="s">
        <v>80</v>
      </c>
      <c r="AW581" s="12" t="s">
        <v>30</v>
      </c>
      <c r="AX581" s="12" t="s">
        <v>73</v>
      </c>
      <c r="AY581" s="151" t="s">
        <v>252</v>
      </c>
    </row>
    <row r="582" spans="2:65" s="13" customFormat="1">
      <c r="B582" s="156"/>
      <c r="D582" s="150" t="s">
        <v>261</v>
      </c>
      <c r="E582" s="157" t="s">
        <v>1</v>
      </c>
      <c r="F582" s="158" t="s">
        <v>80</v>
      </c>
      <c r="H582" s="159">
        <v>1</v>
      </c>
      <c r="I582" s="160"/>
      <c r="L582" s="156"/>
      <c r="M582" s="161"/>
      <c r="T582" s="162"/>
      <c r="AT582" s="157" t="s">
        <v>261</v>
      </c>
      <c r="AU582" s="157" t="s">
        <v>80</v>
      </c>
      <c r="AV582" s="13" t="s">
        <v>82</v>
      </c>
      <c r="AW582" s="13" t="s">
        <v>30</v>
      </c>
      <c r="AX582" s="13" t="s">
        <v>73</v>
      </c>
      <c r="AY582" s="157" t="s">
        <v>252</v>
      </c>
    </row>
    <row r="583" spans="2:65" s="14" customFormat="1">
      <c r="B583" s="163"/>
      <c r="D583" s="150" t="s">
        <v>261</v>
      </c>
      <c r="E583" s="164" t="s">
        <v>1</v>
      </c>
      <c r="F583" s="165" t="s">
        <v>277</v>
      </c>
      <c r="H583" s="166">
        <v>1</v>
      </c>
      <c r="I583" s="167"/>
      <c r="L583" s="163"/>
      <c r="M583" s="168"/>
      <c r="T583" s="169"/>
      <c r="AT583" s="164" t="s">
        <v>261</v>
      </c>
      <c r="AU583" s="164" t="s">
        <v>80</v>
      </c>
      <c r="AV583" s="14" t="s">
        <v>259</v>
      </c>
      <c r="AW583" s="14" t="s">
        <v>30</v>
      </c>
      <c r="AX583" s="14" t="s">
        <v>80</v>
      </c>
      <c r="AY583" s="164" t="s">
        <v>252</v>
      </c>
    </row>
    <row r="584" spans="2:65" s="1" customFormat="1" ht="24.2" customHeight="1">
      <c r="B584" s="32"/>
      <c r="C584" s="136" t="s">
        <v>774</v>
      </c>
      <c r="D584" s="136" t="s">
        <v>254</v>
      </c>
      <c r="E584" s="137" t="s">
        <v>3135</v>
      </c>
      <c r="F584" s="138" t="s">
        <v>3128</v>
      </c>
      <c r="G584" s="139" t="s">
        <v>2132</v>
      </c>
      <c r="H584" s="140">
        <v>1</v>
      </c>
      <c r="I584" s="141"/>
      <c r="J584" s="142">
        <f>ROUND(I584*H584,2)</f>
        <v>0</v>
      </c>
      <c r="K584" s="138" t="s">
        <v>1</v>
      </c>
      <c r="L584" s="32"/>
      <c r="M584" s="143" t="s">
        <v>1</v>
      </c>
      <c r="N584" s="144" t="s">
        <v>38</v>
      </c>
      <c r="P584" s="145">
        <f>O584*H584</f>
        <v>0</v>
      </c>
      <c r="Q584" s="145">
        <v>0</v>
      </c>
      <c r="R584" s="145">
        <f>Q584*H584</f>
        <v>0</v>
      </c>
      <c r="S584" s="145">
        <v>0</v>
      </c>
      <c r="T584" s="146">
        <f>S584*H584</f>
        <v>0</v>
      </c>
      <c r="AR584" s="147" t="s">
        <v>259</v>
      </c>
      <c r="AT584" s="147" t="s">
        <v>254</v>
      </c>
      <c r="AU584" s="147" t="s">
        <v>80</v>
      </c>
      <c r="AY584" s="17" t="s">
        <v>252</v>
      </c>
      <c r="BE584" s="148">
        <f>IF(N584="základní",J584,0)</f>
        <v>0</v>
      </c>
      <c r="BF584" s="148">
        <f>IF(N584="snížená",J584,0)</f>
        <v>0</v>
      </c>
      <c r="BG584" s="148">
        <f>IF(N584="zákl. přenesená",J584,0)</f>
        <v>0</v>
      </c>
      <c r="BH584" s="148">
        <f>IF(N584="sníž. přenesená",J584,0)</f>
        <v>0</v>
      </c>
      <c r="BI584" s="148">
        <f>IF(N584="nulová",J584,0)</f>
        <v>0</v>
      </c>
      <c r="BJ584" s="17" t="s">
        <v>80</v>
      </c>
      <c r="BK584" s="148">
        <f>ROUND(I584*H584,2)</f>
        <v>0</v>
      </c>
      <c r="BL584" s="17" t="s">
        <v>259</v>
      </c>
      <c r="BM584" s="147" t="s">
        <v>1189</v>
      </c>
    </row>
    <row r="585" spans="2:65" s="12" customFormat="1">
      <c r="B585" s="149"/>
      <c r="D585" s="150" t="s">
        <v>261</v>
      </c>
      <c r="E585" s="151" t="s">
        <v>1</v>
      </c>
      <c r="F585" s="152" t="s">
        <v>3109</v>
      </c>
      <c r="H585" s="151" t="s">
        <v>1</v>
      </c>
      <c r="I585" s="153"/>
      <c r="L585" s="149"/>
      <c r="M585" s="154"/>
      <c r="T585" s="155"/>
      <c r="AT585" s="151" t="s">
        <v>261</v>
      </c>
      <c r="AU585" s="151" t="s">
        <v>80</v>
      </c>
      <c r="AV585" s="12" t="s">
        <v>80</v>
      </c>
      <c r="AW585" s="12" t="s">
        <v>30</v>
      </c>
      <c r="AX585" s="12" t="s">
        <v>73</v>
      </c>
      <c r="AY585" s="151" t="s">
        <v>252</v>
      </c>
    </row>
    <row r="586" spans="2:65" s="12" customFormat="1">
      <c r="B586" s="149"/>
      <c r="D586" s="150" t="s">
        <v>261</v>
      </c>
      <c r="E586" s="151" t="s">
        <v>1</v>
      </c>
      <c r="F586" s="152" t="s">
        <v>3110</v>
      </c>
      <c r="H586" s="151" t="s">
        <v>1</v>
      </c>
      <c r="I586" s="153"/>
      <c r="L586" s="149"/>
      <c r="M586" s="154"/>
      <c r="T586" s="155"/>
      <c r="AT586" s="151" t="s">
        <v>261</v>
      </c>
      <c r="AU586" s="151" t="s">
        <v>80</v>
      </c>
      <c r="AV586" s="12" t="s">
        <v>80</v>
      </c>
      <c r="AW586" s="12" t="s">
        <v>30</v>
      </c>
      <c r="AX586" s="12" t="s">
        <v>73</v>
      </c>
      <c r="AY586" s="151" t="s">
        <v>252</v>
      </c>
    </row>
    <row r="587" spans="2:65" s="12" customFormat="1">
      <c r="B587" s="149"/>
      <c r="D587" s="150" t="s">
        <v>261</v>
      </c>
      <c r="E587" s="151" t="s">
        <v>1</v>
      </c>
      <c r="F587" s="152" t="s">
        <v>3010</v>
      </c>
      <c r="H587" s="151" t="s">
        <v>1</v>
      </c>
      <c r="I587" s="153"/>
      <c r="L587" s="149"/>
      <c r="M587" s="154"/>
      <c r="T587" s="155"/>
      <c r="AT587" s="151" t="s">
        <v>261</v>
      </c>
      <c r="AU587" s="151" t="s">
        <v>80</v>
      </c>
      <c r="AV587" s="12" t="s">
        <v>80</v>
      </c>
      <c r="AW587" s="12" t="s">
        <v>30</v>
      </c>
      <c r="AX587" s="12" t="s">
        <v>73</v>
      </c>
      <c r="AY587" s="151" t="s">
        <v>252</v>
      </c>
    </row>
    <row r="588" spans="2:65" s="13" customFormat="1">
      <c r="B588" s="156"/>
      <c r="D588" s="150" t="s">
        <v>261</v>
      </c>
      <c r="E588" s="157" t="s">
        <v>1</v>
      </c>
      <c r="F588" s="158" t="s">
        <v>80</v>
      </c>
      <c r="H588" s="159">
        <v>1</v>
      </c>
      <c r="I588" s="160"/>
      <c r="L588" s="156"/>
      <c r="M588" s="161"/>
      <c r="T588" s="162"/>
      <c r="AT588" s="157" t="s">
        <v>261</v>
      </c>
      <c r="AU588" s="157" t="s">
        <v>80</v>
      </c>
      <c r="AV588" s="13" t="s">
        <v>82</v>
      </c>
      <c r="AW588" s="13" t="s">
        <v>30</v>
      </c>
      <c r="AX588" s="13" t="s">
        <v>73</v>
      </c>
      <c r="AY588" s="157" t="s">
        <v>252</v>
      </c>
    </row>
    <row r="589" spans="2:65" s="14" customFormat="1">
      <c r="B589" s="163"/>
      <c r="D589" s="150" t="s">
        <v>261</v>
      </c>
      <c r="E589" s="164" t="s">
        <v>1</v>
      </c>
      <c r="F589" s="165" t="s">
        <v>277</v>
      </c>
      <c r="H589" s="166">
        <v>1</v>
      </c>
      <c r="I589" s="167"/>
      <c r="L589" s="163"/>
      <c r="M589" s="168"/>
      <c r="T589" s="169"/>
      <c r="AT589" s="164" t="s">
        <v>261</v>
      </c>
      <c r="AU589" s="164" t="s">
        <v>80</v>
      </c>
      <c r="AV589" s="14" t="s">
        <v>259</v>
      </c>
      <c r="AW589" s="14" t="s">
        <v>30</v>
      </c>
      <c r="AX589" s="14" t="s">
        <v>80</v>
      </c>
      <c r="AY589" s="164" t="s">
        <v>252</v>
      </c>
    </row>
    <row r="590" spans="2:65" s="1" customFormat="1" ht="24.2" customHeight="1">
      <c r="B590" s="32"/>
      <c r="C590" s="136" t="s">
        <v>786</v>
      </c>
      <c r="D590" s="136" t="s">
        <v>254</v>
      </c>
      <c r="E590" s="137" t="s">
        <v>3136</v>
      </c>
      <c r="F590" s="138" t="s">
        <v>3137</v>
      </c>
      <c r="G590" s="139" t="s">
        <v>2132</v>
      </c>
      <c r="H590" s="140">
        <v>1</v>
      </c>
      <c r="I590" s="141"/>
      <c r="J590" s="142">
        <f>ROUND(I590*H590,2)</f>
        <v>0</v>
      </c>
      <c r="K590" s="138" t="s">
        <v>1</v>
      </c>
      <c r="L590" s="32"/>
      <c r="M590" s="143" t="s">
        <v>1</v>
      </c>
      <c r="N590" s="144" t="s">
        <v>38</v>
      </c>
      <c r="P590" s="145">
        <f>O590*H590</f>
        <v>0</v>
      </c>
      <c r="Q590" s="145">
        <v>0</v>
      </c>
      <c r="R590" s="145">
        <f>Q590*H590</f>
        <v>0</v>
      </c>
      <c r="S590" s="145">
        <v>0</v>
      </c>
      <c r="T590" s="146">
        <f>S590*H590</f>
        <v>0</v>
      </c>
      <c r="AR590" s="147" t="s">
        <v>259</v>
      </c>
      <c r="AT590" s="147" t="s">
        <v>254</v>
      </c>
      <c r="AU590" s="147" t="s">
        <v>80</v>
      </c>
      <c r="AY590" s="17" t="s">
        <v>252</v>
      </c>
      <c r="BE590" s="148">
        <f>IF(N590="základní",J590,0)</f>
        <v>0</v>
      </c>
      <c r="BF590" s="148">
        <f>IF(N590="snížená",J590,0)</f>
        <v>0</v>
      </c>
      <c r="BG590" s="148">
        <f>IF(N590="zákl. přenesená",J590,0)</f>
        <v>0</v>
      </c>
      <c r="BH590" s="148">
        <f>IF(N590="sníž. přenesená",J590,0)</f>
        <v>0</v>
      </c>
      <c r="BI590" s="148">
        <f>IF(N590="nulová",J590,0)</f>
        <v>0</v>
      </c>
      <c r="BJ590" s="17" t="s">
        <v>80</v>
      </c>
      <c r="BK590" s="148">
        <f>ROUND(I590*H590,2)</f>
        <v>0</v>
      </c>
      <c r="BL590" s="17" t="s">
        <v>259</v>
      </c>
      <c r="BM590" s="147" t="s">
        <v>1201</v>
      </c>
    </row>
    <row r="591" spans="2:65" s="12" customFormat="1">
      <c r="B591" s="149"/>
      <c r="D591" s="150" t="s">
        <v>261</v>
      </c>
      <c r="E591" s="151" t="s">
        <v>1</v>
      </c>
      <c r="F591" s="152" t="s">
        <v>3109</v>
      </c>
      <c r="H591" s="151" t="s">
        <v>1</v>
      </c>
      <c r="I591" s="153"/>
      <c r="L591" s="149"/>
      <c r="M591" s="154"/>
      <c r="T591" s="155"/>
      <c r="AT591" s="151" t="s">
        <v>261</v>
      </c>
      <c r="AU591" s="151" t="s">
        <v>80</v>
      </c>
      <c r="AV591" s="12" t="s">
        <v>80</v>
      </c>
      <c r="AW591" s="12" t="s">
        <v>30</v>
      </c>
      <c r="AX591" s="12" t="s">
        <v>73</v>
      </c>
      <c r="AY591" s="151" t="s">
        <v>252</v>
      </c>
    </row>
    <row r="592" spans="2:65" s="12" customFormat="1">
      <c r="B592" s="149"/>
      <c r="D592" s="150" t="s">
        <v>261</v>
      </c>
      <c r="E592" s="151" t="s">
        <v>1</v>
      </c>
      <c r="F592" s="152" t="s">
        <v>3110</v>
      </c>
      <c r="H592" s="151" t="s">
        <v>1</v>
      </c>
      <c r="I592" s="153"/>
      <c r="L592" s="149"/>
      <c r="M592" s="154"/>
      <c r="T592" s="155"/>
      <c r="AT592" s="151" t="s">
        <v>261</v>
      </c>
      <c r="AU592" s="151" t="s">
        <v>80</v>
      </c>
      <c r="AV592" s="12" t="s">
        <v>80</v>
      </c>
      <c r="AW592" s="12" t="s">
        <v>30</v>
      </c>
      <c r="AX592" s="12" t="s">
        <v>73</v>
      </c>
      <c r="AY592" s="151" t="s">
        <v>252</v>
      </c>
    </row>
    <row r="593" spans="2:65" s="12" customFormat="1">
      <c r="B593" s="149"/>
      <c r="D593" s="150" t="s">
        <v>261</v>
      </c>
      <c r="E593" s="151" t="s">
        <v>1</v>
      </c>
      <c r="F593" s="152" t="s">
        <v>3010</v>
      </c>
      <c r="H593" s="151" t="s">
        <v>1</v>
      </c>
      <c r="I593" s="153"/>
      <c r="L593" s="149"/>
      <c r="M593" s="154"/>
      <c r="T593" s="155"/>
      <c r="AT593" s="151" t="s">
        <v>261</v>
      </c>
      <c r="AU593" s="151" t="s">
        <v>80</v>
      </c>
      <c r="AV593" s="12" t="s">
        <v>80</v>
      </c>
      <c r="AW593" s="12" t="s">
        <v>30</v>
      </c>
      <c r="AX593" s="12" t="s">
        <v>73</v>
      </c>
      <c r="AY593" s="151" t="s">
        <v>252</v>
      </c>
    </row>
    <row r="594" spans="2:65" s="13" customFormat="1">
      <c r="B594" s="156"/>
      <c r="D594" s="150" t="s">
        <v>261</v>
      </c>
      <c r="E594" s="157" t="s">
        <v>1</v>
      </c>
      <c r="F594" s="158" t="s">
        <v>80</v>
      </c>
      <c r="H594" s="159">
        <v>1</v>
      </c>
      <c r="I594" s="160"/>
      <c r="L594" s="156"/>
      <c r="M594" s="161"/>
      <c r="T594" s="162"/>
      <c r="AT594" s="157" t="s">
        <v>261</v>
      </c>
      <c r="AU594" s="157" t="s">
        <v>80</v>
      </c>
      <c r="AV594" s="13" t="s">
        <v>82</v>
      </c>
      <c r="AW594" s="13" t="s">
        <v>30</v>
      </c>
      <c r="AX594" s="13" t="s">
        <v>73</v>
      </c>
      <c r="AY594" s="157" t="s">
        <v>252</v>
      </c>
    </row>
    <row r="595" spans="2:65" s="14" customFormat="1">
      <c r="B595" s="163"/>
      <c r="D595" s="150" t="s">
        <v>261</v>
      </c>
      <c r="E595" s="164" t="s">
        <v>1</v>
      </c>
      <c r="F595" s="165" t="s">
        <v>277</v>
      </c>
      <c r="H595" s="166">
        <v>1</v>
      </c>
      <c r="I595" s="167"/>
      <c r="L595" s="163"/>
      <c r="M595" s="168"/>
      <c r="T595" s="169"/>
      <c r="AT595" s="164" t="s">
        <v>261</v>
      </c>
      <c r="AU595" s="164" t="s">
        <v>80</v>
      </c>
      <c r="AV595" s="14" t="s">
        <v>259</v>
      </c>
      <c r="AW595" s="14" t="s">
        <v>30</v>
      </c>
      <c r="AX595" s="14" t="s">
        <v>80</v>
      </c>
      <c r="AY595" s="164" t="s">
        <v>252</v>
      </c>
    </row>
    <row r="596" spans="2:65" s="1" customFormat="1" ht="24.2" customHeight="1">
      <c r="B596" s="32"/>
      <c r="C596" s="136" t="s">
        <v>790</v>
      </c>
      <c r="D596" s="136" t="s">
        <v>254</v>
      </c>
      <c r="E596" s="137" t="s">
        <v>3138</v>
      </c>
      <c r="F596" s="138" t="s">
        <v>3139</v>
      </c>
      <c r="G596" s="139" t="s">
        <v>2132</v>
      </c>
      <c r="H596" s="140">
        <v>1</v>
      </c>
      <c r="I596" s="141"/>
      <c r="J596" s="142">
        <f>ROUND(I596*H596,2)</f>
        <v>0</v>
      </c>
      <c r="K596" s="138" t="s">
        <v>1</v>
      </c>
      <c r="L596" s="32"/>
      <c r="M596" s="143" t="s">
        <v>1</v>
      </c>
      <c r="N596" s="144" t="s">
        <v>38</v>
      </c>
      <c r="P596" s="145">
        <f>O596*H596</f>
        <v>0</v>
      </c>
      <c r="Q596" s="145">
        <v>0</v>
      </c>
      <c r="R596" s="145">
        <f>Q596*H596</f>
        <v>0</v>
      </c>
      <c r="S596" s="145">
        <v>0</v>
      </c>
      <c r="T596" s="146">
        <f>S596*H596</f>
        <v>0</v>
      </c>
      <c r="AR596" s="147" t="s">
        <v>259</v>
      </c>
      <c r="AT596" s="147" t="s">
        <v>254</v>
      </c>
      <c r="AU596" s="147" t="s">
        <v>80</v>
      </c>
      <c r="AY596" s="17" t="s">
        <v>252</v>
      </c>
      <c r="BE596" s="148">
        <f>IF(N596="základní",J596,0)</f>
        <v>0</v>
      </c>
      <c r="BF596" s="148">
        <f>IF(N596="snížená",J596,0)</f>
        <v>0</v>
      </c>
      <c r="BG596" s="148">
        <f>IF(N596="zákl. přenesená",J596,0)</f>
        <v>0</v>
      </c>
      <c r="BH596" s="148">
        <f>IF(N596="sníž. přenesená",J596,0)</f>
        <v>0</v>
      </c>
      <c r="BI596" s="148">
        <f>IF(N596="nulová",J596,0)</f>
        <v>0</v>
      </c>
      <c r="BJ596" s="17" t="s">
        <v>80</v>
      </c>
      <c r="BK596" s="148">
        <f>ROUND(I596*H596,2)</f>
        <v>0</v>
      </c>
      <c r="BL596" s="17" t="s">
        <v>259</v>
      </c>
      <c r="BM596" s="147" t="s">
        <v>1207</v>
      </c>
    </row>
    <row r="597" spans="2:65" s="12" customFormat="1">
      <c r="B597" s="149"/>
      <c r="D597" s="150" t="s">
        <v>261</v>
      </c>
      <c r="E597" s="151" t="s">
        <v>1</v>
      </c>
      <c r="F597" s="152" t="s">
        <v>3109</v>
      </c>
      <c r="H597" s="151" t="s">
        <v>1</v>
      </c>
      <c r="I597" s="153"/>
      <c r="L597" s="149"/>
      <c r="M597" s="154"/>
      <c r="T597" s="155"/>
      <c r="AT597" s="151" t="s">
        <v>261</v>
      </c>
      <c r="AU597" s="151" t="s">
        <v>80</v>
      </c>
      <c r="AV597" s="12" t="s">
        <v>80</v>
      </c>
      <c r="AW597" s="12" t="s">
        <v>30</v>
      </c>
      <c r="AX597" s="12" t="s">
        <v>73</v>
      </c>
      <c r="AY597" s="151" t="s">
        <v>252</v>
      </c>
    </row>
    <row r="598" spans="2:65" s="12" customFormat="1">
      <c r="B598" s="149"/>
      <c r="D598" s="150" t="s">
        <v>261</v>
      </c>
      <c r="E598" s="151" t="s">
        <v>1</v>
      </c>
      <c r="F598" s="152" t="s">
        <v>3110</v>
      </c>
      <c r="H598" s="151" t="s">
        <v>1</v>
      </c>
      <c r="I598" s="153"/>
      <c r="L598" s="149"/>
      <c r="M598" s="154"/>
      <c r="T598" s="155"/>
      <c r="AT598" s="151" t="s">
        <v>261</v>
      </c>
      <c r="AU598" s="151" t="s">
        <v>80</v>
      </c>
      <c r="AV598" s="12" t="s">
        <v>80</v>
      </c>
      <c r="AW598" s="12" t="s">
        <v>30</v>
      </c>
      <c r="AX598" s="12" t="s">
        <v>73</v>
      </c>
      <c r="AY598" s="151" t="s">
        <v>252</v>
      </c>
    </row>
    <row r="599" spans="2:65" s="12" customFormat="1">
      <c r="B599" s="149"/>
      <c r="D599" s="150" t="s">
        <v>261</v>
      </c>
      <c r="E599" s="151" t="s">
        <v>1</v>
      </c>
      <c r="F599" s="152" t="s">
        <v>3010</v>
      </c>
      <c r="H599" s="151" t="s">
        <v>1</v>
      </c>
      <c r="I599" s="153"/>
      <c r="L599" s="149"/>
      <c r="M599" s="154"/>
      <c r="T599" s="155"/>
      <c r="AT599" s="151" t="s">
        <v>261</v>
      </c>
      <c r="AU599" s="151" t="s">
        <v>80</v>
      </c>
      <c r="AV599" s="12" t="s">
        <v>80</v>
      </c>
      <c r="AW599" s="12" t="s">
        <v>30</v>
      </c>
      <c r="AX599" s="12" t="s">
        <v>73</v>
      </c>
      <c r="AY599" s="151" t="s">
        <v>252</v>
      </c>
    </row>
    <row r="600" spans="2:65" s="13" customFormat="1">
      <c r="B600" s="156"/>
      <c r="D600" s="150" t="s">
        <v>261</v>
      </c>
      <c r="E600" s="157" t="s">
        <v>1</v>
      </c>
      <c r="F600" s="158" t="s">
        <v>80</v>
      </c>
      <c r="H600" s="159">
        <v>1</v>
      </c>
      <c r="I600" s="160"/>
      <c r="L600" s="156"/>
      <c r="M600" s="161"/>
      <c r="T600" s="162"/>
      <c r="AT600" s="157" t="s">
        <v>261</v>
      </c>
      <c r="AU600" s="157" t="s">
        <v>80</v>
      </c>
      <c r="AV600" s="13" t="s">
        <v>82</v>
      </c>
      <c r="AW600" s="13" t="s">
        <v>30</v>
      </c>
      <c r="AX600" s="13" t="s">
        <v>73</v>
      </c>
      <c r="AY600" s="157" t="s">
        <v>252</v>
      </c>
    </row>
    <row r="601" spans="2:65" s="14" customFormat="1">
      <c r="B601" s="163"/>
      <c r="D601" s="150" t="s">
        <v>261</v>
      </c>
      <c r="E601" s="164" t="s">
        <v>1</v>
      </c>
      <c r="F601" s="165" t="s">
        <v>277</v>
      </c>
      <c r="H601" s="166">
        <v>1</v>
      </c>
      <c r="I601" s="167"/>
      <c r="L601" s="163"/>
      <c r="M601" s="168"/>
      <c r="T601" s="169"/>
      <c r="AT601" s="164" t="s">
        <v>261</v>
      </c>
      <c r="AU601" s="164" t="s">
        <v>80</v>
      </c>
      <c r="AV601" s="14" t="s">
        <v>259</v>
      </c>
      <c r="AW601" s="14" t="s">
        <v>30</v>
      </c>
      <c r="AX601" s="14" t="s">
        <v>80</v>
      </c>
      <c r="AY601" s="164" t="s">
        <v>252</v>
      </c>
    </row>
    <row r="602" spans="2:65" s="1" customFormat="1" ht="24.2" customHeight="1">
      <c r="B602" s="32"/>
      <c r="C602" s="136" t="s">
        <v>799</v>
      </c>
      <c r="D602" s="136" t="s">
        <v>254</v>
      </c>
      <c r="E602" s="137" t="s">
        <v>3140</v>
      </c>
      <c r="F602" s="138" t="s">
        <v>3141</v>
      </c>
      <c r="G602" s="139" t="s">
        <v>2132</v>
      </c>
      <c r="H602" s="140">
        <v>1</v>
      </c>
      <c r="I602" s="141"/>
      <c r="J602" s="142">
        <f>ROUND(I602*H602,2)</f>
        <v>0</v>
      </c>
      <c r="K602" s="138" t="s">
        <v>1</v>
      </c>
      <c r="L602" s="32"/>
      <c r="M602" s="143" t="s">
        <v>1</v>
      </c>
      <c r="N602" s="144" t="s">
        <v>38</v>
      </c>
      <c r="P602" s="145">
        <f>O602*H602</f>
        <v>0</v>
      </c>
      <c r="Q602" s="145">
        <v>0</v>
      </c>
      <c r="R602" s="145">
        <f>Q602*H602</f>
        <v>0</v>
      </c>
      <c r="S602" s="145">
        <v>0</v>
      </c>
      <c r="T602" s="146">
        <f>S602*H602</f>
        <v>0</v>
      </c>
      <c r="AR602" s="147" t="s">
        <v>259</v>
      </c>
      <c r="AT602" s="147" t="s">
        <v>254</v>
      </c>
      <c r="AU602" s="147" t="s">
        <v>80</v>
      </c>
      <c r="AY602" s="17" t="s">
        <v>252</v>
      </c>
      <c r="BE602" s="148">
        <f>IF(N602="základní",J602,0)</f>
        <v>0</v>
      </c>
      <c r="BF602" s="148">
        <f>IF(N602="snížená",J602,0)</f>
        <v>0</v>
      </c>
      <c r="BG602" s="148">
        <f>IF(N602="zákl. přenesená",J602,0)</f>
        <v>0</v>
      </c>
      <c r="BH602" s="148">
        <f>IF(N602="sníž. přenesená",J602,0)</f>
        <v>0</v>
      </c>
      <c r="BI602" s="148">
        <f>IF(N602="nulová",J602,0)</f>
        <v>0</v>
      </c>
      <c r="BJ602" s="17" t="s">
        <v>80</v>
      </c>
      <c r="BK602" s="148">
        <f>ROUND(I602*H602,2)</f>
        <v>0</v>
      </c>
      <c r="BL602" s="17" t="s">
        <v>259</v>
      </c>
      <c r="BM602" s="147" t="s">
        <v>1216</v>
      </c>
    </row>
    <row r="603" spans="2:65" s="12" customFormat="1">
      <c r="B603" s="149"/>
      <c r="D603" s="150" t="s">
        <v>261</v>
      </c>
      <c r="E603" s="151" t="s">
        <v>1</v>
      </c>
      <c r="F603" s="152" t="s">
        <v>3109</v>
      </c>
      <c r="H603" s="151" t="s">
        <v>1</v>
      </c>
      <c r="I603" s="153"/>
      <c r="L603" s="149"/>
      <c r="M603" s="154"/>
      <c r="T603" s="155"/>
      <c r="AT603" s="151" t="s">
        <v>261</v>
      </c>
      <c r="AU603" s="151" t="s">
        <v>80</v>
      </c>
      <c r="AV603" s="12" t="s">
        <v>80</v>
      </c>
      <c r="AW603" s="12" t="s">
        <v>30</v>
      </c>
      <c r="AX603" s="12" t="s">
        <v>73</v>
      </c>
      <c r="AY603" s="151" t="s">
        <v>252</v>
      </c>
    </row>
    <row r="604" spans="2:65" s="12" customFormat="1">
      <c r="B604" s="149"/>
      <c r="D604" s="150" t="s">
        <v>261</v>
      </c>
      <c r="E604" s="151" t="s">
        <v>1</v>
      </c>
      <c r="F604" s="152" t="s">
        <v>3110</v>
      </c>
      <c r="H604" s="151" t="s">
        <v>1</v>
      </c>
      <c r="I604" s="153"/>
      <c r="L604" s="149"/>
      <c r="M604" s="154"/>
      <c r="T604" s="155"/>
      <c r="AT604" s="151" t="s">
        <v>261</v>
      </c>
      <c r="AU604" s="151" t="s">
        <v>80</v>
      </c>
      <c r="AV604" s="12" t="s">
        <v>80</v>
      </c>
      <c r="AW604" s="12" t="s">
        <v>30</v>
      </c>
      <c r="AX604" s="12" t="s">
        <v>73</v>
      </c>
      <c r="AY604" s="151" t="s">
        <v>252</v>
      </c>
    </row>
    <row r="605" spans="2:65" s="12" customFormat="1">
      <c r="B605" s="149"/>
      <c r="D605" s="150" t="s">
        <v>261</v>
      </c>
      <c r="E605" s="151" t="s">
        <v>1</v>
      </c>
      <c r="F605" s="152" t="s">
        <v>3010</v>
      </c>
      <c r="H605" s="151" t="s">
        <v>1</v>
      </c>
      <c r="I605" s="153"/>
      <c r="L605" s="149"/>
      <c r="M605" s="154"/>
      <c r="T605" s="155"/>
      <c r="AT605" s="151" t="s">
        <v>261</v>
      </c>
      <c r="AU605" s="151" t="s">
        <v>80</v>
      </c>
      <c r="AV605" s="12" t="s">
        <v>80</v>
      </c>
      <c r="AW605" s="12" t="s">
        <v>30</v>
      </c>
      <c r="AX605" s="12" t="s">
        <v>73</v>
      </c>
      <c r="AY605" s="151" t="s">
        <v>252</v>
      </c>
    </row>
    <row r="606" spans="2:65" s="13" customFormat="1">
      <c r="B606" s="156"/>
      <c r="D606" s="150" t="s">
        <v>261</v>
      </c>
      <c r="E606" s="157" t="s">
        <v>1</v>
      </c>
      <c r="F606" s="158" t="s">
        <v>80</v>
      </c>
      <c r="H606" s="159">
        <v>1</v>
      </c>
      <c r="I606" s="160"/>
      <c r="L606" s="156"/>
      <c r="M606" s="161"/>
      <c r="T606" s="162"/>
      <c r="AT606" s="157" t="s">
        <v>261</v>
      </c>
      <c r="AU606" s="157" t="s">
        <v>80</v>
      </c>
      <c r="AV606" s="13" t="s">
        <v>82</v>
      </c>
      <c r="AW606" s="13" t="s">
        <v>30</v>
      </c>
      <c r="AX606" s="13" t="s">
        <v>73</v>
      </c>
      <c r="AY606" s="157" t="s">
        <v>252</v>
      </c>
    </row>
    <row r="607" spans="2:65" s="14" customFormat="1">
      <c r="B607" s="163"/>
      <c r="D607" s="150" t="s">
        <v>261</v>
      </c>
      <c r="E607" s="164" t="s">
        <v>1</v>
      </c>
      <c r="F607" s="165" t="s">
        <v>277</v>
      </c>
      <c r="H607" s="166">
        <v>1</v>
      </c>
      <c r="I607" s="167"/>
      <c r="L607" s="163"/>
      <c r="M607" s="168"/>
      <c r="T607" s="169"/>
      <c r="AT607" s="164" t="s">
        <v>261</v>
      </c>
      <c r="AU607" s="164" t="s">
        <v>80</v>
      </c>
      <c r="AV607" s="14" t="s">
        <v>259</v>
      </c>
      <c r="AW607" s="14" t="s">
        <v>30</v>
      </c>
      <c r="AX607" s="14" t="s">
        <v>80</v>
      </c>
      <c r="AY607" s="164" t="s">
        <v>252</v>
      </c>
    </row>
    <row r="608" spans="2:65" s="1" customFormat="1" ht="24.2" customHeight="1">
      <c r="B608" s="32"/>
      <c r="C608" s="136" t="s">
        <v>805</v>
      </c>
      <c r="D608" s="136" t="s">
        <v>254</v>
      </c>
      <c r="E608" s="137" t="s">
        <v>3142</v>
      </c>
      <c r="F608" s="138" t="s">
        <v>3139</v>
      </c>
      <c r="G608" s="139" t="s">
        <v>2132</v>
      </c>
      <c r="H608" s="140">
        <v>1</v>
      </c>
      <c r="I608" s="141"/>
      <c r="J608" s="142">
        <f>ROUND(I608*H608,2)</f>
        <v>0</v>
      </c>
      <c r="K608" s="138" t="s">
        <v>1</v>
      </c>
      <c r="L608" s="32"/>
      <c r="M608" s="143" t="s">
        <v>1</v>
      </c>
      <c r="N608" s="144" t="s">
        <v>38</v>
      </c>
      <c r="P608" s="145">
        <f>O608*H608</f>
        <v>0</v>
      </c>
      <c r="Q608" s="145">
        <v>0</v>
      </c>
      <c r="R608" s="145">
        <f>Q608*H608</f>
        <v>0</v>
      </c>
      <c r="S608" s="145">
        <v>0</v>
      </c>
      <c r="T608" s="146">
        <f>S608*H608</f>
        <v>0</v>
      </c>
      <c r="AR608" s="147" t="s">
        <v>259</v>
      </c>
      <c r="AT608" s="147" t="s">
        <v>254</v>
      </c>
      <c r="AU608" s="147" t="s">
        <v>80</v>
      </c>
      <c r="AY608" s="17" t="s">
        <v>252</v>
      </c>
      <c r="BE608" s="148">
        <f>IF(N608="základní",J608,0)</f>
        <v>0</v>
      </c>
      <c r="BF608" s="148">
        <f>IF(N608="snížená",J608,0)</f>
        <v>0</v>
      </c>
      <c r="BG608" s="148">
        <f>IF(N608="zákl. přenesená",J608,0)</f>
        <v>0</v>
      </c>
      <c r="BH608" s="148">
        <f>IF(N608="sníž. přenesená",J608,0)</f>
        <v>0</v>
      </c>
      <c r="BI608" s="148">
        <f>IF(N608="nulová",J608,0)</f>
        <v>0</v>
      </c>
      <c r="BJ608" s="17" t="s">
        <v>80</v>
      </c>
      <c r="BK608" s="148">
        <f>ROUND(I608*H608,2)</f>
        <v>0</v>
      </c>
      <c r="BL608" s="17" t="s">
        <v>259</v>
      </c>
      <c r="BM608" s="147" t="s">
        <v>1226</v>
      </c>
    </row>
    <row r="609" spans="2:65" s="12" customFormat="1">
      <c r="B609" s="149"/>
      <c r="D609" s="150" t="s">
        <v>261</v>
      </c>
      <c r="E609" s="151" t="s">
        <v>1</v>
      </c>
      <c r="F609" s="152" t="s">
        <v>3109</v>
      </c>
      <c r="H609" s="151" t="s">
        <v>1</v>
      </c>
      <c r="I609" s="153"/>
      <c r="L609" s="149"/>
      <c r="M609" s="154"/>
      <c r="T609" s="155"/>
      <c r="AT609" s="151" t="s">
        <v>261</v>
      </c>
      <c r="AU609" s="151" t="s">
        <v>80</v>
      </c>
      <c r="AV609" s="12" t="s">
        <v>80</v>
      </c>
      <c r="AW609" s="12" t="s">
        <v>30</v>
      </c>
      <c r="AX609" s="12" t="s">
        <v>73</v>
      </c>
      <c r="AY609" s="151" t="s">
        <v>252</v>
      </c>
    </row>
    <row r="610" spans="2:65" s="12" customFormat="1">
      <c r="B610" s="149"/>
      <c r="D610" s="150" t="s">
        <v>261</v>
      </c>
      <c r="E610" s="151" t="s">
        <v>1</v>
      </c>
      <c r="F610" s="152" t="s">
        <v>3110</v>
      </c>
      <c r="H610" s="151" t="s">
        <v>1</v>
      </c>
      <c r="I610" s="153"/>
      <c r="L610" s="149"/>
      <c r="M610" s="154"/>
      <c r="T610" s="155"/>
      <c r="AT610" s="151" t="s">
        <v>261</v>
      </c>
      <c r="AU610" s="151" t="s">
        <v>80</v>
      </c>
      <c r="AV610" s="12" t="s">
        <v>80</v>
      </c>
      <c r="AW610" s="12" t="s">
        <v>30</v>
      </c>
      <c r="AX610" s="12" t="s">
        <v>73</v>
      </c>
      <c r="AY610" s="151" t="s">
        <v>252</v>
      </c>
    </row>
    <row r="611" spans="2:65" s="12" customFormat="1">
      <c r="B611" s="149"/>
      <c r="D611" s="150" t="s">
        <v>261</v>
      </c>
      <c r="E611" s="151" t="s">
        <v>1</v>
      </c>
      <c r="F611" s="152" t="s">
        <v>3010</v>
      </c>
      <c r="H611" s="151" t="s">
        <v>1</v>
      </c>
      <c r="I611" s="153"/>
      <c r="L611" s="149"/>
      <c r="M611" s="154"/>
      <c r="T611" s="155"/>
      <c r="AT611" s="151" t="s">
        <v>261</v>
      </c>
      <c r="AU611" s="151" t="s">
        <v>80</v>
      </c>
      <c r="AV611" s="12" t="s">
        <v>80</v>
      </c>
      <c r="AW611" s="12" t="s">
        <v>30</v>
      </c>
      <c r="AX611" s="12" t="s">
        <v>73</v>
      </c>
      <c r="AY611" s="151" t="s">
        <v>252</v>
      </c>
    </row>
    <row r="612" spans="2:65" s="13" customFormat="1">
      <c r="B612" s="156"/>
      <c r="D612" s="150" t="s">
        <v>261</v>
      </c>
      <c r="E612" s="157" t="s">
        <v>1</v>
      </c>
      <c r="F612" s="158" t="s">
        <v>80</v>
      </c>
      <c r="H612" s="159">
        <v>1</v>
      </c>
      <c r="I612" s="160"/>
      <c r="L612" s="156"/>
      <c r="M612" s="161"/>
      <c r="T612" s="162"/>
      <c r="AT612" s="157" t="s">
        <v>261</v>
      </c>
      <c r="AU612" s="157" t="s">
        <v>80</v>
      </c>
      <c r="AV612" s="13" t="s">
        <v>82</v>
      </c>
      <c r="AW612" s="13" t="s">
        <v>30</v>
      </c>
      <c r="AX612" s="13" t="s">
        <v>73</v>
      </c>
      <c r="AY612" s="157" t="s">
        <v>252</v>
      </c>
    </row>
    <row r="613" spans="2:65" s="14" customFormat="1">
      <c r="B613" s="163"/>
      <c r="D613" s="150" t="s">
        <v>261</v>
      </c>
      <c r="E613" s="164" t="s">
        <v>1</v>
      </c>
      <c r="F613" s="165" t="s">
        <v>277</v>
      </c>
      <c r="H613" s="166">
        <v>1</v>
      </c>
      <c r="I613" s="167"/>
      <c r="L613" s="163"/>
      <c r="M613" s="168"/>
      <c r="T613" s="169"/>
      <c r="AT613" s="164" t="s">
        <v>261</v>
      </c>
      <c r="AU613" s="164" t="s">
        <v>80</v>
      </c>
      <c r="AV613" s="14" t="s">
        <v>259</v>
      </c>
      <c r="AW613" s="14" t="s">
        <v>30</v>
      </c>
      <c r="AX613" s="14" t="s">
        <v>80</v>
      </c>
      <c r="AY613" s="164" t="s">
        <v>252</v>
      </c>
    </row>
    <row r="614" spans="2:65" s="1" customFormat="1" ht="16.5" customHeight="1">
      <c r="B614" s="32"/>
      <c r="C614" s="136" t="s">
        <v>809</v>
      </c>
      <c r="D614" s="136" t="s">
        <v>254</v>
      </c>
      <c r="E614" s="137" t="s">
        <v>3143</v>
      </c>
      <c r="F614" s="138" t="s">
        <v>3144</v>
      </c>
      <c r="G614" s="139" t="s">
        <v>901</v>
      </c>
      <c r="H614" s="140">
        <v>920</v>
      </c>
      <c r="I614" s="141"/>
      <c r="J614" s="142">
        <f>ROUND(I614*H614,2)</f>
        <v>0</v>
      </c>
      <c r="K614" s="138" t="s">
        <v>1</v>
      </c>
      <c r="L614" s="32"/>
      <c r="M614" s="143" t="s">
        <v>1</v>
      </c>
      <c r="N614" s="144" t="s">
        <v>38</v>
      </c>
      <c r="P614" s="145">
        <f>O614*H614</f>
        <v>0</v>
      </c>
      <c r="Q614" s="145">
        <v>0</v>
      </c>
      <c r="R614" s="145">
        <f>Q614*H614</f>
        <v>0</v>
      </c>
      <c r="S614" s="145">
        <v>0</v>
      </c>
      <c r="T614" s="146">
        <f>S614*H614</f>
        <v>0</v>
      </c>
      <c r="AR614" s="147" t="s">
        <v>259</v>
      </c>
      <c r="AT614" s="147" t="s">
        <v>254</v>
      </c>
      <c r="AU614" s="147" t="s">
        <v>80</v>
      </c>
      <c r="AY614" s="17" t="s">
        <v>252</v>
      </c>
      <c r="BE614" s="148">
        <f>IF(N614="základní",J614,0)</f>
        <v>0</v>
      </c>
      <c r="BF614" s="148">
        <f>IF(N614="snížená",J614,0)</f>
        <v>0</v>
      </c>
      <c r="BG614" s="148">
        <f>IF(N614="zákl. přenesená",J614,0)</f>
        <v>0</v>
      </c>
      <c r="BH614" s="148">
        <f>IF(N614="sníž. přenesená",J614,0)</f>
        <v>0</v>
      </c>
      <c r="BI614" s="148">
        <f>IF(N614="nulová",J614,0)</f>
        <v>0</v>
      </c>
      <c r="BJ614" s="17" t="s">
        <v>80</v>
      </c>
      <c r="BK614" s="148">
        <f>ROUND(I614*H614,2)</f>
        <v>0</v>
      </c>
      <c r="BL614" s="17" t="s">
        <v>259</v>
      </c>
      <c r="BM614" s="147" t="s">
        <v>1233</v>
      </c>
    </row>
    <row r="615" spans="2:65" s="1" customFormat="1" ht="16.5" customHeight="1">
      <c r="B615" s="32"/>
      <c r="C615" s="136" t="s">
        <v>813</v>
      </c>
      <c r="D615" s="136" t="s">
        <v>254</v>
      </c>
      <c r="E615" s="137" t="s">
        <v>3145</v>
      </c>
      <c r="F615" s="138" t="s">
        <v>3146</v>
      </c>
      <c r="G615" s="139" t="s">
        <v>2141</v>
      </c>
      <c r="H615" s="140">
        <v>50</v>
      </c>
      <c r="I615" s="141"/>
      <c r="J615" s="142">
        <f>ROUND(I615*H615,2)</f>
        <v>0</v>
      </c>
      <c r="K615" s="138" t="s">
        <v>1</v>
      </c>
      <c r="L615" s="32"/>
      <c r="M615" s="143" t="s">
        <v>1</v>
      </c>
      <c r="N615" s="144" t="s">
        <v>38</v>
      </c>
      <c r="P615" s="145">
        <f>O615*H615</f>
        <v>0</v>
      </c>
      <c r="Q615" s="145">
        <v>0</v>
      </c>
      <c r="R615" s="145">
        <f>Q615*H615</f>
        <v>0</v>
      </c>
      <c r="S615" s="145">
        <v>0</v>
      </c>
      <c r="T615" s="146">
        <f>S615*H615</f>
        <v>0</v>
      </c>
      <c r="AR615" s="147" t="s">
        <v>259</v>
      </c>
      <c r="AT615" s="147" t="s">
        <v>254</v>
      </c>
      <c r="AU615" s="147" t="s">
        <v>80</v>
      </c>
      <c r="AY615" s="17" t="s">
        <v>252</v>
      </c>
      <c r="BE615" s="148">
        <f>IF(N615="základní",J615,0)</f>
        <v>0</v>
      </c>
      <c r="BF615" s="148">
        <f>IF(N615="snížená",J615,0)</f>
        <v>0</v>
      </c>
      <c r="BG615" s="148">
        <f>IF(N615="zákl. přenesená",J615,0)</f>
        <v>0</v>
      </c>
      <c r="BH615" s="148">
        <f>IF(N615="sníž. přenesená",J615,0)</f>
        <v>0</v>
      </c>
      <c r="BI615" s="148">
        <f>IF(N615="nulová",J615,0)</f>
        <v>0</v>
      </c>
      <c r="BJ615" s="17" t="s">
        <v>80</v>
      </c>
      <c r="BK615" s="148">
        <f>ROUND(I615*H615,2)</f>
        <v>0</v>
      </c>
      <c r="BL615" s="17" t="s">
        <v>259</v>
      </c>
      <c r="BM615" s="147" t="s">
        <v>1240</v>
      </c>
    </row>
    <row r="616" spans="2:65" s="1" customFormat="1" ht="24.2" customHeight="1">
      <c r="B616" s="32"/>
      <c r="C616" s="136" t="s">
        <v>819</v>
      </c>
      <c r="D616" s="136" t="s">
        <v>254</v>
      </c>
      <c r="E616" s="137" t="s">
        <v>3147</v>
      </c>
      <c r="F616" s="138" t="s">
        <v>3148</v>
      </c>
      <c r="G616" s="139" t="s">
        <v>1295</v>
      </c>
      <c r="H616" s="187"/>
      <c r="I616" s="141"/>
      <c r="J616" s="142">
        <f>ROUND(I616*H616,2)</f>
        <v>0</v>
      </c>
      <c r="K616" s="138" t="s">
        <v>1</v>
      </c>
      <c r="L616" s="32"/>
      <c r="M616" s="143" t="s">
        <v>1</v>
      </c>
      <c r="N616" s="144" t="s">
        <v>38</v>
      </c>
      <c r="P616" s="145">
        <f>O616*H616</f>
        <v>0</v>
      </c>
      <c r="Q616" s="145">
        <v>0</v>
      </c>
      <c r="R616" s="145">
        <f>Q616*H616</f>
        <v>0</v>
      </c>
      <c r="S616" s="145">
        <v>0</v>
      </c>
      <c r="T616" s="146">
        <f>S616*H616</f>
        <v>0</v>
      </c>
      <c r="AR616" s="147" t="s">
        <v>259</v>
      </c>
      <c r="AT616" s="147" t="s">
        <v>254</v>
      </c>
      <c r="AU616" s="147" t="s">
        <v>80</v>
      </c>
      <c r="AY616" s="17" t="s">
        <v>252</v>
      </c>
      <c r="BE616" s="148">
        <f>IF(N616="základní",J616,0)</f>
        <v>0</v>
      </c>
      <c r="BF616" s="148">
        <f>IF(N616="snížená",J616,0)</f>
        <v>0</v>
      </c>
      <c r="BG616" s="148">
        <f>IF(N616="zákl. přenesená",J616,0)</f>
        <v>0</v>
      </c>
      <c r="BH616" s="148">
        <f>IF(N616="sníž. přenesená",J616,0)</f>
        <v>0</v>
      </c>
      <c r="BI616" s="148">
        <f>IF(N616="nulová",J616,0)</f>
        <v>0</v>
      </c>
      <c r="BJ616" s="17" t="s">
        <v>80</v>
      </c>
      <c r="BK616" s="148">
        <f>ROUND(I616*H616,2)</f>
        <v>0</v>
      </c>
      <c r="BL616" s="17" t="s">
        <v>259</v>
      </c>
      <c r="BM616" s="147" t="s">
        <v>1247</v>
      </c>
    </row>
    <row r="617" spans="2:65" s="1" customFormat="1" ht="16.5" customHeight="1">
      <c r="B617" s="32"/>
      <c r="C617" s="136" t="s">
        <v>823</v>
      </c>
      <c r="D617" s="136" t="s">
        <v>254</v>
      </c>
      <c r="E617" s="137" t="s">
        <v>3149</v>
      </c>
      <c r="F617" s="138" t="s">
        <v>3150</v>
      </c>
      <c r="G617" s="139" t="s">
        <v>1295</v>
      </c>
      <c r="H617" s="187"/>
      <c r="I617" s="141"/>
      <c r="J617" s="142">
        <f>ROUND(I617*H617,2)</f>
        <v>0</v>
      </c>
      <c r="K617" s="138" t="s">
        <v>1</v>
      </c>
      <c r="L617" s="32"/>
      <c r="M617" s="143" t="s">
        <v>1</v>
      </c>
      <c r="N617" s="144" t="s">
        <v>38</v>
      </c>
      <c r="P617" s="145">
        <f>O617*H617</f>
        <v>0</v>
      </c>
      <c r="Q617" s="145">
        <v>0</v>
      </c>
      <c r="R617" s="145">
        <f>Q617*H617</f>
        <v>0</v>
      </c>
      <c r="S617" s="145">
        <v>0</v>
      </c>
      <c r="T617" s="146">
        <f>S617*H617</f>
        <v>0</v>
      </c>
      <c r="AR617" s="147" t="s">
        <v>259</v>
      </c>
      <c r="AT617" s="147" t="s">
        <v>254</v>
      </c>
      <c r="AU617" s="147" t="s">
        <v>80</v>
      </c>
      <c r="AY617" s="17" t="s">
        <v>252</v>
      </c>
      <c r="BE617" s="148">
        <f>IF(N617="základní",J617,0)</f>
        <v>0</v>
      </c>
      <c r="BF617" s="148">
        <f>IF(N617="snížená",J617,0)</f>
        <v>0</v>
      </c>
      <c r="BG617" s="148">
        <f>IF(N617="zákl. přenesená",J617,0)</f>
        <v>0</v>
      </c>
      <c r="BH617" s="148">
        <f>IF(N617="sníž. přenesená",J617,0)</f>
        <v>0</v>
      </c>
      <c r="BI617" s="148">
        <f>IF(N617="nulová",J617,0)</f>
        <v>0</v>
      </c>
      <c r="BJ617" s="17" t="s">
        <v>80</v>
      </c>
      <c r="BK617" s="148">
        <f>ROUND(I617*H617,2)</f>
        <v>0</v>
      </c>
      <c r="BL617" s="17" t="s">
        <v>259</v>
      </c>
      <c r="BM617" s="147" t="s">
        <v>1258</v>
      </c>
    </row>
    <row r="618" spans="2:65" s="1" customFormat="1" ht="16.5" customHeight="1">
      <c r="B618" s="32"/>
      <c r="C618" s="136" t="s">
        <v>828</v>
      </c>
      <c r="D618" s="136" t="s">
        <v>254</v>
      </c>
      <c r="E618" s="137" t="s">
        <v>3151</v>
      </c>
      <c r="F618" s="138" t="s">
        <v>3152</v>
      </c>
      <c r="G618" s="139" t="s">
        <v>2141</v>
      </c>
      <c r="H618" s="140">
        <v>25</v>
      </c>
      <c r="I618" s="141"/>
      <c r="J618" s="142">
        <f>ROUND(I618*H618,2)</f>
        <v>0</v>
      </c>
      <c r="K618" s="138" t="s">
        <v>1</v>
      </c>
      <c r="L618" s="32"/>
      <c r="M618" s="143" t="s">
        <v>1</v>
      </c>
      <c r="N618" s="144" t="s">
        <v>38</v>
      </c>
      <c r="P618" s="145">
        <f>O618*H618</f>
        <v>0</v>
      </c>
      <c r="Q618" s="145">
        <v>0</v>
      </c>
      <c r="R618" s="145">
        <f>Q618*H618</f>
        <v>0</v>
      </c>
      <c r="S618" s="145">
        <v>0</v>
      </c>
      <c r="T618" s="146">
        <f>S618*H618</f>
        <v>0</v>
      </c>
      <c r="AR618" s="147" t="s">
        <v>259</v>
      </c>
      <c r="AT618" s="147" t="s">
        <v>254</v>
      </c>
      <c r="AU618" s="147" t="s">
        <v>80</v>
      </c>
      <c r="AY618" s="17" t="s">
        <v>252</v>
      </c>
      <c r="BE618" s="148">
        <f>IF(N618="základní",J618,0)</f>
        <v>0</v>
      </c>
      <c r="BF618" s="148">
        <f>IF(N618="snížená",J618,0)</f>
        <v>0</v>
      </c>
      <c r="BG618" s="148">
        <f>IF(N618="zákl. přenesená",J618,0)</f>
        <v>0</v>
      </c>
      <c r="BH618" s="148">
        <f>IF(N618="sníž. přenesená",J618,0)</f>
        <v>0</v>
      </c>
      <c r="BI618" s="148">
        <f>IF(N618="nulová",J618,0)</f>
        <v>0</v>
      </c>
      <c r="BJ618" s="17" t="s">
        <v>80</v>
      </c>
      <c r="BK618" s="148">
        <f>ROUND(I618*H618,2)</f>
        <v>0</v>
      </c>
      <c r="BL618" s="17" t="s">
        <v>259</v>
      </c>
      <c r="BM618" s="147" t="s">
        <v>1262</v>
      </c>
    </row>
    <row r="619" spans="2:65" s="1" customFormat="1" ht="16.5" customHeight="1">
      <c r="B619" s="32"/>
      <c r="C619" s="136" t="s">
        <v>832</v>
      </c>
      <c r="D619" s="136" t="s">
        <v>254</v>
      </c>
      <c r="E619" s="137" t="s">
        <v>3153</v>
      </c>
      <c r="F619" s="138" t="s">
        <v>3154</v>
      </c>
      <c r="G619" s="139" t="s">
        <v>2141</v>
      </c>
      <c r="H619" s="140">
        <v>25</v>
      </c>
      <c r="I619" s="141"/>
      <c r="J619" s="142">
        <f>ROUND(I619*H619,2)</f>
        <v>0</v>
      </c>
      <c r="K619" s="138" t="s">
        <v>1</v>
      </c>
      <c r="L619" s="32"/>
      <c r="M619" s="143" t="s">
        <v>1</v>
      </c>
      <c r="N619" s="144" t="s">
        <v>38</v>
      </c>
      <c r="P619" s="145">
        <f>O619*H619</f>
        <v>0</v>
      </c>
      <c r="Q619" s="145">
        <v>0</v>
      </c>
      <c r="R619" s="145">
        <f>Q619*H619</f>
        <v>0</v>
      </c>
      <c r="S619" s="145">
        <v>0</v>
      </c>
      <c r="T619" s="146">
        <f>S619*H619</f>
        <v>0</v>
      </c>
      <c r="AR619" s="147" t="s">
        <v>259</v>
      </c>
      <c r="AT619" s="147" t="s">
        <v>254</v>
      </c>
      <c r="AU619" s="147" t="s">
        <v>80</v>
      </c>
      <c r="AY619" s="17" t="s">
        <v>252</v>
      </c>
      <c r="BE619" s="148">
        <f>IF(N619="základní",J619,0)</f>
        <v>0</v>
      </c>
      <c r="BF619" s="148">
        <f>IF(N619="snížená",J619,0)</f>
        <v>0</v>
      </c>
      <c r="BG619" s="148">
        <f>IF(N619="zákl. přenesená",J619,0)</f>
        <v>0</v>
      </c>
      <c r="BH619" s="148">
        <f>IF(N619="sníž. přenesená",J619,0)</f>
        <v>0</v>
      </c>
      <c r="BI619" s="148">
        <f>IF(N619="nulová",J619,0)</f>
        <v>0</v>
      </c>
      <c r="BJ619" s="17" t="s">
        <v>80</v>
      </c>
      <c r="BK619" s="148">
        <f>ROUND(I619*H619,2)</f>
        <v>0</v>
      </c>
      <c r="BL619" s="17" t="s">
        <v>259</v>
      </c>
      <c r="BM619" s="147" t="s">
        <v>1292</v>
      </c>
    </row>
    <row r="620" spans="2:65" s="1" customFormat="1" ht="37.9" customHeight="1">
      <c r="B620" s="32"/>
      <c r="C620" s="136" t="s">
        <v>837</v>
      </c>
      <c r="D620" s="136" t="s">
        <v>254</v>
      </c>
      <c r="E620" s="137" t="s">
        <v>3155</v>
      </c>
      <c r="F620" s="138" t="s">
        <v>3156</v>
      </c>
      <c r="G620" s="139" t="s">
        <v>2141</v>
      </c>
      <c r="H620" s="140">
        <v>25</v>
      </c>
      <c r="I620" s="141"/>
      <c r="J620" s="142">
        <f>ROUND(I620*H620,2)</f>
        <v>0</v>
      </c>
      <c r="K620" s="138" t="s">
        <v>1</v>
      </c>
      <c r="L620" s="32"/>
      <c r="M620" s="143" t="s">
        <v>1</v>
      </c>
      <c r="N620" s="144" t="s">
        <v>38</v>
      </c>
      <c r="P620" s="145">
        <f>O620*H620</f>
        <v>0</v>
      </c>
      <c r="Q620" s="145">
        <v>0</v>
      </c>
      <c r="R620" s="145">
        <f>Q620*H620</f>
        <v>0</v>
      </c>
      <c r="S620" s="145">
        <v>0</v>
      </c>
      <c r="T620" s="146">
        <f>S620*H620</f>
        <v>0</v>
      </c>
      <c r="AR620" s="147" t="s">
        <v>259</v>
      </c>
      <c r="AT620" s="147" t="s">
        <v>254</v>
      </c>
      <c r="AU620" s="147" t="s">
        <v>80</v>
      </c>
      <c r="AY620" s="17" t="s">
        <v>252</v>
      </c>
      <c r="BE620" s="148">
        <f>IF(N620="základní",J620,0)</f>
        <v>0</v>
      </c>
      <c r="BF620" s="148">
        <f>IF(N620="snížená",J620,0)</f>
        <v>0</v>
      </c>
      <c r="BG620" s="148">
        <f>IF(N620="zákl. přenesená",J620,0)</f>
        <v>0</v>
      </c>
      <c r="BH620" s="148">
        <f>IF(N620="sníž. přenesená",J620,0)</f>
        <v>0</v>
      </c>
      <c r="BI620" s="148">
        <f>IF(N620="nulová",J620,0)</f>
        <v>0</v>
      </c>
      <c r="BJ620" s="17" t="s">
        <v>80</v>
      </c>
      <c r="BK620" s="148">
        <f>ROUND(I620*H620,2)</f>
        <v>0</v>
      </c>
      <c r="BL620" s="17" t="s">
        <v>259</v>
      </c>
      <c r="BM620" s="147" t="s">
        <v>1305</v>
      </c>
    </row>
    <row r="621" spans="2:65" s="1" customFormat="1" ht="16.5" customHeight="1">
      <c r="B621" s="32"/>
      <c r="C621" s="136" t="s">
        <v>842</v>
      </c>
      <c r="D621" s="136" t="s">
        <v>254</v>
      </c>
      <c r="E621" s="137" t="s">
        <v>3157</v>
      </c>
      <c r="F621" s="138" t="s">
        <v>3158</v>
      </c>
      <c r="G621" s="139" t="s">
        <v>2141</v>
      </c>
      <c r="H621" s="140">
        <v>4</v>
      </c>
      <c r="I621" s="141"/>
      <c r="J621" s="142">
        <f>ROUND(I621*H621,2)</f>
        <v>0</v>
      </c>
      <c r="K621" s="138" t="s">
        <v>1</v>
      </c>
      <c r="L621" s="32"/>
      <c r="M621" s="143" t="s">
        <v>1</v>
      </c>
      <c r="N621" s="144" t="s">
        <v>38</v>
      </c>
      <c r="P621" s="145">
        <f>O621*H621</f>
        <v>0</v>
      </c>
      <c r="Q621" s="145">
        <v>0</v>
      </c>
      <c r="R621" s="145">
        <f>Q621*H621</f>
        <v>0</v>
      </c>
      <c r="S621" s="145">
        <v>0</v>
      </c>
      <c r="T621" s="146">
        <f>S621*H621</f>
        <v>0</v>
      </c>
      <c r="AR621" s="147" t="s">
        <v>259</v>
      </c>
      <c r="AT621" s="147" t="s">
        <v>254</v>
      </c>
      <c r="AU621" s="147" t="s">
        <v>80</v>
      </c>
      <c r="AY621" s="17" t="s">
        <v>252</v>
      </c>
      <c r="BE621" s="148">
        <f>IF(N621="základní",J621,0)</f>
        <v>0</v>
      </c>
      <c r="BF621" s="148">
        <f>IF(N621="snížená",J621,0)</f>
        <v>0</v>
      </c>
      <c r="BG621" s="148">
        <f>IF(N621="zákl. přenesená",J621,0)</f>
        <v>0</v>
      </c>
      <c r="BH621" s="148">
        <f>IF(N621="sníž. přenesená",J621,0)</f>
        <v>0</v>
      </c>
      <c r="BI621" s="148">
        <f>IF(N621="nulová",J621,0)</f>
        <v>0</v>
      </c>
      <c r="BJ621" s="17" t="s">
        <v>80</v>
      </c>
      <c r="BK621" s="148">
        <f>ROUND(I621*H621,2)</f>
        <v>0</v>
      </c>
      <c r="BL621" s="17" t="s">
        <v>259</v>
      </c>
      <c r="BM621" s="147" t="s">
        <v>1329</v>
      </c>
    </row>
    <row r="622" spans="2:65" s="1" customFormat="1" ht="16.5" customHeight="1">
      <c r="B622" s="32"/>
      <c r="C622" s="136" t="s">
        <v>847</v>
      </c>
      <c r="D622" s="136" t="s">
        <v>254</v>
      </c>
      <c r="E622" s="137" t="s">
        <v>3159</v>
      </c>
      <c r="F622" s="138" t="s">
        <v>3160</v>
      </c>
      <c r="G622" s="139" t="s">
        <v>2141</v>
      </c>
      <c r="H622" s="140">
        <v>30</v>
      </c>
      <c r="I622" s="141"/>
      <c r="J622" s="142">
        <f>ROUND(I622*H622,2)</f>
        <v>0</v>
      </c>
      <c r="K622" s="138" t="s">
        <v>1</v>
      </c>
      <c r="L622" s="32"/>
      <c r="M622" s="143" t="s">
        <v>1</v>
      </c>
      <c r="N622" s="144" t="s">
        <v>38</v>
      </c>
      <c r="P622" s="145">
        <f>O622*H622</f>
        <v>0</v>
      </c>
      <c r="Q622" s="145">
        <v>0</v>
      </c>
      <c r="R622" s="145">
        <f>Q622*H622</f>
        <v>0</v>
      </c>
      <c r="S622" s="145">
        <v>0</v>
      </c>
      <c r="T622" s="146">
        <f>S622*H622</f>
        <v>0</v>
      </c>
      <c r="AR622" s="147" t="s">
        <v>259</v>
      </c>
      <c r="AT622" s="147" t="s">
        <v>254</v>
      </c>
      <c r="AU622" s="147" t="s">
        <v>80</v>
      </c>
      <c r="AY622" s="17" t="s">
        <v>252</v>
      </c>
      <c r="BE622" s="148">
        <f>IF(N622="základní",J622,0)</f>
        <v>0</v>
      </c>
      <c r="BF622" s="148">
        <f>IF(N622="snížená",J622,0)</f>
        <v>0</v>
      </c>
      <c r="BG622" s="148">
        <f>IF(N622="zákl. přenesená",J622,0)</f>
        <v>0</v>
      </c>
      <c r="BH622" s="148">
        <f>IF(N622="sníž. přenesená",J622,0)</f>
        <v>0</v>
      </c>
      <c r="BI622" s="148">
        <f>IF(N622="nulová",J622,0)</f>
        <v>0</v>
      </c>
      <c r="BJ622" s="17" t="s">
        <v>80</v>
      </c>
      <c r="BK622" s="148">
        <f>ROUND(I622*H622,2)</f>
        <v>0</v>
      </c>
      <c r="BL622" s="17" t="s">
        <v>259</v>
      </c>
      <c r="BM622" s="147" t="s">
        <v>1339</v>
      </c>
    </row>
    <row r="623" spans="2:65" s="1" customFormat="1" ht="16.5" customHeight="1">
      <c r="B623" s="32"/>
      <c r="C623" s="136" t="s">
        <v>852</v>
      </c>
      <c r="D623" s="136" t="s">
        <v>254</v>
      </c>
      <c r="E623" s="137" t="s">
        <v>3161</v>
      </c>
      <c r="F623" s="138" t="s">
        <v>3162</v>
      </c>
      <c r="G623" s="139" t="s">
        <v>2132</v>
      </c>
      <c r="H623" s="140">
        <v>1</v>
      </c>
      <c r="I623" s="141"/>
      <c r="J623" s="142">
        <f>ROUND(I623*H623,2)</f>
        <v>0</v>
      </c>
      <c r="K623" s="138" t="s">
        <v>1</v>
      </c>
      <c r="L623" s="32"/>
      <c r="M623" s="143" t="s">
        <v>1</v>
      </c>
      <c r="N623" s="144" t="s">
        <v>38</v>
      </c>
      <c r="P623" s="145">
        <f>O623*H623</f>
        <v>0</v>
      </c>
      <c r="Q623" s="145">
        <v>0</v>
      </c>
      <c r="R623" s="145">
        <f>Q623*H623</f>
        <v>0</v>
      </c>
      <c r="S623" s="145">
        <v>0</v>
      </c>
      <c r="T623" s="146">
        <f>S623*H623</f>
        <v>0</v>
      </c>
      <c r="AR623" s="147" t="s">
        <v>259</v>
      </c>
      <c r="AT623" s="147" t="s">
        <v>254</v>
      </c>
      <c r="AU623" s="147" t="s">
        <v>80</v>
      </c>
      <c r="AY623" s="17" t="s">
        <v>252</v>
      </c>
      <c r="BE623" s="148">
        <f>IF(N623="základní",J623,0)</f>
        <v>0</v>
      </c>
      <c r="BF623" s="148">
        <f>IF(N623="snížená",J623,0)</f>
        <v>0</v>
      </c>
      <c r="BG623" s="148">
        <f>IF(N623="zákl. přenesená",J623,0)</f>
        <v>0</v>
      </c>
      <c r="BH623" s="148">
        <f>IF(N623="sníž. přenesená",J623,0)</f>
        <v>0</v>
      </c>
      <c r="BI623" s="148">
        <f>IF(N623="nulová",J623,0)</f>
        <v>0</v>
      </c>
      <c r="BJ623" s="17" t="s">
        <v>80</v>
      </c>
      <c r="BK623" s="148">
        <f>ROUND(I623*H623,2)</f>
        <v>0</v>
      </c>
      <c r="BL623" s="17" t="s">
        <v>259</v>
      </c>
      <c r="BM623" s="147" t="s">
        <v>1391</v>
      </c>
    </row>
    <row r="624" spans="2:65" s="11" customFormat="1" ht="25.9" customHeight="1">
      <c r="B624" s="124"/>
      <c r="D624" s="125" t="s">
        <v>72</v>
      </c>
      <c r="E624" s="126" t="s">
        <v>2528</v>
      </c>
      <c r="F624" s="126" t="s">
        <v>3163</v>
      </c>
      <c r="I624" s="127"/>
      <c r="J624" s="128">
        <f>BK624</f>
        <v>0</v>
      </c>
      <c r="L624" s="124"/>
      <c r="M624" s="129"/>
      <c r="P624" s="130">
        <f>SUM(P625:P714)</f>
        <v>0</v>
      </c>
      <c r="R624" s="130">
        <f>SUM(R625:R714)</f>
        <v>0</v>
      </c>
      <c r="T624" s="131">
        <f>SUM(T625:T714)</f>
        <v>0</v>
      </c>
      <c r="AR624" s="125" t="s">
        <v>80</v>
      </c>
      <c r="AT624" s="132" t="s">
        <v>72</v>
      </c>
      <c r="AU624" s="132" t="s">
        <v>73</v>
      </c>
      <c r="AY624" s="125" t="s">
        <v>252</v>
      </c>
      <c r="BK624" s="133">
        <f>SUM(BK625:BK714)</f>
        <v>0</v>
      </c>
    </row>
    <row r="625" spans="2:65" s="1" customFormat="1" ht="24.2" customHeight="1">
      <c r="B625" s="32"/>
      <c r="C625" s="136" t="s">
        <v>857</v>
      </c>
      <c r="D625" s="136" t="s">
        <v>254</v>
      </c>
      <c r="E625" s="137" t="s">
        <v>3164</v>
      </c>
      <c r="F625" s="138" t="s">
        <v>3165</v>
      </c>
      <c r="G625" s="139" t="s">
        <v>2132</v>
      </c>
      <c r="H625" s="140">
        <v>1</v>
      </c>
      <c r="I625" s="141"/>
      <c r="J625" s="142">
        <f>ROUND(I625*H625,2)</f>
        <v>0</v>
      </c>
      <c r="K625" s="138" t="s">
        <v>1</v>
      </c>
      <c r="L625" s="32"/>
      <c r="M625" s="143" t="s">
        <v>1</v>
      </c>
      <c r="N625" s="144" t="s">
        <v>38</v>
      </c>
      <c r="P625" s="145">
        <f>O625*H625</f>
        <v>0</v>
      </c>
      <c r="Q625" s="145">
        <v>0</v>
      </c>
      <c r="R625" s="145">
        <f>Q625*H625</f>
        <v>0</v>
      </c>
      <c r="S625" s="145">
        <v>0</v>
      </c>
      <c r="T625" s="146">
        <f>S625*H625</f>
        <v>0</v>
      </c>
      <c r="AR625" s="147" t="s">
        <v>259</v>
      </c>
      <c r="AT625" s="147" t="s">
        <v>254</v>
      </c>
      <c r="AU625" s="147" t="s">
        <v>80</v>
      </c>
      <c r="AY625" s="17" t="s">
        <v>252</v>
      </c>
      <c r="BE625" s="148">
        <f>IF(N625="základní",J625,0)</f>
        <v>0</v>
      </c>
      <c r="BF625" s="148">
        <f>IF(N625="snížená",J625,0)</f>
        <v>0</v>
      </c>
      <c r="BG625" s="148">
        <f>IF(N625="zákl. přenesená",J625,0)</f>
        <v>0</v>
      </c>
      <c r="BH625" s="148">
        <f>IF(N625="sníž. přenesená",J625,0)</f>
        <v>0</v>
      </c>
      <c r="BI625" s="148">
        <f>IF(N625="nulová",J625,0)</f>
        <v>0</v>
      </c>
      <c r="BJ625" s="17" t="s">
        <v>80</v>
      </c>
      <c r="BK625" s="148">
        <f>ROUND(I625*H625,2)</f>
        <v>0</v>
      </c>
      <c r="BL625" s="17" t="s">
        <v>259</v>
      </c>
      <c r="BM625" s="147" t="s">
        <v>1405</v>
      </c>
    </row>
    <row r="626" spans="2:65" s="12" customFormat="1">
      <c r="B626" s="149"/>
      <c r="D626" s="150" t="s">
        <v>261</v>
      </c>
      <c r="E626" s="151" t="s">
        <v>1</v>
      </c>
      <c r="F626" s="152" t="s">
        <v>3166</v>
      </c>
      <c r="H626" s="151" t="s">
        <v>1</v>
      </c>
      <c r="I626" s="153"/>
      <c r="L626" s="149"/>
      <c r="M626" s="154"/>
      <c r="T626" s="155"/>
      <c r="AT626" s="151" t="s">
        <v>261</v>
      </c>
      <c r="AU626" s="151" t="s">
        <v>80</v>
      </c>
      <c r="AV626" s="12" t="s">
        <v>80</v>
      </c>
      <c r="AW626" s="12" t="s">
        <v>30</v>
      </c>
      <c r="AX626" s="12" t="s">
        <v>73</v>
      </c>
      <c r="AY626" s="151" t="s">
        <v>252</v>
      </c>
    </row>
    <row r="627" spans="2:65" s="12" customFormat="1">
      <c r="B627" s="149"/>
      <c r="D627" s="150" t="s">
        <v>261</v>
      </c>
      <c r="E627" s="151" t="s">
        <v>1</v>
      </c>
      <c r="F627" s="152" t="s">
        <v>3167</v>
      </c>
      <c r="H627" s="151" t="s">
        <v>1</v>
      </c>
      <c r="I627" s="153"/>
      <c r="L627" s="149"/>
      <c r="M627" s="154"/>
      <c r="T627" s="155"/>
      <c r="AT627" s="151" t="s">
        <v>261</v>
      </c>
      <c r="AU627" s="151" t="s">
        <v>80</v>
      </c>
      <c r="AV627" s="12" t="s">
        <v>80</v>
      </c>
      <c r="AW627" s="12" t="s">
        <v>30</v>
      </c>
      <c r="AX627" s="12" t="s">
        <v>73</v>
      </c>
      <c r="AY627" s="151" t="s">
        <v>252</v>
      </c>
    </row>
    <row r="628" spans="2:65" s="12" customFormat="1">
      <c r="B628" s="149"/>
      <c r="D628" s="150" t="s">
        <v>261</v>
      </c>
      <c r="E628" s="151" t="s">
        <v>1</v>
      </c>
      <c r="F628" s="152" t="s">
        <v>3168</v>
      </c>
      <c r="H628" s="151" t="s">
        <v>1</v>
      </c>
      <c r="I628" s="153"/>
      <c r="L628" s="149"/>
      <c r="M628" s="154"/>
      <c r="T628" s="155"/>
      <c r="AT628" s="151" t="s">
        <v>261</v>
      </c>
      <c r="AU628" s="151" t="s">
        <v>80</v>
      </c>
      <c r="AV628" s="12" t="s">
        <v>80</v>
      </c>
      <c r="AW628" s="12" t="s">
        <v>30</v>
      </c>
      <c r="AX628" s="12" t="s">
        <v>73</v>
      </c>
      <c r="AY628" s="151" t="s">
        <v>252</v>
      </c>
    </row>
    <row r="629" spans="2:65" s="12" customFormat="1">
      <c r="B629" s="149"/>
      <c r="D629" s="150" t="s">
        <v>261</v>
      </c>
      <c r="E629" s="151" t="s">
        <v>1</v>
      </c>
      <c r="F629" s="152" t="s">
        <v>3169</v>
      </c>
      <c r="H629" s="151" t="s">
        <v>1</v>
      </c>
      <c r="I629" s="153"/>
      <c r="L629" s="149"/>
      <c r="M629" s="154"/>
      <c r="T629" s="155"/>
      <c r="AT629" s="151" t="s">
        <v>261</v>
      </c>
      <c r="AU629" s="151" t="s">
        <v>80</v>
      </c>
      <c r="AV629" s="12" t="s">
        <v>80</v>
      </c>
      <c r="AW629" s="12" t="s">
        <v>30</v>
      </c>
      <c r="AX629" s="12" t="s">
        <v>73</v>
      </c>
      <c r="AY629" s="151" t="s">
        <v>252</v>
      </c>
    </row>
    <row r="630" spans="2:65" s="12" customFormat="1">
      <c r="B630" s="149"/>
      <c r="D630" s="150" t="s">
        <v>261</v>
      </c>
      <c r="E630" s="151" t="s">
        <v>1</v>
      </c>
      <c r="F630" s="152" t="s">
        <v>3170</v>
      </c>
      <c r="H630" s="151" t="s">
        <v>1</v>
      </c>
      <c r="I630" s="153"/>
      <c r="L630" s="149"/>
      <c r="M630" s="154"/>
      <c r="T630" s="155"/>
      <c r="AT630" s="151" t="s">
        <v>261</v>
      </c>
      <c r="AU630" s="151" t="s">
        <v>80</v>
      </c>
      <c r="AV630" s="12" t="s">
        <v>80</v>
      </c>
      <c r="AW630" s="12" t="s">
        <v>30</v>
      </c>
      <c r="AX630" s="12" t="s">
        <v>73</v>
      </c>
      <c r="AY630" s="151" t="s">
        <v>252</v>
      </c>
    </row>
    <row r="631" spans="2:65" s="12" customFormat="1">
      <c r="B631" s="149"/>
      <c r="D631" s="150" t="s">
        <v>261</v>
      </c>
      <c r="E631" s="151" t="s">
        <v>1</v>
      </c>
      <c r="F631" s="152" t="s">
        <v>3171</v>
      </c>
      <c r="H631" s="151" t="s">
        <v>1</v>
      </c>
      <c r="I631" s="153"/>
      <c r="L631" s="149"/>
      <c r="M631" s="154"/>
      <c r="T631" s="155"/>
      <c r="AT631" s="151" t="s">
        <v>261</v>
      </c>
      <c r="AU631" s="151" t="s">
        <v>80</v>
      </c>
      <c r="AV631" s="12" t="s">
        <v>80</v>
      </c>
      <c r="AW631" s="12" t="s">
        <v>30</v>
      </c>
      <c r="AX631" s="12" t="s">
        <v>73</v>
      </c>
      <c r="AY631" s="151" t="s">
        <v>252</v>
      </c>
    </row>
    <row r="632" spans="2:65" s="12" customFormat="1">
      <c r="B632" s="149"/>
      <c r="D632" s="150" t="s">
        <v>261</v>
      </c>
      <c r="E632" s="151" t="s">
        <v>1</v>
      </c>
      <c r="F632" s="152" t="s">
        <v>2995</v>
      </c>
      <c r="H632" s="151" t="s">
        <v>1</v>
      </c>
      <c r="I632" s="153"/>
      <c r="L632" s="149"/>
      <c r="M632" s="154"/>
      <c r="T632" s="155"/>
      <c r="AT632" s="151" t="s">
        <v>261</v>
      </c>
      <c r="AU632" s="151" t="s">
        <v>80</v>
      </c>
      <c r="AV632" s="12" t="s">
        <v>80</v>
      </c>
      <c r="AW632" s="12" t="s">
        <v>30</v>
      </c>
      <c r="AX632" s="12" t="s">
        <v>73</v>
      </c>
      <c r="AY632" s="151" t="s">
        <v>252</v>
      </c>
    </row>
    <row r="633" spans="2:65" s="12" customFormat="1">
      <c r="B633" s="149"/>
      <c r="D633" s="150" t="s">
        <v>261</v>
      </c>
      <c r="E633" s="151" t="s">
        <v>1</v>
      </c>
      <c r="F633" s="152" t="s">
        <v>2996</v>
      </c>
      <c r="H633" s="151" t="s">
        <v>1</v>
      </c>
      <c r="I633" s="153"/>
      <c r="L633" s="149"/>
      <c r="M633" s="154"/>
      <c r="T633" s="155"/>
      <c r="AT633" s="151" t="s">
        <v>261</v>
      </c>
      <c r="AU633" s="151" t="s">
        <v>80</v>
      </c>
      <c r="AV633" s="12" t="s">
        <v>80</v>
      </c>
      <c r="AW633" s="12" t="s">
        <v>30</v>
      </c>
      <c r="AX633" s="12" t="s">
        <v>73</v>
      </c>
      <c r="AY633" s="151" t="s">
        <v>252</v>
      </c>
    </row>
    <row r="634" spans="2:65" s="13" customFormat="1">
      <c r="B634" s="156"/>
      <c r="D634" s="150" t="s">
        <v>261</v>
      </c>
      <c r="E634" s="157" t="s">
        <v>1</v>
      </c>
      <c r="F634" s="158" t="s">
        <v>80</v>
      </c>
      <c r="H634" s="159">
        <v>1</v>
      </c>
      <c r="I634" s="160"/>
      <c r="L634" s="156"/>
      <c r="M634" s="161"/>
      <c r="T634" s="162"/>
      <c r="AT634" s="157" t="s">
        <v>261</v>
      </c>
      <c r="AU634" s="157" t="s">
        <v>80</v>
      </c>
      <c r="AV634" s="13" t="s">
        <v>82</v>
      </c>
      <c r="AW634" s="13" t="s">
        <v>30</v>
      </c>
      <c r="AX634" s="13" t="s">
        <v>73</v>
      </c>
      <c r="AY634" s="157" t="s">
        <v>252</v>
      </c>
    </row>
    <row r="635" spans="2:65" s="14" customFormat="1">
      <c r="B635" s="163"/>
      <c r="D635" s="150" t="s">
        <v>261</v>
      </c>
      <c r="E635" s="164" t="s">
        <v>1</v>
      </c>
      <c r="F635" s="165" t="s">
        <v>277</v>
      </c>
      <c r="H635" s="166">
        <v>1</v>
      </c>
      <c r="I635" s="167"/>
      <c r="L635" s="163"/>
      <c r="M635" s="168"/>
      <c r="T635" s="169"/>
      <c r="AT635" s="164" t="s">
        <v>261</v>
      </c>
      <c r="AU635" s="164" t="s">
        <v>80</v>
      </c>
      <c r="AV635" s="14" t="s">
        <v>259</v>
      </c>
      <c r="AW635" s="14" t="s">
        <v>30</v>
      </c>
      <c r="AX635" s="14" t="s">
        <v>80</v>
      </c>
      <c r="AY635" s="164" t="s">
        <v>252</v>
      </c>
    </row>
    <row r="636" spans="2:65" s="1" customFormat="1" ht="37.9" customHeight="1">
      <c r="B636" s="32"/>
      <c r="C636" s="136" t="s">
        <v>863</v>
      </c>
      <c r="D636" s="136" t="s">
        <v>254</v>
      </c>
      <c r="E636" s="137" t="s">
        <v>3172</v>
      </c>
      <c r="F636" s="138" t="s">
        <v>3173</v>
      </c>
      <c r="G636" s="139" t="s">
        <v>2132</v>
      </c>
      <c r="H636" s="140">
        <v>1</v>
      </c>
      <c r="I636" s="141"/>
      <c r="J636" s="142">
        <f>ROUND(I636*H636,2)</f>
        <v>0</v>
      </c>
      <c r="K636" s="138" t="s">
        <v>1</v>
      </c>
      <c r="L636" s="32"/>
      <c r="M636" s="143" t="s">
        <v>1</v>
      </c>
      <c r="N636" s="144" t="s">
        <v>38</v>
      </c>
      <c r="P636" s="145">
        <f>O636*H636</f>
        <v>0</v>
      </c>
      <c r="Q636" s="145">
        <v>0</v>
      </c>
      <c r="R636" s="145">
        <f>Q636*H636</f>
        <v>0</v>
      </c>
      <c r="S636" s="145">
        <v>0</v>
      </c>
      <c r="T636" s="146">
        <f>S636*H636</f>
        <v>0</v>
      </c>
      <c r="AR636" s="147" t="s">
        <v>259</v>
      </c>
      <c r="AT636" s="147" t="s">
        <v>254</v>
      </c>
      <c r="AU636" s="147" t="s">
        <v>80</v>
      </c>
      <c r="AY636" s="17" t="s">
        <v>252</v>
      </c>
      <c r="BE636" s="148">
        <f>IF(N636="základní",J636,0)</f>
        <v>0</v>
      </c>
      <c r="BF636" s="148">
        <f>IF(N636="snížená",J636,0)</f>
        <v>0</v>
      </c>
      <c r="BG636" s="148">
        <f>IF(N636="zákl. přenesená",J636,0)</f>
        <v>0</v>
      </c>
      <c r="BH636" s="148">
        <f>IF(N636="sníž. přenesená",J636,0)</f>
        <v>0</v>
      </c>
      <c r="BI636" s="148">
        <f>IF(N636="nulová",J636,0)</f>
        <v>0</v>
      </c>
      <c r="BJ636" s="17" t="s">
        <v>80</v>
      </c>
      <c r="BK636" s="148">
        <f>ROUND(I636*H636,2)</f>
        <v>0</v>
      </c>
      <c r="BL636" s="17" t="s">
        <v>259</v>
      </c>
      <c r="BM636" s="147" t="s">
        <v>1415</v>
      </c>
    </row>
    <row r="637" spans="2:65" s="12" customFormat="1">
      <c r="B637" s="149"/>
      <c r="D637" s="150" t="s">
        <v>261</v>
      </c>
      <c r="E637" s="151" t="s">
        <v>1</v>
      </c>
      <c r="F637" s="152" t="s">
        <v>3174</v>
      </c>
      <c r="H637" s="151" t="s">
        <v>1</v>
      </c>
      <c r="I637" s="153"/>
      <c r="L637" s="149"/>
      <c r="M637" s="154"/>
      <c r="T637" s="155"/>
      <c r="AT637" s="151" t="s">
        <v>261</v>
      </c>
      <c r="AU637" s="151" t="s">
        <v>80</v>
      </c>
      <c r="AV637" s="12" t="s">
        <v>80</v>
      </c>
      <c r="AW637" s="12" t="s">
        <v>30</v>
      </c>
      <c r="AX637" s="12" t="s">
        <v>73</v>
      </c>
      <c r="AY637" s="151" t="s">
        <v>252</v>
      </c>
    </row>
    <row r="638" spans="2:65" s="12" customFormat="1">
      <c r="B638" s="149"/>
      <c r="D638" s="150" t="s">
        <v>261</v>
      </c>
      <c r="E638" s="151" t="s">
        <v>1</v>
      </c>
      <c r="F638" s="152" t="s">
        <v>3175</v>
      </c>
      <c r="H638" s="151" t="s">
        <v>1</v>
      </c>
      <c r="I638" s="153"/>
      <c r="L638" s="149"/>
      <c r="M638" s="154"/>
      <c r="T638" s="155"/>
      <c r="AT638" s="151" t="s">
        <v>261</v>
      </c>
      <c r="AU638" s="151" t="s">
        <v>80</v>
      </c>
      <c r="AV638" s="12" t="s">
        <v>80</v>
      </c>
      <c r="AW638" s="12" t="s">
        <v>30</v>
      </c>
      <c r="AX638" s="12" t="s">
        <v>73</v>
      </c>
      <c r="AY638" s="151" t="s">
        <v>252</v>
      </c>
    </row>
    <row r="639" spans="2:65" s="12" customFormat="1">
      <c r="B639" s="149"/>
      <c r="D639" s="150" t="s">
        <v>261</v>
      </c>
      <c r="E639" s="151" t="s">
        <v>1</v>
      </c>
      <c r="F639" s="152" t="s">
        <v>3176</v>
      </c>
      <c r="H639" s="151" t="s">
        <v>1</v>
      </c>
      <c r="I639" s="153"/>
      <c r="L639" s="149"/>
      <c r="M639" s="154"/>
      <c r="T639" s="155"/>
      <c r="AT639" s="151" t="s">
        <v>261</v>
      </c>
      <c r="AU639" s="151" t="s">
        <v>80</v>
      </c>
      <c r="AV639" s="12" t="s">
        <v>80</v>
      </c>
      <c r="AW639" s="12" t="s">
        <v>30</v>
      </c>
      <c r="AX639" s="12" t="s">
        <v>73</v>
      </c>
      <c r="AY639" s="151" t="s">
        <v>252</v>
      </c>
    </row>
    <row r="640" spans="2:65" s="12" customFormat="1">
      <c r="B640" s="149"/>
      <c r="D640" s="150" t="s">
        <v>261</v>
      </c>
      <c r="E640" s="151" t="s">
        <v>1</v>
      </c>
      <c r="F640" s="152" t="s">
        <v>3177</v>
      </c>
      <c r="H640" s="151" t="s">
        <v>1</v>
      </c>
      <c r="I640" s="153"/>
      <c r="L640" s="149"/>
      <c r="M640" s="154"/>
      <c r="T640" s="155"/>
      <c r="AT640" s="151" t="s">
        <v>261</v>
      </c>
      <c r="AU640" s="151" t="s">
        <v>80</v>
      </c>
      <c r="AV640" s="12" t="s">
        <v>80</v>
      </c>
      <c r="AW640" s="12" t="s">
        <v>30</v>
      </c>
      <c r="AX640" s="12" t="s">
        <v>73</v>
      </c>
      <c r="AY640" s="151" t="s">
        <v>252</v>
      </c>
    </row>
    <row r="641" spans="2:65" s="12" customFormat="1">
      <c r="B641" s="149"/>
      <c r="D641" s="150" t="s">
        <v>261</v>
      </c>
      <c r="E641" s="151" t="s">
        <v>1</v>
      </c>
      <c r="F641" s="152" t="s">
        <v>2995</v>
      </c>
      <c r="H641" s="151" t="s">
        <v>1</v>
      </c>
      <c r="I641" s="153"/>
      <c r="L641" s="149"/>
      <c r="M641" s="154"/>
      <c r="T641" s="155"/>
      <c r="AT641" s="151" t="s">
        <v>261</v>
      </c>
      <c r="AU641" s="151" t="s">
        <v>80</v>
      </c>
      <c r="AV641" s="12" t="s">
        <v>80</v>
      </c>
      <c r="AW641" s="12" t="s">
        <v>30</v>
      </c>
      <c r="AX641" s="12" t="s">
        <v>73</v>
      </c>
      <c r="AY641" s="151" t="s">
        <v>252</v>
      </c>
    </row>
    <row r="642" spans="2:65" s="12" customFormat="1">
      <c r="B642" s="149"/>
      <c r="D642" s="150" t="s">
        <v>261</v>
      </c>
      <c r="E642" s="151" t="s">
        <v>1</v>
      </c>
      <c r="F642" s="152" t="s">
        <v>3010</v>
      </c>
      <c r="H642" s="151" t="s">
        <v>1</v>
      </c>
      <c r="I642" s="153"/>
      <c r="L642" s="149"/>
      <c r="M642" s="154"/>
      <c r="T642" s="155"/>
      <c r="AT642" s="151" t="s">
        <v>261</v>
      </c>
      <c r="AU642" s="151" t="s">
        <v>80</v>
      </c>
      <c r="AV642" s="12" t="s">
        <v>80</v>
      </c>
      <c r="AW642" s="12" t="s">
        <v>30</v>
      </c>
      <c r="AX642" s="12" t="s">
        <v>73</v>
      </c>
      <c r="AY642" s="151" t="s">
        <v>252</v>
      </c>
    </row>
    <row r="643" spans="2:65" s="13" customFormat="1">
      <c r="B643" s="156"/>
      <c r="D643" s="150" t="s">
        <v>261</v>
      </c>
      <c r="E643" s="157" t="s">
        <v>1</v>
      </c>
      <c r="F643" s="158" t="s">
        <v>80</v>
      </c>
      <c r="H643" s="159">
        <v>1</v>
      </c>
      <c r="I643" s="160"/>
      <c r="L643" s="156"/>
      <c r="M643" s="161"/>
      <c r="T643" s="162"/>
      <c r="AT643" s="157" t="s">
        <v>261</v>
      </c>
      <c r="AU643" s="157" t="s">
        <v>80</v>
      </c>
      <c r="AV643" s="13" t="s">
        <v>82</v>
      </c>
      <c r="AW643" s="13" t="s">
        <v>30</v>
      </c>
      <c r="AX643" s="13" t="s">
        <v>73</v>
      </c>
      <c r="AY643" s="157" t="s">
        <v>252</v>
      </c>
    </row>
    <row r="644" spans="2:65" s="14" customFormat="1">
      <c r="B644" s="163"/>
      <c r="D644" s="150" t="s">
        <v>261</v>
      </c>
      <c r="E644" s="164" t="s">
        <v>1</v>
      </c>
      <c r="F644" s="165" t="s">
        <v>277</v>
      </c>
      <c r="H644" s="166">
        <v>1</v>
      </c>
      <c r="I644" s="167"/>
      <c r="L644" s="163"/>
      <c r="M644" s="168"/>
      <c r="T644" s="169"/>
      <c r="AT644" s="164" t="s">
        <v>261</v>
      </c>
      <c r="AU644" s="164" t="s">
        <v>80</v>
      </c>
      <c r="AV644" s="14" t="s">
        <v>259</v>
      </c>
      <c r="AW644" s="14" t="s">
        <v>30</v>
      </c>
      <c r="AX644" s="14" t="s">
        <v>80</v>
      </c>
      <c r="AY644" s="164" t="s">
        <v>252</v>
      </c>
    </row>
    <row r="645" spans="2:65" s="1" customFormat="1" ht="24.2" customHeight="1">
      <c r="B645" s="32"/>
      <c r="C645" s="136" t="s">
        <v>868</v>
      </c>
      <c r="D645" s="136" t="s">
        <v>254</v>
      </c>
      <c r="E645" s="137" t="s">
        <v>3178</v>
      </c>
      <c r="F645" s="138" t="s">
        <v>3165</v>
      </c>
      <c r="G645" s="139" t="s">
        <v>2132</v>
      </c>
      <c r="H645" s="140">
        <v>1</v>
      </c>
      <c r="I645" s="141"/>
      <c r="J645" s="142">
        <f>ROUND(I645*H645,2)</f>
        <v>0</v>
      </c>
      <c r="K645" s="138" t="s">
        <v>1</v>
      </c>
      <c r="L645" s="32"/>
      <c r="M645" s="143" t="s">
        <v>1</v>
      </c>
      <c r="N645" s="144" t="s">
        <v>38</v>
      </c>
      <c r="P645" s="145">
        <f>O645*H645</f>
        <v>0</v>
      </c>
      <c r="Q645" s="145">
        <v>0</v>
      </c>
      <c r="R645" s="145">
        <f>Q645*H645</f>
        <v>0</v>
      </c>
      <c r="S645" s="145">
        <v>0</v>
      </c>
      <c r="T645" s="146">
        <f>S645*H645</f>
        <v>0</v>
      </c>
      <c r="AR645" s="147" t="s">
        <v>259</v>
      </c>
      <c r="AT645" s="147" t="s">
        <v>254</v>
      </c>
      <c r="AU645" s="147" t="s">
        <v>80</v>
      </c>
      <c r="AY645" s="17" t="s">
        <v>252</v>
      </c>
      <c r="BE645" s="148">
        <f>IF(N645="základní",J645,0)</f>
        <v>0</v>
      </c>
      <c r="BF645" s="148">
        <f>IF(N645="snížená",J645,0)</f>
        <v>0</v>
      </c>
      <c r="BG645" s="148">
        <f>IF(N645="zákl. přenesená",J645,0)</f>
        <v>0</v>
      </c>
      <c r="BH645" s="148">
        <f>IF(N645="sníž. přenesená",J645,0)</f>
        <v>0</v>
      </c>
      <c r="BI645" s="148">
        <f>IF(N645="nulová",J645,0)</f>
        <v>0</v>
      </c>
      <c r="BJ645" s="17" t="s">
        <v>80</v>
      </c>
      <c r="BK645" s="148">
        <f>ROUND(I645*H645,2)</f>
        <v>0</v>
      </c>
      <c r="BL645" s="17" t="s">
        <v>259</v>
      </c>
      <c r="BM645" s="147" t="s">
        <v>1425</v>
      </c>
    </row>
    <row r="646" spans="2:65" s="12" customFormat="1">
      <c r="B646" s="149"/>
      <c r="D646" s="150" t="s">
        <v>261</v>
      </c>
      <c r="E646" s="151" t="s">
        <v>1</v>
      </c>
      <c r="F646" s="152" t="s">
        <v>3166</v>
      </c>
      <c r="H646" s="151" t="s">
        <v>1</v>
      </c>
      <c r="I646" s="153"/>
      <c r="L646" s="149"/>
      <c r="M646" s="154"/>
      <c r="T646" s="155"/>
      <c r="AT646" s="151" t="s">
        <v>261</v>
      </c>
      <c r="AU646" s="151" t="s">
        <v>80</v>
      </c>
      <c r="AV646" s="12" t="s">
        <v>80</v>
      </c>
      <c r="AW646" s="12" t="s">
        <v>30</v>
      </c>
      <c r="AX646" s="12" t="s">
        <v>73</v>
      </c>
      <c r="AY646" s="151" t="s">
        <v>252</v>
      </c>
    </row>
    <row r="647" spans="2:65" s="12" customFormat="1">
      <c r="B647" s="149"/>
      <c r="D647" s="150" t="s">
        <v>261</v>
      </c>
      <c r="E647" s="151" t="s">
        <v>1</v>
      </c>
      <c r="F647" s="152" t="s">
        <v>3167</v>
      </c>
      <c r="H647" s="151" t="s">
        <v>1</v>
      </c>
      <c r="I647" s="153"/>
      <c r="L647" s="149"/>
      <c r="M647" s="154"/>
      <c r="T647" s="155"/>
      <c r="AT647" s="151" t="s">
        <v>261</v>
      </c>
      <c r="AU647" s="151" t="s">
        <v>80</v>
      </c>
      <c r="AV647" s="12" t="s">
        <v>80</v>
      </c>
      <c r="AW647" s="12" t="s">
        <v>30</v>
      </c>
      <c r="AX647" s="12" t="s">
        <v>73</v>
      </c>
      <c r="AY647" s="151" t="s">
        <v>252</v>
      </c>
    </row>
    <row r="648" spans="2:65" s="12" customFormat="1">
      <c r="B648" s="149"/>
      <c r="D648" s="150" t="s">
        <v>261</v>
      </c>
      <c r="E648" s="151" t="s">
        <v>1</v>
      </c>
      <c r="F648" s="152" t="s">
        <v>3168</v>
      </c>
      <c r="H648" s="151" t="s">
        <v>1</v>
      </c>
      <c r="I648" s="153"/>
      <c r="L648" s="149"/>
      <c r="M648" s="154"/>
      <c r="T648" s="155"/>
      <c r="AT648" s="151" t="s">
        <v>261</v>
      </c>
      <c r="AU648" s="151" t="s">
        <v>80</v>
      </c>
      <c r="AV648" s="12" t="s">
        <v>80</v>
      </c>
      <c r="AW648" s="12" t="s">
        <v>30</v>
      </c>
      <c r="AX648" s="12" t="s">
        <v>73</v>
      </c>
      <c r="AY648" s="151" t="s">
        <v>252</v>
      </c>
    </row>
    <row r="649" spans="2:65" s="12" customFormat="1">
      <c r="B649" s="149"/>
      <c r="D649" s="150" t="s">
        <v>261</v>
      </c>
      <c r="E649" s="151" t="s">
        <v>1</v>
      </c>
      <c r="F649" s="152" t="s">
        <v>3169</v>
      </c>
      <c r="H649" s="151" t="s">
        <v>1</v>
      </c>
      <c r="I649" s="153"/>
      <c r="L649" s="149"/>
      <c r="M649" s="154"/>
      <c r="T649" s="155"/>
      <c r="AT649" s="151" t="s">
        <v>261</v>
      </c>
      <c r="AU649" s="151" t="s">
        <v>80</v>
      </c>
      <c r="AV649" s="12" t="s">
        <v>80</v>
      </c>
      <c r="AW649" s="12" t="s">
        <v>30</v>
      </c>
      <c r="AX649" s="12" t="s">
        <v>73</v>
      </c>
      <c r="AY649" s="151" t="s">
        <v>252</v>
      </c>
    </row>
    <row r="650" spans="2:65" s="12" customFormat="1">
      <c r="B650" s="149"/>
      <c r="D650" s="150" t="s">
        <v>261</v>
      </c>
      <c r="E650" s="151" t="s">
        <v>1</v>
      </c>
      <c r="F650" s="152" t="s">
        <v>3170</v>
      </c>
      <c r="H650" s="151" t="s">
        <v>1</v>
      </c>
      <c r="I650" s="153"/>
      <c r="L650" s="149"/>
      <c r="M650" s="154"/>
      <c r="T650" s="155"/>
      <c r="AT650" s="151" t="s">
        <v>261</v>
      </c>
      <c r="AU650" s="151" t="s">
        <v>80</v>
      </c>
      <c r="AV650" s="12" t="s">
        <v>80</v>
      </c>
      <c r="AW650" s="12" t="s">
        <v>30</v>
      </c>
      <c r="AX650" s="12" t="s">
        <v>73</v>
      </c>
      <c r="AY650" s="151" t="s">
        <v>252</v>
      </c>
    </row>
    <row r="651" spans="2:65" s="12" customFormat="1">
      <c r="B651" s="149"/>
      <c r="D651" s="150" t="s">
        <v>261</v>
      </c>
      <c r="E651" s="151" t="s">
        <v>1</v>
      </c>
      <c r="F651" s="152" t="s">
        <v>3171</v>
      </c>
      <c r="H651" s="151" t="s">
        <v>1</v>
      </c>
      <c r="I651" s="153"/>
      <c r="L651" s="149"/>
      <c r="M651" s="154"/>
      <c r="T651" s="155"/>
      <c r="AT651" s="151" t="s">
        <v>261</v>
      </c>
      <c r="AU651" s="151" t="s">
        <v>80</v>
      </c>
      <c r="AV651" s="12" t="s">
        <v>80</v>
      </c>
      <c r="AW651" s="12" t="s">
        <v>30</v>
      </c>
      <c r="AX651" s="12" t="s">
        <v>73</v>
      </c>
      <c r="AY651" s="151" t="s">
        <v>252</v>
      </c>
    </row>
    <row r="652" spans="2:65" s="12" customFormat="1">
      <c r="B652" s="149"/>
      <c r="D652" s="150" t="s">
        <v>261</v>
      </c>
      <c r="E652" s="151" t="s">
        <v>1</v>
      </c>
      <c r="F652" s="152" t="s">
        <v>2995</v>
      </c>
      <c r="H652" s="151" t="s">
        <v>1</v>
      </c>
      <c r="I652" s="153"/>
      <c r="L652" s="149"/>
      <c r="M652" s="154"/>
      <c r="T652" s="155"/>
      <c r="AT652" s="151" t="s">
        <v>261</v>
      </c>
      <c r="AU652" s="151" t="s">
        <v>80</v>
      </c>
      <c r="AV652" s="12" t="s">
        <v>80</v>
      </c>
      <c r="AW652" s="12" t="s">
        <v>30</v>
      </c>
      <c r="AX652" s="12" t="s">
        <v>73</v>
      </c>
      <c r="AY652" s="151" t="s">
        <v>252</v>
      </c>
    </row>
    <row r="653" spans="2:65" s="12" customFormat="1">
      <c r="B653" s="149"/>
      <c r="D653" s="150" t="s">
        <v>261</v>
      </c>
      <c r="E653" s="151" t="s">
        <v>1</v>
      </c>
      <c r="F653" s="152" t="s">
        <v>2996</v>
      </c>
      <c r="H653" s="151" t="s">
        <v>1</v>
      </c>
      <c r="I653" s="153"/>
      <c r="L653" s="149"/>
      <c r="M653" s="154"/>
      <c r="T653" s="155"/>
      <c r="AT653" s="151" t="s">
        <v>261</v>
      </c>
      <c r="AU653" s="151" t="s">
        <v>80</v>
      </c>
      <c r="AV653" s="12" t="s">
        <v>80</v>
      </c>
      <c r="AW653" s="12" t="s">
        <v>30</v>
      </c>
      <c r="AX653" s="12" t="s">
        <v>73</v>
      </c>
      <c r="AY653" s="151" t="s">
        <v>252</v>
      </c>
    </row>
    <row r="654" spans="2:65" s="13" customFormat="1">
      <c r="B654" s="156"/>
      <c r="D654" s="150" t="s">
        <v>261</v>
      </c>
      <c r="E654" s="157" t="s">
        <v>1</v>
      </c>
      <c r="F654" s="158" t="s">
        <v>80</v>
      </c>
      <c r="H654" s="159">
        <v>1</v>
      </c>
      <c r="I654" s="160"/>
      <c r="L654" s="156"/>
      <c r="M654" s="161"/>
      <c r="T654" s="162"/>
      <c r="AT654" s="157" t="s">
        <v>261</v>
      </c>
      <c r="AU654" s="157" t="s">
        <v>80</v>
      </c>
      <c r="AV654" s="13" t="s">
        <v>82</v>
      </c>
      <c r="AW654" s="13" t="s">
        <v>30</v>
      </c>
      <c r="AX654" s="13" t="s">
        <v>73</v>
      </c>
      <c r="AY654" s="157" t="s">
        <v>252</v>
      </c>
    </row>
    <row r="655" spans="2:65" s="14" customFormat="1">
      <c r="B655" s="163"/>
      <c r="D655" s="150" t="s">
        <v>261</v>
      </c>
      <c r="E655" s="164" t="s">
        <v>1</v>
      </c>
      <c r="F655" s="165" t="s">
        <v>277</v>
      </c>
      <c r="H655" s="166">
        <v>1</v>
      </c>
      <c r="I655" s="167"/>
      <c r="L655" s="163"/>
      <c r="M655" s="168"/>
      <c r="T655" s="169"/>
      <c r="AT655" s="164" t="s">
        <v>261</v>
      </c>
      <c r="AU655" s="164" t="s">
        <v>80</v>
      </c>
      <c r="AV655" s="14" t="s">
        <v>259</v>
      </c>
      <c r="AW655" s="14" t="s">
        <v>30</v>
      </c>
      <c r="AX655" s="14" t="s">
        <v>80</v>
      </c>
      <c r="AY655" s="164" t="s">
        <v>252</v>
      </c>
    </row>
    <row r="656" spans="2:65" s="1" customFormat="1" ht="37.9" customHeight="1">
      <c r="B656" s="32"/>
      <c r="C656" s="136" t="s">
        <v>873</v>
      </c>
      <c r="D656" s="136" t="s">
        <v>254</v>
      </c>
      <c r="E656" s="137" t="s">
        <v>3179</v>
      </c>
      <c r="F656" s="138" t="s">
        <v>3173</v>
      </c>
      <c r="G656" s="139" t="s">
        <v>2132</v>
      </c>
      <c r="H656" s="140">
        <v>1</v>
      </c>
      <c r="I656" s="141"/>
      <c r="J656" s="142">
        <f>ROUND(I656*H656,2)</f>
        <v>0</v>
      </c>
      <c r="K656" s="138" t="s">
        <v>1</v>
      </c>
      <c r="L656" s="32"/>
      <c r="M656" s="143" t="s">
        <v>1</v>
      </c>
      <c r="N656" s="144" t="s">
        <v>38</v>
      </c>
      <c r="P656" s="145">
        <f>O656*H656</f>
        <v>0</v>
      </c>
      <c r="Q656" s="145">
        <v>0</v>
      </c>
      <c r="R656" s="145">
        <f>Q656*H656</f>
        <v>0</v>
      </c>
      <c r="S656" s="145">
        <v>0</v>
      </c>
      <c r="T656" s="146">
        <f>S656*H656</f>
        <v>0</v>
      </c>
      <c r="AR656" s="147" t="s">
        <v>259</v>
      </c>
      <c r="AT656" s="147" t="s">
        <v>254</v>
      </c>
      <c r="AU656" s="147" t="s">
        <v>80</v>
      </c>
      <c r="AY656" s="17" t="s">
        <v>252</v>
      </c>
      <c r="BE656" s="148">
        <f>IF(N656="základní",J656,0)</f>
        <v>0</v>
      </c>
      <c r="BF656" s="148">
        <f>IF(N656="snížená",J656,0)</f>
        <v>0</v>
      </c>
      <c r="BG656" s="148">
        <f>IF(N656="zákl. přenesená",J656,0)</f>
        <v>0</v>
      </c>
      <c r="BH656" s="148">
        <f>IF(N656="sníž. přenesená",J656,0)</f>
        <v>0</v>
      </c>
      <c r="BI656" s="148">
        <f>IF(N656="nulová",J656,0)</f>
        <v>0</v>
      </c>
      <c r="BJ656" s="17" t="s">
        <v>80</v>
      </c>
      <c r="BK656" s="148">
        <f>ROUND(I656*H656,2)</f>
        <v>0</v>
      </c>
      <c r="BL656" s="17" t="s">
        <v>259</v>
      </c>
      <c r="BM656" s="147" t="s">
        <v>1433</v>
      </c>
    </row>
    <row r="657" spans="2:65" s="12" customFormat="1">
      <c r="B657" s="149"/>
      <c r="D657" s="150" t="s">
        <v>261</v>
      </c>
      <c r="E657" s="151" t="s">
        <v>1</v>
      </c>
      <c r="F657" s="152" t="s">
        <v>3174</v>
      </c>
      <c r="H657" s="151" t="s">
        <v>1</v>
      </c>
      <c r="I657" s="153"/>
      <c r="L657" s="149"/>
      <c r="M657" s="154"/>
      <c r="T657" s="155"/>
      <c r="AT657" s="151" t="s">
        <v>261</v>
      </c>
      <c r="AU657" s="151" t="s">
        <v>80</v>
      </c>
      <c r="AV657" s="12" t="s">
        <v>80</v>
      </c>
      <c r="AW657" s="12" t="s">
        <v>30</v>
      </c>
      <c r="AX657" s="12" t="s">
        <v>73</v>
      </c>
      <c r="AY657" s="151" t="s">
        <v>252</v>
      </c>
    </row>
    <row r="658" spans="2:65" s="12" customFormat="1">
      <c r="B658" s="149"/>
      <c r="D658" s="150" t="s">
        <v>261</v>
      </c>
      <c r="E658" s="151" t="s">
        <v>1</v>
      </c>
      <c r="F658" s="152" t="s">
        <v>3175</v>
      </c>
      <c r="H658" s="151" t="s">
        <v>1</v>
      </c>
      <c r="I658" s="153"/>
      <c r="L658" s="149"/>
      <c r="M658" s="154"/>
      <c r="T658" s="155"/>
      <c r="AT658" s="151" t="s">
        <v>261</v>
      </c>
      <c r="AU658" s="151" t="s">
        <v>80</v>
      </c>
      <c r="AV658" s="12" t="s">
        <v>80</v>
      </c>
      <c r="AW658" s="12" t="s">
        <v>30</v>
      </c>
      <c r="AX658" s="12" t="s">
        <v>73</v>
      </c>
      <c r="AY658" s="151" t="s">
        <v>252</v>
      </c>
    </row>
    <row r="659" spans="2:65" s="12" customFormat="1">
      <c r="B659" s="149"/>
      <c r="D659" s="150" t="s">
        <v>261</v>
      </c>
      <c r="E659" s="151" t="s">
        <v>1</v>
      </c>
      <c r="F659" s="152" t="s">
        <v>3176</v>
      </c>
      <c r="H659" s="151" t="s">
        <v>1</v>
      </c>
      <c r="I659" s="153"/>
      <c r="L659" s="149"/>
      <c r="M659" s="154"/>
      <c r="T659" s="155"/>
      <c r="AT659" s="151" t="s">
        <v>261</v>
      </c>
      <c r="AU659" s="151" t="s">
        <v>80</v>
      </c>
      <c r="AV659" s="12" t="s">
        <v>80</v>
      </c>
      <c r="AW659" s="12" t="s">
        <v>30</v>
      </c>
      <c r="AX659" s="12" t="s">
        <v>73</v>
      </c>
      <c r="AY659" s="151" t="s">
        <v>252</v>
      </c>
    </row>
    <row r="660" spans="2:65" s="12" customFormat="1">
      <c r="B660" s="149"/>
      <c r="D660" s="150" t="s">
        <v>261</v>
      </c>
      <c r="E660" s="151" t="s">
        <v>1</v>
      </c>
      <c r="F660" s="152" t="s">
        <v>3177</v>
      </c>
      <c r="H660" s="151" t="s">
        <v>1</v>
      </c>
      <c r="I660" s="153"/>
      <c r="L660" s="149"/>
      <c r="M660" s="154"/>
      <c r="T660" s="155"/>
      <c r="AT660" s="151" t="s">
        <v>261</v>
      </c>
      <c r="AU660" s="151" t="s">
        <v>80</v>
      </c>
      <c r="AV660" s="12" t="s">
        <v>80</v>
      </c>
      <c r="AW660" s="12" t="s">
        <v>30</v>
      </c>
      <c r="AX660" s="12" t="s">
        <v>73</v>
      </c>
      <c r="AY660" s="151" t="s">
        <v>252</v>
      </c>
    </row>
    <row r="661" spans="2:65" s="12" customFormat="1">
      <c r="B661" s="149"/>
      <c r="D661" s="150" t="s">
        <v>261</v>
      </c>
      <c r="E661" s="151" t="s">
        <v>1</v>
      </c>
      <c r="F661" s="152" t="s">
        <v>2995</v>
      </c>
      <c r="H661" s="151" t="s">
        <v>1</v>
      </c>
      <c r="I661" s="153"/>
      <c r="L661" s="149"/>
      <c r="M661" s="154"/>
      <c r="T661" s="155"/>
      <c r="AT661" s="151" t="s">
        <v>261</v>
      </c>
      <c r="AU661" s="151" t="s">
        <v>80</v>
      </c>
      <c r="AV661" s="12" t="s">
        <v>80</v>
      </c>
      <c r="AW661" s="12" t="s">
        <v>30</v>
      </c>
      <c r="AX661" s="12" t="s">
        <v>73</v>
      </c>
      <c r="AY661" s="151" t="s">
        <v>252</v>
      </c>
    </row>
    <row r="662" spans="2:65" s="12" customFormat="1">
      <c r="B662" s="149"/>
      <c r="D662" s="150" t="s">
        <v>261</v>
      </c>
      <c r="E662" s="151" t="s">
        <v>1</v>
      </c>
      <c r="F662" s="152" t="s">
        <v>3010</v>
      </c>
      <c r="H662" s="151" t="s">
        <v>1</v>
      </c>
      <c r="I662" s="153"/>
      <c r="L662" s="149"/>
      <c r="M662" s="154"/>
      <c r="T662" s="155"/>
      <c r="AT662" s="151" t="s">
        <v>261</v>
      </c>
      <c r="AU662" s="151" t="s">
        <v>80</v>
      </c>
      <c r="AV662" s="12" t="s">
        <v>80</v>
      </c>
      <c r="AW662" s="12" t="s">
        <v>30</v>
      </c>
      <c r="AX662" s="12" t="s">
        <v>73</v>
      </c>
      <c r="AY662" s="151" t="s">
        <v>252</v>
      </c>
    </row>
    <row r="663" spans="2:65" s="13" customFormat="1">
      <c r="B663" s="156"/>
      <c r="D663" s="150" t="s">
        <v>261</v>
      </c>
      <c r="E663" s="157" t="s">
        <v>1</v>
      </c>
      <c r="F663" s="158" t="s">
        <v>80</v>
      </c>
      <c r="H663" s="159">
        <v>1</v>
      </c>
      <c r="I663" s="160"/>
      <c r="L663" s="156"/>
      <c r="M663" s="161"/>
      <c r="T663" s="162"/>
      <c r="AT663" s="157" t="s">
        <v>261</v>
      </c>
      <c r="AU663" s="157" t="s">
        <v>80</v>
      </c>
      <c r="AV663" s="13" t="s">
        <v>82</v>
      </c>
      <c r="AW663" s="13" t="s">
        <v>30</v>
      </c>
      <c r="AX663" s="13" t="s">
        <v>73</v>
      </c>
      <c r="AY663" s="157" t="s">
        <v>252</v>
      </c>
    </row>
    <row r="664" spans="2:65" s="14" customFormat="1">
      <c r="B664" s="163"/>
      <c r="D664" s="150" t="s">
        <v>261</v>
      </c>
      <c r="E664" s="164" t="s">
        <v>1</v>
      </c>
      <c r="F664" s="165" t="s">
        <v>277</v>
      </c>
      <c r="H664" s="166">
        <v>1</v>
      </c>
      <c r="I664" s="167"/>
      <c r="L664" s="163"/>
      <c r="M664" s="168"/>
      <c r="T664" s="169"/>
      <c r="AT664" s="164" t="s">
        <v>261</v>
      </c>
      <c r="AU664" s="164" t="s">
        <v>80</v>
      </c>
      <c r="AV664" s="14" t="s">
        <v>259</v>
      </c>
      <c r="AW664" s="14" t="s">
        <v>30</v>
      </c>
      <c r="AX664" s="14" t="s">
        <v>80</v>
      </c>
      <c r="AY664" s="164" t="s">
        <v>252</v>
      </c>
    </row>
    <row r="665" spans="2:65" s="1" customFormat="1" ht="24.2" customHeight="1">
      <c r="B665" s="32"/>
      <c r="C665" s="136" t="s">
        <v>878</v>
      </c>
      <c r="D665" s="136" t="s">
        <v>254</v>
      </c>
      <c r="E665" s="137" t="s">
        <v>3180</v>
      </c>
      <c r="F665" s="138" t="s">
        <v>3165</v>
      </c>
      <c r="G665" s="139" t="s">
        <v>2132</v>
      </c>
      <c r="H665" s="140">
        <v>1</v>
      </c>
      <c r="I665" s="141"/>
      <c r="J665" s="142">
        <f>ROUND(I665*H665,2)</f>
        <v>0</v>
      </c>
      <c r="K665" s="138" t="s">
        <v>1</v>
      </c>
      <c r="L665" s="32"/>
      <c r="M665" s="143" t="s">
        <v>1</v>
      </c>
      <c r="N665" s="144" t="s">
        <v>38</v>
      </c>
      <c r="P665" s="145">
        <f>O665*H665</f>
        <v>0</v>
      </c>
      <c r="Q665" s="145">
        <v>0</v>
      </c>
      <c r="R665" s="145">
        <f>Q665*H665</f>
        <v>0</v>
      </c>
      <c r="S665" s="145">
        <v>0</v>
      </c>
      <c r="T665" s="146">
        <f>S665*H665</f>
        <v>0</v>
      </c>
      <c r="AR665" s="147" t="s">
        <v>259</v>
      </c>
      <c r="AT665" s="147" t="s">
        <v>254</v>
      </c>
      <c r="AU665" s="147" t="s">
        <v>80</v>
      </c>
      <c r="AY665" s="17" t="s">
        <v>252</v>
      </c>
      <c r="BE665" s="148">
        <f>IF(N665="základní",J665,0)</f>
        <v>0</v>
      </c>
      <c r="BF665" s="148">
        <f>IF(N665="snížená",J665,0)</f>
        <v>0</v>
      </c>
      <c r="BG665" s="148">
        <f>IF(N665="zákl. přenesená",J665,0)</f>
        <v>0</v>
      </c>
      <c r="BH665" s="148">
        <f>IF(N665="sníž. přenesená",J665,0)</f>
        <v>0</v>
      </c>
      <c r="BI665" s="148">
        <f>IF(N665="nulová",J665,0)</f>
        <v>0</v>
      </c>
      <c r="BJ665" s="17" t="s">
        <v>80</v>
      </c>
      <c r="BK665" s="148">
        <f>ROUND(I665*H665,2)</f>
        <v>0</v>
      </c>
      <c r="BL665" s="17" t="s">
        <v>259</v>
      </c>
      <c r="BM665" s="147" t="s">
        <v>1441</v>
      </c>
    </row>
    <row r="666" spans="2:65" s="12" customFormat="1">
      <c r="B666" s="149"/>
      <c r="D666" s="150" t="s">
        <v>261</v>
      </c>
      <c r="E666" s="151" t="s">
        <v>1</v>
      </c>
      <c r="F666" s="152" t="s">
        <v>3166</v>
      </c>
      <c r="H666" s="151" t="s">
        <v>1</v>
      </c>
      <c r="I666" s="153"/>
      <c r="L666" s="149"/>
      <c r="M666" s="154"/>
      <c r="T666" s="155"/>
      <c r="AT666" s="151" t="s">
        <v>261</v>
      </c>
      <c r="AU666" s="151" t="s">
        <v>80</v>
      </c>
      <c r="AV666" s="12" t="s">
        <v>80</v>
      </c>
      <c r="AW666" s="12" t="s">
        <v>30</v>
      </c>
      <c r="AX666" s="12" t="s">
        <v>73</v>
      </c>
      <c r="AY666" s="151" t="s">
        <v>252</v>
      </c>
    </row>
    <row r="667" spans="2:65" s="12" customFormat="1">
      <c r="B667" s="149"/>
      <c r="D667" s="150" t="s">
        <v>261</v>
      </c>
      <c r="E667" s="151" t="s">
        <v>1</v>
      </c>
      <c r="F667" s="152" t="s">
        <v>3167</v>
      </c>
      <c r="H667" s="151" t="s">
        <v>1</v>
      </c>
      <c r="I667" s="153"/>
      <c r="L667" s="149"/>
      <c r="M667" s="154"/>
      <c r="T667" s="155"/>
      <c r="AT667" s="151" t="s">
        <v>261</v>
      </c>
      <c r="AU667" s="151" t="s">
        <v>80</v>
      </c>
      <c r="AV667" s="12" t="s">
        <v>80</v>
      </c>
      <c r="AW667" s="12" t="s">
        <v>30</v>
      </c>
      <c r="AX667" s="12" t="s">
        <v>73</v>
      </c>
      <c r="AY667" s="151" t="s">
        <v>252</v>
      </c>
    </row>
    <row r="668" spans="2:65" s="12" customFormat="1">
      <c r="B668" s="149"/>
      <c r="D668" s="150" t="s">
        <v>261</v>
      </c>
      <c r="E668" s="151" t="s">
        <v>1</v>
      </c>
      <c r="F668" s="152" t="s">
        <v>3168</v>
      </c>
      <c r="H668" s="151" t="s">
        <v>1</v>
      </c>
      <c r="I668" s="153"/>
      <c r="L668" s="149"/>
      <c r="M668" s="154"/>
      <c r="T668" s="155"/>
      <c r="AT668" s="151" t="s">
        <v>261</v>
      </c>
      <c r="AU668" s="151" t="s">
        <v>80</v>
      </c>
      <c r="AV668" s="12" t="s">
        <v>80</v>
      </c>
      <c r="AW668" s="12" t="s">
        <v>30</v>
      </c>
      <c r="AX668" s="12" t="s">
        <v>73</v>
      </c>
      <c r="AY668" s="151" t="s">
        <v>252</v>
      </c>
    </row>
    <row r="669" spans="2:65" s="12" customFormat="1">
      <c r="B669" s="149"/>
      <c r="D669" s="150" t="s">
        <v>261</v>
      </c>
      <c r="E669" s="151" t="s">
        <v>1</v>
      </c>
      <c r="F669" s="152" t="s">
        <v>3169</v>
      </c>
      <c r="H669" s="151" t="s">
        <v>1</v>
      </c>
      <c r="I669" s="153"/>
      <c r="L669" s="149"/>
      <c r="M669" s="154"/>
      <c r="T669" s="155"/>
      <c r="AT669" s="151" t="s">
        <v>261</v>
      </c>
      <c r="AU669" s="151" t="s">
        <v>80</v>
      </c>
      <c r="AV669" s="12" t="s">
        <v>80</v>
      </c>
      <c r="AW669" s="12" t="s">
        <v>30</v>
      </c>
      <c r="AX669" s="12" t="s">
        <v>73</v>
      </c>
      <c r="AY669" s="151" t="s">
        <v>252</v>
      </c>
    </row>
    <row r="670" spans="2:65" s="12" customFormat="1">
      <c r="B670" s="149"/>
      <c r="D670" s="150" t="s">
        <v>261</v>
      </c>
      <c r="E670" s="151" t="s">
        <v>1</v>
      </c>
      <c r="F670" s="152" t="s">
        <v>3170</v>
      </c>
      <c r="H670" s="151" t="s">
        <v>1</v>
      </c>
      <c r="I670" s="153"/>
      <c r="L670" s="149"/>
      <c r="M670" s="154"/>
      <c r="T670" s="155"/>
      <c r="AT670" s="151" t="s">
        <v>261</v>
      </c>
      <c r="AU670" s="151" t="s">
        <v>80</v>
      </c>
      <c r="AV670" s="12" t="s">
        <v>80</v>
      </c>
      <c r="AW670" s="12" t="s">
        <v>30</v>
      </c>
      <c r="AX670" s="12" t="s">
        <v>73</v>
      </c>
      <c r="AY670" s="151" t="s">
        <v>252</v>
      </c>
    </row>
    <row r="671" spans="2:65" s="12" customFormat="1">
      <c r="B671" s="149"/>
      <c r="D671" s="150" t="s">
        <v>261</v>
      </c>
      <c r="E671" s="151" t="s">
        <v>1</v>
      </c>
      <c r="F671" s="152" t="s">
        <v>3171</v>
      </c>
      <c r="H671" s="151" t="s">
        <v>1</v>
      </c>
      <c r="I671" s="153"/>
      <c r="L671" s="149"/>
      <c r="M671" s="154"/>
      <c r="T671" s="155"/>
      <c r="AT671" s="151" t="s">
        <v>261</v>
      </c>
      <c r="AU671" s="151" t="s">
        <v>80</v>
      </c>
      <c r="AV671" s="12" t="s">
        <v>80</v>
      </c>
      <c r="AW671" s="12" t="s">
        <v>30</v>
      </c>
      <c r="AX671" s="12" t="s">
        <v>73</v>
      </c>
      <c r="AY671" s="151" t="s">
        <v>252</v>
      </c>
    </row>
    <row r="672" spans="2:65" s="12" customFormat="1">
      <c r="B672" s="149"/>
      <c r="D672" s="150" t="s">
        <v>261</v>
      </c>
      <c r="E672" s="151" t="s">
        <v>1</v>
      </c>
      <c r="F672" s="152" t="s">
        <v>2995</v>
      </c>
      <c r="H672" s="151" t="s">
        <v>1</v>
      </c>
      <c r="I672" s="153"/>
      <c r="L672" s="149"/>
      <c r="M672" s="154"/>
      <c r="T672" s="155"/>
      <c r="AT672" s="151" t="s">
        <v>261</v>
      </c>
      <c r="AU672" s="151" t="s">
        <v>80</v>
      </c>
      <c r="AV672" s="12" t="s">
        <v>80</v>
      </c>
      <c r="AW672" s="12" t="s">
        <v>30</v>
      </c>
      <c r="AX672" s="12" t="s">
        <v>73</v>
      </c>
      <c r="AY672" s="151" t="s">
        <v>252</v>
      </c>
    </row>
    <row r="673" spans="2:65" s="12" customFormat="1">
      <c r="B673" s="149"/>
      <c r="D673" s="150" t="s">
        <v>261</v>
      </c>
      <c r="E673" s="151" t="s">
        <v>1</v>
      </c>
      <c r="F673" s="152" t="s">
        <v>2996</v>
      </c>
      <c r="H673" s="151" t="s">
        <v>1</v>
      </c>
      <c r="I673" s="153"/>
      <c r="L673" s="149"/>
      <c r="M673" s="154"/>
      <c r="T673" s="155"/>
      <c r="AT673" s="151" t="s">
        <v>261</v>
      </c>
      <c r="AU673" s="151" t="s">
        <v>80</v>
      </c>
      <c r="AV673" s="12" t="s">
        <v>80</v>
      </c>
      <c r="AW673" s="12" t="s">
        <v>30</v>
      </c>
      <c r="AX673" s="12" t="s">
        <v>73</v>
      </c>
      <c r="AY673" s="151" t="s">
        <v>252</v>
      </c>
    </row>
    <row r="674" spans="2:65" s="13" customFormat="1">
      <c r="B674" s="156"/>
      <c r="D674" s="150" t="s">
        <v>261</v>
      </c>
      <c r="E674" s="157" t="s">
        <v>1</v>
      </c>
      <c r="F674" s="158" t="s">
        <v>80</v>
      </c>
      <c r="H674" s="159">
        <v>1</v>
      </c>
      <c r="I674" s="160"/>
      <c r="L674" s="156"/>
      <c r="M674" s="161"/>
      <c r="T674" s="162"/>
      <c r="AT674" s="157" t="s">
        <v>261</v>
      </c>
      <c r="AU674" s="157" t="s">
        <v>80</v>
      </c>
      <c r="AV674" s="13" t="s">
        <v>82</v>
      </c>
      <c r="AW674" s="13" t="s">
        <v>30</v>
      </c>
      <c r="AX674" s="13" t="s">
        <v>73</v>
      </c>
      <c r="AY674" s="157" t="s">
        <v>252</v>
      </c>
    </row>
    <row r="675" spans="2:65" s="14" customFormat="1">
      <c r="B675" s="163"/>
      <c r="D675" s="150" t="s">
        <v>261</v>
      </c>
      <c r="E675" s="164" t="s">
        <v>1</v>
      </c>
      <c r="F675" s="165" t="s">
        <v>277</v>
      </c>
      <c r="H675" s="166">
        <v>1</v>
      </c>
      <c r="I675" s="167"/>
      <c r="L675" s="163"/>
      <c r="M675" s="168"/>
      <c r="T675" s="169"/>
      <c r="AT675" s="164" t="s">
        <v>261</v>
      </c>
      <c r="AU675" s="164" t="s">
        <v>80</v>
      </c>
      <c r="AV675" s="14" t="s">
        <v>259</v>
      </c>
      <c r="AW675" s="14" t="s">
        <v>30</v>
      </c>
      <c r="AX675" s="14" t="s">
        <v>80</v>
      </c>
      <c r="AY675" s="164" t="s">
        <v>252</v>
      </c>
    </row>
    <row r="676" spans="2:65" s="1" customFormat="1" ht="37.9" customHeight="1">
      <c r="B676" s="32"/>
      <c r="C676" s="136" t="s">
        <v>883</v>
      </c>
      <c r="D676" s="136" t="s">
        <v>254</v>
      </c>
      <c r="E676" s="137" t="s">
        <v>3181</v>
      </c>
      <c r="F676" s="138" t="s">
        <v>3173</v>
      </c>
      <c r="G676" s="139" t="s">
        <v>2132</v>
      </c>
      <c r="H676" s="140">
        <v>1</v>
      </c>
      <c r="I676" s="141"/>
      <c r="J676" s="142">
        <f>ROUND(I676*H676,2)</f>
        <v>0</v>
      </c>
      <c r="K676" s="138" t="s">
        <v>1</v>
      </c>
      <c r="L676" s="32"/>
      <c r="M676" s="143" t="s">
        <v>1</v>
      </c>
      <c r="N676" s="144" t="s">
        <v>38</v>
      </c>
      <c r="P676" s="145">
        <f>O676*H676</f>
        <v>0</v>
      </c>
      <c r="Q676" s="145">
        <v>0</v>
      </c>
      <c r="R676" s="145">
        <f>Q676*H676</f>
        <v>0</v>
      </c>
      <c r="S676" s="145">
        <v>0</v>
      </c>
      <c r="T676" s="146">
        <f>S676*H676</f>
        <v>0</v>
      </c>
      <c r="AR676" s="147" t="s">
        <v>259</v>
      </c>
      <c r="AT676" s="147" t="s">
        <v>254</v>
      </c>
      <c r="AU676" s="147" t="s">
        <v>80</v>
      </c>
      <c r="AY676" s="17" t="s">
        <v>252</v>
      </c>
      <c r="BE676" s="148">
        <f>IF(N676="základní",J676,0)</f>
        <v>0</v>
      </c>
      <c r="BF676" s="148">
        <f>IF(N676="snížená",J676,0)</f>
        <v>0</v>
      </c>
      <c r="BG676" s="148">
        <f>IF(N676="zákl. přenesená",J676,0)</f>
        <v>0</v>
      </c>
      <c r="BH676" s="148">
        <f>IF(N676="sníž. přenesená",J676,0)</f>
        <v>0</v>
      </c>
      <c r="BI676" s="148">
        <f>IF(N676="nulová",J676,0)</f>
        <v>0</v>
      </c>
      <c r="BJ676" s="17" t="s">
        <v>80</v>
      </c>
      <c r="BK676" s="148">
        <f>ROUND(I676*H676,2)</f>
        <v>0</v>
      </c>
      <c r="BL676" s="17" t="s">
        <v>259</v>
      </c>
      <c r="BM676" s="147" t="s">
        <v>1449</v>
      </c>
    </row>
    <row r="677" spans="2:65" s="12" customFormat="1">
      <c r="B677" s="149"/>
      <c r="D677" s="150" t="s">
        <v>261</v>
      </c>
      <c r="E677" s="151" t="s">
        <v>1</v>
      </c>
      <c r="F677" s="152" t="s">
        <v>3174</v>
      </c>
      <c r="H677" s="151" t="s">
        <v>1</v>
      </c>
      <c r="I677" s="153"/>
      <c r="L677" s="149"/>
      <c r="M677" s="154"/>
      <c r="T677" s="155"/>
      <c r="AT677" s="151" t="s">
        <v>261</v>
      </c>
      <c r="AU677" s="151" t="s">
        <v>80</v>
      </c>
      <c r="AV677" s="12" t="s">
        <v>80</v>
      </c>
      <c r="AW677" s="12" t="s">
        <v>30</v>
      </c>
      <c r="AX677" s="12" t="s">
        <v>73</v>
      </c>
      <c r="AY677" s="151" t="s">
        <v>252</v>
      </c>
    </row>
    <row r="678" spans="2:65" s="12" customFormat="1">
      <c r="B678" s="149"/>
      <c r="D678" s="150" t="s">
        <v>261</v>
      </c>
      <c r="E678" s="151" t="s">
        <v>1</v>
      </c>
      <c r="F678" s="152" t="s">
        <v>3175</v>
      </c>
      <c r="H678" s="151" t="s">
        <v>1</v>
      </c>
      <c r="I678" s="153"/>
      <c r="L678" s="149"/>
      <c r="M678" s="154"/>
      <c r="T678" s="155"/>
      <c r="AT678" s="151" t="s">
        <v>261</v>
      </c>
      <c r="AU678" s="151" t="s">
        <v>80</v>
      </c>
      <c r="AV678" s="12" t="s">
        <v>80</v>
      </c>
      <c r="AW678" s="12" t="s">
        <v>30</v>
      </c>
      <c r="AX678" s="12" t="s">
        <v>73</v>
      </c>
      <c r="AY678" s="151" t="s">
        <v>252</v>
      </c>
    </row>
    <row r="679" spans="2:65" s="12" customFormat="1">
      <c r="B679" s="149"/>
      <c r="D679" s="150" t="s">
        <v>261</v>
      </c>
      <c r="E679" s="151" t="s">
        <v>1</v>
      </c>
      <c r="F679" s="152" t="s">
        <v>3176</v>
      </c>
      <c r="H679" s="151" t="s">
        <v>1</v>
      </c>
      <c r="I679" s="153"/>
      <c r="L679" s="149"/>
      <c r="M679" s="154"/>
      <c r="T679" s="155"/>
      <c r="AT679" s="151" t="s">
        <v>261</v>
      </c>
      <c r="AU679" s="151" t="s">
        <v>80</v>
      </c>
      <c r="AV679" s="12" t="s">
        <v>80</v>
      </c>
      <c r="AW679" s="12" t="s">
        <v>30</v>
      </c>
      <c r="AX679" s="12" t="s">
        <v>73</v>
      </c>
      <c r="AY679" s="151" t="s">
        <v>252</v>
      </c>
    </row>
    <row r="680" spans="2:65" s="12" customFormat="1">
      <c r="B680" s="149"/>
      <c r="D680" s="150" t="s">
        <v>261</v>
      </c>
      <c r="E680" s="151" t="s">
        <v>1</v>
      </c>
      <c r="F680" s="152" t="s">
        <v>3177</v>
      </c>
      <c r="H680" s="151" t="s">
        <v>1</v>
      </c>
      <c r="I680" s="153"/>
      <c r="L680" s="149"/>
      <c r="M680" s="154"/>
      <c r="T680" s="155"/>
      <c r="AT680" s="151" t="s">
        <v>261</v>
      </c>
      <c r="AU680" s="151" t="s">
        <v>80</v>
      </c>
      <c r="AV680" s="12" t="s">
        <v>80</v>
      </c>
      <c r="AW680" s="12" t="s">
        <v>30</v>
      </c>
      <c r="AX680" s="12" t="s">
        <v>73</v>
      </c>
      <c r="AY680" s="151" t="s">
        <v>252</v>
      </c>
    </row>
    <row r="681" spans="2:65" s="12" customFormat="1">
      <c r="B681" s="149"/>
      <c r="D681" s="150" t="s">
        <v>261</v>
      </c>
      <c r="E681" s="151" t="s">
        <v>1</v>
      </c>
      <c r="F681" s="152" t="s">
        <v>2995</v>
      </c>
      <c r="H681" s="151" t="s">
        <v>1</v>
      </c>
      <c r="I681" s="153"/>
      <c r="L681" s="149"/>
      <c r="M681" s="154"/>
      <c r="T681" s="155"/>
      <c r="AT681" s="151" t="s">
        <v>261</v>
      </c>
      <c r="AU681" s="151" t="s">
        <v>80</v>
      </c>
      <c r="AV681" s="12" t="s">
        <v>80</v>
      </c>
      <c r="AW681" s="12" t="s">
        <v>30</v>
      </c>
      <c r="AX681" s="12" t="s">
        <v>73</v>
      </c>
      <c r="AY681" s="151" t="s">
        <v>252</v>
      </c>
    </row>
    <row r="682" spans="2:65" s="12" customFormat="1">
      <c r="B682" s="149"/>
      <c r="D682" s="150" t="s">
        <v>261</v>
      </c>
      <c r="E682" s="151" t="s">
        <v>1</v>
      </c>
      <c r="F682" s="152" t="s">
        <v>3010</v>
      </c>
      <c r="H682" s="151" t="s">
        <v>1</v>
      </c>
      <c r="I682" s="153"/>
      <c r="L682" s="149"/>
      <c r="M682" s="154"/>
      <c r="T682" s="155"/>
      <c r="AT682" s="151" t="s">
        <v>261</v>
      </c>
      <c r="AU682" s="151" t="s">
        <v>80</v>
      </c>
      <c r="AV682" s="12" t="s">
        <v>80</v>
      </c>
      <c r="AW682" s="12" t="s">
        <v>30</v>
      </c>
      <c r="AX682" s="12" t="s">
        <v>73</v>
      </c>
      <c r="AY682" s="151" t="s">
        <v>252</v>
      </c>
    </row>
    <row r="683" spans="2:65" s="13" customFormat="1">
      <c r="B683" s="156"/>
      <c r="D683" s="150" t="s">
        <v>261</v>
      </c>
      <c r="E683" s="157" t="s">
        <v>1</v>
      </c>
      <c r="F683" s="158" t="s">
        <v>80</v>
      </c>
      <c r="H683" s="159">
        <v>1</v>
      </c>
      <c r="I683" s="160"/>
      <c r="L683" s="156"/>
      <c r="M683" s="161"/>
      <c r="T683" s="162"/>
      <c r="AT683" s="157" t="s">
        <v>261</v>
      </c>
      <c r="AU683" s="157" t="s">
        <v>80</v>
      </c>
      <c r="AV683" s="13" t="s">
        <v>82</v>
      </c>
      <c r="AW683" s="13" t="s">
        <v>30</v>
      </c>
      <c r="AX683" s="13" t="s">
        <v>73</v>
      </c>
      <c r="AY683" s="157" t="s">
        <v>252</v>
      </c>
    </row>
    <row r="684" spans="2:65" s="14" customFormat="1">
      <c r="B684" s="163"/>
      <c r="D684" s="150" t="s">
        <v>261</v>
      </c>
      <c r="E684" s="164" t="s">
        <v>1</v>
      </c>
      <c r="F684" s="165" t="s">
        <v>277</v>
      </c>
      <c r="H684" s="166">
        <v>1</v>
      </c>
      <c r="I684" s="167"/>
      <c r="L684" s="163"/>
      <c r="M684" s="168"/>
      <c r="T684" s="169"/>
      <c r="AT684" s="164" t="s">
        <v>261</v>
      </c>
      <c r="AU684" s="164" t="s">
        <v>80</v>
      </c>
      <c r="AV684" s="14" t="s">
        <v>259</v>
      </c>
      <c r="AW684" s="14" t="s">
        <v>30</v>
      </c>
      <c r="AX684" s="14" t="s">
        <v>80</v>
      </c>
      <c r="AY684" s="164" t="s">
        <v>252</v>
      </c>
    </row>
    <row r="685" spans="2:65" s="1" customFormat="1" ht="16.5" customHeight="1">
      <c r="B685" s="32"/>
      <c r="C685" s="136" t="s">
        <v>888</v>
      </c>
      <c r="D685" s="136" t="s">
        <v>254</v>
      </c>
      <c r="E685" s="137" t="s">
        <v>3182</v>
      </c>
      <c r="F685" s="138" t="s">
        <v>3183</v>
      </c>
      <c r="G685" s="139" t="s">
        <v>1</v>
      </c>
      <c r="H685" s="140">
        <v>0</v>
      </c>
      <c r="I685" s="141"/>
      <c r="J685" s="142">
        <f>ROUND(I685*H685,2)</f>
        <v>0</v>
      </c>
      <c r="K685" s="138" t="s">
        <v>1</v>
      </c>
      <c r="L685" s="32"/>
      <c r="M685" s="143" t="s">
        <v>1</v>
      </c>
      <c r="N685" s="144" t="s">
        <v>38</v>
      </c>
      <c r="P685" s="145">
        <f>O685*H685</f>
        <v>0</v>
      </c>
      <c r="Q685" s="145">
        <v>0</v>
      </c>
      <c r="R685" s="145">
        <f>Q685*H685</f>
        <v>0</v>
      </c>
      <c r="S685" s="145">
        <v>0</v>
      </c>
      <c r="T685" s="146">
        <f>S685*H685</f>
        <v>0</v>
      </c>
      <c r="AR685" s="147" t="s">
        <v>259</v>
      </c>
      <c r="AT685" s="147" t="s">
        <v>254</v>
      </c>
      <c r="AU685" s="147" t="s">
        <v>80</v>
      </c>
      <c r="AY685" s="17" t="s">
        <v>252</v>
      </c>
      <c r="BE685" s="148">
        <f>IF(N685="základní",J685,0)</f>
        <v>0</v>
      </c>
      <c r="BF685" s="148">
        <f>IF(N685="snížená",J685,0)</f>
        <v>0</v>
      </c>
      <c r="BG685" s="148">
        <f>IF(N685="zákl. přenesená",J685,0)</f>
        <v>0</v>
      </c>
      <c r="BH685" s="148">
        <f>IF(N685="sníž. přenesená",J685,0)</f>
        <v>0</v>
      </c>
      <c r="BI685" s="148">
        <f>IF(N685="nulová",J685,0)</f>
        <v>0</v>
      </c>
      <c r="BJ685" s="17" t="s">
        <v>80</v>
      </c>
      <c r="BK685" s="148">
        <f>ROUND(I685*H685,2)</f>
        <v>0</v>
      </c>
      <c r="BL685" s="17" t="s">
        <v>259</v>
      </c>
      <c r="BM685" s="147" t="s">
        <v>1459</v>
      </c>
    </row>
    <row r="686" spans="2:65" s="1" customFormat="1" ht="33" customHeight="1">
      <c r="B686" s="32"/>
      <c r="C686" s="136" t="s">
        <v>893</v>
      </c>
      <c r="D686" s="136" t="s">
        <v>254</v>
      </c>
      <c r="E686" s="137" t="s">
        <v>3184</v>
      </c>
      <c r="F686" s="138" t="s">
        <v>3185</v>
      </c>
      <c r="G686" s="139" t="s">
        <v>2712</v>
      </c>
      <c r="H686" s="140">
        <v>190</v>
      </c>
      <c r="I686" s="141"/>
      <c r="J686" s="142">
        <f>ROUND(I686*H686,2)</f>
        <v>0</v>
      </c>
      <c r="K686" s="138" t="s">
        <v>1</v>
      </c>
      <c r="L686" s="32"/>
      <c r="M686" s="143" t="s">
        <v>1</v>
      </c>
      <c r="N686" s="144" t="s">
        <v>38</v>
      </c>
      <c r="P686" s="145">
        <f>O686*H686</f>
        <v>0</v>
      </c>
      <c r="Q686" s="145">
        <v>0</v>
      </c>
      <c r="R686" s="145">
        <f>Q686*H686</f>
        <v>0</v>
      </c>
      <c r="S686" s="145">
        <v>0</v>
      </c>
      <c r="T686" s="146">
        <f>S686*H686</f>
        <v>0</v>
      </c>
      <c r="AR686" s="147" t="s">
        <v>259</v>
      </c>
      <c r="AT686" s="147" t="s">
        <v>254</v>
      </c>
      <c r="AU686" s="147" t="s">
        <v>80</v>
      </c>
      <c r="AY686" s="17" t="s">
        <v>252</v>
      </c>
      <c r="BE686" s="148">
        <f>IF(N686="základní",J686,0)</f>
        <v>0</v>
      </c>
      <c r="BF686" s="148">
        <f>IF(N686="snížená",J686,0)</f>
        <v>0</v>
      </c>
      <c r="BG686" s="148">
        <f>IF(N686="zákl. přenesená",J686,0)</f>
        <v>0</v>
      </c>
      <c r="BH686" s="148">
        <f>IF(N686="sníž. přenesená",J686,0)</f>
        <v>0</v>
      </c>
      <c r="BI686" s="148">
        <f>IF(N686="nulová",J686,0)</f>
        <v>0</v>
      </c>
      <c r="BJ686" s="17" t="s">
        <v>80</v>
      </c>
      <c r="BK686" s="148">
        <f>ROUND(I686*H686,2)</f>
        <v>0</v>
      </c>
      <c r="BL686" s="17" t="s">
        <v>259</v>
      </c>
      <c r="BM686" s="147" t="s">
        <v>1467</v>
      </c>
    </row>
    <row r="687" spans="2:65" s="12" customFormat="1">
      <c r="B687" s="149"/>
      <c r="D687" s="150" t="s">
        <v>261</v>
      </c>
      <c r="E687" s="151" t="s">
        <v>1</v>
      </c>
      <c r="F687" s="152" t="s">
        <v>3089</v>
      </c>
      <c r="H687" s="151" t="s">
        <v>1</v>
      </c>
      <c r="I687" s="153"/>
      <c r="L687" s="149"/>
      <c r="M687" s="154"/>
      <c r="T687" s="155"/>
      <c r="AT687" s="151" t="s">
        <v>261</v>
      </c>
      <c r="AU687" s="151" t="s">
        <v>80</v>
      </c>
      <c r="AV687" s="12" t="s">
        <v>80</v>
      </c>
      <c r="AW687" s="12" t="s">
        <v>30</v>
      </c>
      <c r="AX687" s="12" t="s">
        <v>73</v>
      </c>
      <c r="AY687" s="151" t="s">
        <v>252</v>
      </c>
    </row>
    <row r="688" spans="2:65" s="13" customFormat="1">
      <c r="B688" s="156"/>
      <c r="D688" s="150" t="s">
        <v>261</v>
      </c>
      <c r="E688" s="157" t="s">
        <v>1</v>
      </c>
      <c r="F688" s="158" t="s">
        <v>767</v>
      </c>
      <c r="H688" s="159">
        <v>190</v>
      </c>
      <c r="I688" s="160"/>
      <c r="L688" s="156"/>
      <c r="M688" s="161"/>
      <c r="T688" s="162"/>
      <c r="AT688" s="157" t="s">
        <v>261</v>
      </c>
      <c r="AU688" s="157" t="s">
        <v>80</v>
      </c>
      <c r="AV688" s="13" t="s">
        <v>82</v>
      </c>
      <c r="AW688" s="13" t="s">
        <v>30</v>
      </c>
      <c r="AX688" s="13" t="s">
        <v>73</v>
      </c>
      <c r="AY688" s="157" t="s">
        <v>252</v>
      </c>
    </row>
    <row r="689" spans="2:65" s="14" customFormat="1">
      <c r="B689" s="163"/>
      <c r="D689" s="150" t="s">
        <v>261</v>
      </c>
      <c r="E689" s="164" t="s">
        <v>1</v>
      </c>
      <c r="F689" s="165" t="s">
        <v>277</v>
      </c>
      <c r="H689" s="166">
        <v>190</v>
      </c>
      <c r="I689" s="167"/>
      <c r="L689" s="163"/>
      <c r="M689" s="168"/>
      <c r="T689" s="169"/>
      <c r="AT689" s="164" t="s">
        <v>261</v>
      </c>
      <c r="AU689" s="164" t="s">
        <v>80</v>
      </c>
      <c r="AV689" s="14" t="s">
        <v>259</v>
      </c>
      <c r="AW689" s="14" t="s">
        <v>30</v>
      </c>
      <c r="AX689" s="14" t="s">
        <v>80</v>
      </c>
      <c r="AY689" s="164" t="s">
        <v>252</v>
      </c>
    </row>
    <row r="690" spans="2:65" s="1" customFormat="1" ht="16.5" customHeight="1">
      <c r="B690" s="32"/>
      <c r="C690" s="136" t="s">
        <v>898</v>
      </c>
      <c r="D690" s="136" t="s">
        <v>254</v>
      </c>
      <c r="E690" s="137" t="s">
        <v>3186</v>
      </c>
      <c r="F690" s="138" t="s">
        <v>3187</v>
      </c>
      <c r="G690" s="139" t="s">
        <v>901</v>
      </c>
      <c r="H690" s="140">
        <v>9</v>
      </c>
      <c r="I690" s="141"/>
      <c r="J690" s="142">
        <f>ROUND(I690*H690,2)</f>
        <v>0</v>
      </c>
      <c r="K690" s="138" t="s">
        <v>1</v>
      </c>
      <c r="L690" s="32"/>
      <c r="M690" s="143" t="s">
        <v>1</v>
      </c>
      <c r="N690" s="144" t="s">
        <v>38</v>
      </c>
      <c r="P690" s="145">
        <f>O690*H690</f>
        <v>0</v>
      </c>
      <c r="Q690" s="145">
        <v>0</v>
      </c>
      <c r="R690" s="145">
        <f>Q690*H690</f>
        <v>0</v>
      </c>
      <c r="S690" s="145">
        <v>0</v>
      </c>
      <c r="T690" s="146">
        <f>S690*H690</f>
        <v>0</v>
      </c>
      <c r="AR690" s="147" t="s">
        <v>259</v>
      </c>
      <c r="AT690" s="147" t="s">
        <v>254</v>
      </c>
      <c r="AU690" s="147" t="s">
        <v>80</v>
      </c>
      <c r="AY690" s="17" t="s">
        <v>252</v>
      </c>
      <c r="BE690" s="148">
        <f>IF(N690="základní",J690,0)</f>
        <v>0</v>
      </c>
      <c r="BF690" s="148">
        <f>IF(N690="snížená",J690,0)</f>
        <v>0</v>
      </c>
      <c r="BG690" s="148">
        <f>IF(N690="zákl. přenesená",J690,0)</f>
        <v>0</v>
      </c>
      <c r="BH690" s="148">
        <f>IF(N690="sníž. přenesená",J690,0)</f>
        <v>0</v>
      </c>
      <c r="BI690" s="148">
        <f>IF(N690="nulová",J690,0)</f>
        <v>0</v>
      </c>
      <c r="BJ690" s="17" t="s">
        <v>80</v>
      </c>
      <c r="BK690" s="148">
        <f>ROUND(I690*H690,2)</f>
        <v>0</v>
      </c>
      <c r="BL690" s="17" t="s">
        <v>259</v>
      </c>
      <c r="BM690" s="147" t="s">
        <v>767</v>
      </c>
    </row>
    <row r="691" spans="2:65" s="12" customFormat="1">
      <c r="B691" s="149"/>
      <c r="D691" s="150" t="s">
        <v>261</v>
      </c>
      <c r="E691" s="151" t="s">
        <v>1</v>
      </c>
      <c r="F691" s="152" t="s">
        <v>3089</v>
      </c>
      <c r="H691" s="151" t="s">
        <v>1</v>
      </c>
      <c r="I691" s="153"/>
      <c r="L691" s="149"/>
      <c r="M691" s="154"/>
      <c r="T691" s="155"/>
      <c r="AT691" s="151" t="s">
        <v>261</v>
      </c>
      <c r="AU691" s="151" t="s">
        <v>80</v>
      </c>
      <c r="AV691" s="12" t="s">
        <v>80</v>
      </c>
      <c r="AW691" s="12" t="s">
        <v>30</v>
      </c>
      <c r="AX691" s="12" t="s">
        <v>73</v>
      </c>
      <c r="AY691" s="151" t="s">
        <v>252</v>
      </c>
    </row>
    <row r="692" spans="2:65" s="13" customFormat="1">
      <c r="B692" s="156"/>
      <c r="D692" s="150" t="s">
        <v>261</v>
      </c>
      <c r="E692" s="157" t="s">
        <v>1</v>
      </c>
      <c r="F692" s="158" t="s">
        <v>327</v>
      </c>
      <c r="H692" s="159">
        <v>9</v>
      </c>
      <c r="I692" s="160"/>
      <c r="L692" s="156"/>
      <c r="M692" s="161"/>
      <c r="T692" s="162"/>
      <c r="AT692" s="157" t="s">
        <v>261</v>
      </c>
      <c r="AU692" s="157" t="s">
        <v>80</v>
      </c>
      <c r="AV692" s="13" t="s">
        <v>82</v>
      </c>
      <c r="AW692" s="13" t="s">
        <v>30</v>
      </c>
      <c r="AX692" s="13" t="s">
        <v>73</v>
      </c>
      <c r="AY692" s="157" t="s">
        <v>252</v>
      </c>
    </row>
    <row r="693" spans="2:65" s="14" customFormat="1">
      <c r="B693" s="163"/>
      <c r="D693" s="150" t="s">
        <v>261</v>
      </c>
      <c r="E693" s="164" t="s">
        <v>1</v>
      </c>
      <c r="F693" s="165" t="s">
        <v>277</v>
      </c>
      <c r="H693" s="166">
        <v>9</v>
      </c>
      <c r="I693" s="167"/>
      <c r="L693" s="163"/>
      <c r="M693" s="168"/>
      <c r="T693" s="169"/>
      <c r="AT693" s="164" t="s">
        <v>261</v>
      </c>
      <c r="AU693" s="164" t="s">
        <v>80</v>
      </c>
      <c r="AV693" s="14" t="s">
        <v>259</v>
      </c>
      <c r="AW693" s="14" t="s">
        <v>30</v>
      </c>
      <c r="AX693" s="14" t="s">
        <v>80</v>
      </c>
      <c r="AY693" s="164" t="s">
        <v>252</v>
      </c>
    </row>
    <row r="694" spans="2:65" s="1" customFormat="1" ht="24.2" customHeight="1">
      <c r="B694" s="32"/>
      <c r="C694" s="136" t="s">
        <v>906</v>
      </c>
      <c r="D694" s="136" t="s">
        <v>254</v>
      </c>
      <c r="E694" s="137" t="s">
        <v>3188</v>
      </c>
      <c r="F694" s="138" t="s">
        <v>3189</v>
      </c>
      <c r="G694" s="139" t="s">
        <v>257</v>
      </c>
      <c r="H694" s="140">
        <v>1</v>
      </c>
      <c r="I694" s="141"/>
      <c r="J694" s="142">
        <f>ROUND(I694*H694,2)</f>
        <v>0</v>
      </c>
      <c r="K694" s="138" t="s">
        <v>1</v>
      </c>
      <c r="L694" s="32"/>
      <c r="M694" s="143" t="s">
        <v>1</v>
      </c>
      <c r="N694" s="144" t="s">
        <v>38</v>
      </c>
      <c r="P694" s="145">
        <f>O694*H694</f>
        <v>0</v>
      </c>
      <c r="Q694" s="145">
        <v>0</v>
      </c>
      <c r="R694" s="145">
        <f>Q694*H694</f>
        <v>0</v>
      </c>
      <c r="S694" s="145">
        <v>0</v>
      </c>
      <c r="T694" s="146">
        <f>S694*H694</f>
        <v>0</v>
      </c>
      <c r="AR694" s="147" t="s">
        <v>259</v>
      </c>
      <c r="AT694" s="147" t="s">
        <v>254</v>
      </c>
      <c r="AU694" s="147" t="s">
        <v>80</v>
      </c>
      <c r="AY694" s="17" t="s">
        <v>252</v>
      </c>
      <c r="BE694" s="148">
        <f>IF(N694="základní",J694,0)</f>
        <v>0</v>
      </c>
      <c r="BF694" s="148">
        <f>IF(N694="snížená",J694,0)</f>
        <v>0</v>
      </c>
      <c r="BG694" s="148">
        <f>IF(N694="zákl. přenesená",J694,0)</f>
        <v>0</v>
      </c>
      <c r="BH694" s="148">
        <f>IF(N694="sníž. přenesená",J694,0)</f>
        <v>0</v>
      </c>
      <c r="BI694" s="148">
        <f>IF(N694="nulová",J694,0)</f>
        <v>0</v>
      </c>
      <c r="BJ694" s="17" t="s">
        <v>80</v>
      </c>
      <c r="BK694" s="148">
        <f>ROUND(I694*H694,2)</f>
        <v>0</v>
      </c>
      <c r="BL694" s="17" t="s">
        <v>259</v>
      </c>
      <c r="BM694" s="147" t="s">
        <v>1482</v>
      </c>
    </row>
    <row r="695" spans="2:65" s="12" customFormat="1">
      <c r="B695" s="149"/>
      <c r="D695" s="150" t="s">
        <v>261</v>
      </c>
      <c r="E695" s="151" t="s">
        <v>1</v>
      </c>
      <c r="F695" s="152" t="s">
        <v>3099</v>
      </c>
      <c r="H695" s="151" t="s">
        <v>1</v>
      </c>
      <c r="I695" s="153"/>
      <c r="L695" s="149"/>
      <c r="M695" s="154"/>
      <c r="T695" s="155"/>
      <c r="AT695" s="151" t="s">
        <v>261</v>
      </c>
      <c r="AU695" s="151" t="s">
        <v>80</v>
      </c>
      <c r="AV695" s="12" t="s">
        <v>80</v>
      </c>
      <c r="AW695" s="12" t="s">
        <v>30</v>
      </c>
      <c r="AX695" s="12" t="s">
        <v>73</v>
      </c>
      <c r="AY695" s="151" t="s">
        <v>252</v>
      </c>
    </row>
    <row r="696" spans="2:65" s="13" customFormat="1">
      <c r="B696" s="156"/>
      <c r="D696" s="150" t="s">
        <v>261</v>
      </c>
      <c r="E696" s="157" t="s">
        <v>1</v>
      </c>
      <c r="F696" s="158" t="s">
        <v>80</v>
      </c>
      <c r="H696" s="159">
        <v>1</v>
      </c>
      <c r="I696" s="160"/>
      <c r="L696" s="156"/>
      <c r="M696" s="161"/>
      <c r="T696" s="162"/>
      <c r="AT696" s="157" t="s">
        <v>261</v>
      </c>
      <c r="AU696" s="157" t="s">
        <v>80</v>
      </c>
      <c r="AV696" s="13" t="s">
        <v>82</v>
      </c>
      <c r="AW696" s="13" t="s">
        <v>30</v>
      </c>
      <c r="AX696" s="13" t="s">
        <v>73</v>
      </c>
      <c r="AY696" s="157" t="s">
        <v>252</v>
      </c>
    </row>
    <row r="697" spans="2:65" s="14" customFormat="1">
      <c r="B697" s="163"/>
      <c r="D697" s="150" t="s">
        <v>261</v>
      </c>
      <c r="E697" s="164" t="s">
        <v>1</v>
      </c>
      <c r="F697" s="165" t="s">
        <v>277</v>
      </c>
      <c r="H697" s="166">
        <v>1</v>
      </c>
      <c r="I697" s="167"/>
      <c r="L697" s="163"/>
      <c r="M697" s="168"/>
      <c r="T697" s="169"/>
      <c r="AT697" s="164" t="s">
        <v>261</v>
      </c>
      <c r="AU697" s="164" t="s">
        <v>80</v>
      </c>
      <c r="AV697" s="14" t="s">
        <v>259</v>
      </c>
      <c r="AW697" s="14" t="s">
        <v>30</v>
      </c>
      <c r="AX697" s="14" t="s">
        <v>80</v>
      </c>
      <c r="AY697" s="164" t="s">
        <v>252</v>
      </c>
    </row>
    <row r="698" spans="2:65" s="1" customFormat="1" ht="44.25" customHeight="1">
      <c r="B698" s="32"/>
      <c r="C698" s="136" t="s">
        <v>914</v>
      </c>
      <c r="D698" s="136" t="s">
        <v>254</v>
      </c>
      <c r="E698" s="137" t="s">
        <v>3190</v>
      </c>
      <c r="F698" s="138" t="s">
        <v>3191</v>
      </c>
      <c r="G698" s="139" t="s">
        <v>2712</v>
      </c>
      <c r="H698" s="140">
        <v>7</v>
      </c>
      <c r="I698" s="141"/>
      <c r="J698" s="142">
        <f>ROUND(I698*H698,2)</f>
        <v>0</v>
      </c>
      <c r="K698" s="138" t="s">
        <v>1</v>
      </c>
      <c r="L698" s="32"/>
      <c r="M698" s="143" t="s">
        <v>1</v>
      </c>
      <c r="N698" s="144" t="s">
        <v>38</v>
      </c>
      <c r="P698" s="145">
        <f>O698*H698</f>
        <v>0</v>
      </c>
      <c r="Q698" s="145">
        <v>0</v>
      </c>
      <c r="R698" s="145">
        <f>Q698*H698</f>
        <v>0</v>
      </c>
      <c r="S698" s="145">
        <v>0</v>
      </c>
      <c r="T698" s="146">
        <f>S698*H698</f>
        <v>0</v>
      </c>
      <c r="AR698" s="147" t="s">
        <v>259</v>
      </c>
      <c r="AT698" s="147" t="s">
        <v>254</v>
      </c>
      <c r="AU698" s="147" t="s">
        <v>80</v>
      </c>
      <c r="AY698" s="17" t="s">
        <v>252</v>
      </c>
      <c r="BE698" s="148">
        <f>IF(N698="základní",J698,0)</f>
        <v>0</v>
      </c>
      <c r="BF698" s="148">
        <f>IF(N698="snížená",J698,0)</f>
        <v>0</v>
      </c>
      <c r="BG698" s="148">
        <f>IF(N698="zákl. přenesená",J698,0)</f>
        <v>0</v>
      </c>
      <c r="BH698" s="148">
        <f>IF(N698="sníž. přenesená",J698,0)</f>
        <v>0</v>
      </c>
      <c r="BI698" s="148">
        <f>IF(N698="nulová",J698,0)</f>
        <v>0</v>
      </c>
      <c r="BJ698" s="17" t="s">
        <v>80</v>
      </c>
      <c r="BK698" s="148">
        <f>ROUND(I698*H698,2)</f>
        <v>0</v>
      </c>
      <c r="BL698" s="17" t="s">
        <v>259</v>
      </c>
      <c r="BM698" s="147" t="s">
        <v>1490</v>
      </c>
    </row>
    <row r="699" spans="2:65" s="12" customFormat="1">
      <c r="B699" s="149"/>
      <c r="D699" s="150" t="s">
        <v>261</v>
      </c>
      <c r="E699" s="151" t="s">
        <v>1</v>
      </c>
      <c r="F699" s="152" t="s">
        <v>3192</v>
      </c>
      <c r="H699" s="151" t="s">
        <v>1</v>
      </c>
      <c r="I699" s="153"/>
      <c r="L699" s="149"/>
      <c r="M699" s="154"/>
      <c r="T699" s="155"/>
      <c r="AT699" s="151" t="s">
        <v>261</v>
      </c>
      <c r="AU699" s="151" t="s">
        <v>80</v>
      </c>
      <c r="AV699" s="12" t="s">
        <v>80</v>
      </c>
      <c r="AW699" s="12" t="s">
        <v>30</v>
      </c>
      <c r="AX699" s="12" t="s">
        <v>73</v>
      </c>
      <c r="AY699" s="151" t="s">
        <v>252</v>
      </c>
    </row>
    <row r="700" spans="2:65" s="12" customFormat="1">
      <c r="B700" s="149"/>
      <c r="D700" s="150" t="s">
        <v>261</v>
      </c>
      <c r="E700" s="151" t="s">
        <v>1</v>
      </c>
      <c r="F700" s="152" t="s">
        <v>2996</v>
      </c>
      <c r="H700" s="151" t="s">
        <v>1</v>
      </c>
      <c r="I700" s="153"/>
      <c r="L700" s="149"/>
      <c r="M700" s="154"/>
      <c r="T700" s="155"/>
      <c r="AT700" s="151" t="s">
        <v>261</v>
      </c>
      <c r="AU700" s="151" t="s">
        <v>80</v>
      </c>
      <c r="AV700" s="12" t="s">
        <v>80</v>
      </c>
      <c r="AW700" s="12" t="s">
        <v>30</v>
      </c>
      <c r="AX700" s="12" t="s">
        <v>73</v>
      </c>
      <c r="AY700" s="151" t="s">
        <v>252</v>
      </c>
    </row>
    <row r="701" spans="2:65" s="13" customFormat="1">
      <c r="B701" s="156"/>
      <c r="D701" s="150" t="s">
        <v>261</v>
      </c>
      <c r="E701" s="157" t="s">
        <v>1</v>
      </c>
      <c r="F701" s="158" t="s">
        <v>315</v>
      </c>
      <c r="H701" s="159">
        <v>7</v>
      </c>
      <c r="I701" s="160"/>
      <c r="L701" s="156"/>
      <c r="M701" s="161"/>
      <c r="T701" s="162"/>
      <c r="AT701" s="157" t="s">
        <v>261</v>
      </c>
      <c r="AU701" s="157" t="s">
        <v>80</v>
      </c>
      <c r="AV701" s="13" t="s">
        <v>82</v>
      </c>
      <c r="AW701" s="13" t="s">
        <v>30</v>
      </c>
      <c r="AX701" s="13" t="s">
        <v>73</v>
      </c>
      <c r="AY701" s="157" t="s">
        <v>252</v>
      </c>
    </row>
    <row r="702" spans="2:65" s="14" customFormat="1">
      <c r="B702" s="163"/>
      <c r="D702" s="150" t="s">
        <v>261</v>
      </c>
      <c r="E702" s="164" t="s">
        <v>1</v>
      </c>
      <c r="F702" s="165" t="s">
        <v>277</v>
      </c>
      <c r="H702" s="166">
        <v>7</v>
      </c>
      <c r="I702" s="167"/>
      <c r="L702" s="163"/>
      <c r="M702" s="168"/>
      <c r="T702" s="169"/>
      <c r="AT702" s="164" t="s">
        <v>261</v>
      </c>
      <c r="AU702" s="164" t="s">
        <v>80</v>
      </c>
      <c r="AV702" s="14" t="s">
        <v>259</v>
      </c>
      <c r="AW702" s="14" t="s">
        <v>30</v>
      </c>
      <c r="AX702" s="14" t="s">
        <v>80</v>
      </c>
      <c r="AY702" s="164" t="s">
        <v>252</v>
      </c>
    </row>
    <row r="703" spans="2:65" s="1" customFormat="1" ht="16.5" customHeight="1">
      <c r="B703" s="32"/>
      <c r="C703" s="136" t="s">
        <v>920</v>
      </c>
      <c r="D703" s="136" t="s">
        <v>254</v>
      </c>
      <c r="E703" s="137" t="s">
        <v>3193</v>
      </c>
      <c r="F703" s="138" t="s">
        <v>3194</v>
      </c>
      <c r="G703" s="139" t="s">
        <v>901</v>
      </c>
      <c r="H703" s="140">
        <v>70</v>
      </c>
      <c r="I703" s="141"/>
      <c r="J703" s="142">
        <f>ROUND(I703*H703,2)</f>
        <v>0</v>
      </c>
      <c r="K703" s="138" t="s">
        <v>1</v>
      </c>
      <c r="L703" s="32"/>
      <c r="M703" s="143" t="s">
        <v>1</v>
      </c>
      <c r="N703" s="144" t="s">
        <v>38</v>
      </c>
      <c r="P703" s="145">
        <f>O703*H703</f>
        <v>0</v>
      </c>
      <c r="Q703" s="145">
        <v>0</v>
      </c>
      <c r="R703" s="145">
        <f>Q703*H703</f>
        <v>0</v>
      </c>
      <c r="S703" s="145">
        <v>0</v>
      </c>
      <c r="T703" s="146">
        <f>S703*H703</f>
        <v>0</v>
      </c>
      <c r="AR703" s="147" t="s">
        <v>259</v>
      </c>
      <c r="AT703" s="147" t="s">
        <v>254</v>
      </c>
      <c r="AU703" s="147" t="s">
        <v>80</v>
      </c>
      <c r="AY703" s="17" t="s">
        <v>252</v>
      </c>
      <c r="BE703" s="148">
        <f>IF(N703="základní",J703,0)</f>
        <v>0</v>
      </c>
      <c r="BF703" s="148">
        <f>IF(N703="snížená",J703,0)</f>
        <v>0</v>
      </c>
      <c r="BG703" s="148">
        <f>IF(N703="zákl. přenesená",J703,0)</f>
        <v>0</v>
      </c>
      <c r="BH703" s="148">
        <f>IF(N703="sníž. přenesená",J703,0)</f>
        <v>0</v>
      </c>
      <c r="BI703" s="148">
        <f>IF(N703="nulová",J703,0)</f>
        <v>0</v>
      </c>
      <c r="BJ703" s="17" t="s">
        <v>80</v>
      </c>
      <c r="BK703" s="148">
        <f>ROUND(I703*H703,2)</f>
        <v>0</v>
      </c>
      <c r="BL703" s="17" t="s">
        <v>259</v>
      </c>
      <c r="BM703" s="147" t="s">
        <v>1498</v>
      </c>
    </row>
    <row r="704" spans="2:65" s="1" customFormat="1" ht="24.2" customHeight="1">
      <c r="B704" s="32"/>
      <c r="C704" s="136" t="s">
        <v>925</v>
      </c>
      <c r="D704" s="136" t="s">
        <v>254</v>
      </c>
      <c r="E704" s="137" t="s">
        <v>3195</v>
      </c>
      <c r="F704" s="138" t="s">
        <v>3148</v>
      </c>
      <c r="G704" s="139" t="s">
        <v>1295</v>
      </c>
      <c r="H704" s="187"/>
      <c r="I704" s="141"/>
      <c r="J704" s="142">
        <f>ROUND(I704*H704,2)</f>
        <v>0</v>
      </c>
      <c r="K704" s="138" t="s">
        <v>1</v>
      </c>
      <c r="L704" s="32"/>
      <c r="M704" s="143" t="s">
        <v>1</v>
      </c>
      <c r="N704" s="144" t="s">
        <v>38</v>
      </c>
      <c r="P704" s="145">
        <f>O704*H704</f>
        <v>0</v>
      </c>
      <c r="Q704" s="145">
        <v>0</v>
      </c>
      <c r="R704" s="145">
        <f>Q704*H704</f>
        <v>0</v>
      </c>
      <c r="S704" s="145">
        <v>0</v>
      </c>
      <c r="T704" s="146">
        <f>S704*H704</f>
        <v>0</v>
      </c>
      <c r="AR704" s="147" t="s">
        <v>259</v>
      </c>
      <c r="AT704" s="147" t="s">
        <v>254</v>
      </c>
      <c r="AU704" s="147" t="s">
        <v>80</v>
      </c>
      <c r="AY704" s="17" t="s">
        <v>252</v>
      </c>
      <c r="BE704" s="148">
        <f>IF(N704="základní",J704,0)</f>
        <v>0</v>
      </c>
      <c r="BF704" s="148">
        <f>IF(N704="snížená",J704,0)</f>
        <v>0</v>
      </c>
      <c r="BG704" s="148">
        <f>IF(N704="zákl. přenesená",J704,0)</f>
        <v>0</v>
      </c>
      <c r="BH704" s="148">
        <f>IF(N704="sníž. přenesená",J704,0)</f>
        <v>0</v>
      </c>
      <c r="BI704" s="148">
        <f>IF(N704="nulová",J704,0)</f>
        <v>0</v>
      </c>
      <c r="BJ704" s="17" t="s">
        <v>80</v>
      </c>
      <c r="BK704" s="148">
        <f>ROUND(I704*H704,2)</f>
        <v>0</v>
      </c>
      <c r="BL704" s="17" t="s">
        <v>259</v>
      </c>
      <c r="BM704" s="147" t="s">
        <v>1506</v>
      </c>
    </row>
    <row r="705" spans="2:65" s="1" customFormat="1" ht="16.5" customHeight="1">
      <c r="B705" s="32"/>
      <c r="C705" s="136" t="s">
        <v>930</v>
      </c>
      <c r="D705" s="136" t="s">
        <v>254</v>
      </c>
      <c r="E705" s="137" t="s">
        <v>3196</v>
      </c>
      <c r="F705" s="138" t="s">
        <v>3150</v>
      </c>
      <c r="G705" s="139" t="s">
        <v>1295</v>
      </c>
      <c r="H705" s="187"/>
      <c r="I705" s="141"/>
      <c r="J705" s="142">
        <f>ROUND(I705*H705,2)</f>
        <v>0</v>
      </c>
      <c r="K705" s="138" t="s">
        <v>1</v>
      </c>
      <c r="L705" s="32"/>
      <c r="M705" s="143" t="s">
        <v>1</v>
      </c>
      <c r="N705" s="144" t="s">
        <v>38</v>
      </c>
      <c r="P705" s="145">
        <f>O705*H705</f>
        <v>0</v>
      </c>
      <c r="Q705" s="145">
        <v>0</v>
      </c>
      <c r="R705" s="145">
        <f>Q705*H705</f>
        <v>0</v>
      </c>
      <c r="S705" s="145">
        <v>0</v>
      </c>
      <c r="T705" s="146">
        <f>S705*H705</f>
        <v>0</v>
      </c>
      <c r="AR705" s="147" t="s">
        <v>259</v>
      </c>
      <c r="AT705" s="147" t="s">
        <v>254</v>
      </c>
      <c r="AU705" s="147" t="s">
        <v>80</v>
      </c>
      <c r="AY705" s="17" t="s">
        <v>252</v>
      </c>
      <c r="BE705" s="148">
        <f>IF(N705="základní",J705,0)</f>
        <v>0</v>
      </c>
      <c r="BF705" s="148">
        <f>IF(N705="snížená",J705,0)</f>
        <v>0</v>
      </c>
      <c r="BG705" s="148">
        <f>IF(N705="zákl. přenesená",J705,0)</f>
        <v>0</v>
      </c>
      <c r="BH705" s="148">
        <f>IF(N705="sníž. přenesená",J705,0)</f>
        <v>0</v>
      </c>
      <c r="BI705" s="148">
        <f>IF(N705="nulová",J705,0)</f>
        <v>0</v>
      </c>
      <c r="BJ705" s="17" t="s">
        <v>80</v>
      </c>
      <c r="BK705" s="148">
        <f>ROUND(I705*H705,2)</f>
        <v>0</v>
      </c>
      <c r="BL705" s="17" t="s">
        <v>259</v>
      </c>
      <c r="BM705" s="147" t="s">
        <v>1514</v>
      </c>
    </row>
    <row r="706" spans="2:65" s="1" customFormat="1" ht="16.5" customHeight="1">
      <c r="B706" s="32"/>
      <c r="C706" s="136" t="s">
        <v>934</v>
      </c>
      <c r="D706" s="136" t="s">
        <v>254</v>
      </c>
      <c r="E706" s="137" t="s">
        <v>3197</v>
      </c>
      <c r="F706" s="138" t="s">
        <v>3152</v>
      </c>
      <c r="G706" s="139" t="s">
        <v>2141</v>
      </c>
      <c r="H706" s="140">
        <v>5</v>
      </c>
      <c r="I706" s="141"/>
      <c r="J706" s="142">
        <f>ROUND(I706*H706,2)</f>
        <v>0</v>
      </c>
      <c r="K706" s="138" t="s">
        <v>1</v>
      </c>
      <c r="L706" s="32"/>
      <c r="M706" s="143" t="s">
        <v>1</v>
      </c>
      <c r="N706" s="144" t="s">
        <v>38</v>
      </c>
      <c r="P706" s="145">
        <f>O706*H706</f>
        <v>0</v>
      </c>
      <c r="Q706" s="145">
        <v>0</v>
      </c>
      <c r="R706" s="145">
        <f>Q706*H706</f>
        <v>0</v>
      </c>
      <c r="S706" s="145">
        <v>0</v>
      </c>
      <c r="T706" s="146">
        <f>S706*H706</f>
        <v>0</v>
      </c>
      <c r="AR706" s="147" t="s">
        <v>259</v>
      </c>
      <c r="AT706" s="147" t="s">
        <v>254</v>
      </c>
      <c r="AU706" s="147" t="s">
        <v>80</v>
      </c>
      <c r="AY706" s="17" t="s">
        <v>252</v>
      </c>
      <c r="BE706" s="148">
        <f>IF(N706="základní",J706,0)</f>
        <v>0</v>
      </c>
      <c r="BF706" s="148">
        <f>IF(N706="snížená",J706,0)</f>
        <v>0</v>
      </c>
      <c r="BG706" s="148">
        <f>IF(N706="zákl. přenesená",J706,0)</f>
        <v>0</v>
      </c>
      <c r="BH706" s="148">
        <f>IF(N706="sníž. přenesená",J706,0)</f>
        <v>0</v>
      </c>
      <c r="BI706" s="148">
        <f>IF(N706="nulová",J706,0)</f>
        <v>0</v>
      </c>
      <c r="BJ706" s="17" t="s">
        <v>80</v>
      </c>
      <c r="BK706" s="148">
        <f>ROUND(I706*H706,2)</f>
        <v>0</v>
      </c>
      <c r="BL706" s="17" t="s">
        <v>259</v>
      </c>
      <c r="BM706" s="147" t="s">
        <v>1522</v>
      </c>
    </row>
    <row r="707" spans="2:65" s="1" customFormat="1" ht="24.2" customHeight="1">
      <c r="B707" s="32"/>
      <c r="C707" s="136" t="s">
        <v>938</v>
      </c>
      <c r="D707" s="136" t="s">
        <v>254</v>
      </c>
      <c r="E707" s="137" t="s">
        <v>3198</v>
      </c>
      <c r="F707" s="138" t="s">
        <v>3199</v>
      </c>
      <c r="G707" s="139" t="s">
        <v>2141</v>
      </c>
      <c r="H707" s="140">
        <v>10</v>
      </c>
      <c r="I707" s="141"/>
      <c r="J707" s="142">
        <f>ROUND(I707*H707,2)</f>
        <v>0</v>
      </c>
      <c r="K707" s="138" t="s">
        <v>1</v>
      </c>
      <c r="L707" s="32"/>
      <c r="M707" s="143" t="s">
        <v>1</v>
      </c>
      <c r="N707" s="144" t="s">
        <v>38</v>
      </c>
      <c r="P707" s="145">
        <f>O707*H707</f>
        <v>0</v>
      </c>
      <c r="Q707" s="145">
        <v>0</v>
      </c>
      <c r="R707" s="145">
        <f>Q707*H707</f>
        <v>0</v>
      </c>
      <c r="S707" s="145">
        <v>0</v>
      </c>
      <c r="T707" s="146">
        <f>S707*H707</f>
        <v>0</v>
      </c>
      <c r="AR707" s="147" t="s">
        <v>259</v>
      </c>
      <c r="AT707" s="147" t="s">
        <v>254</v>
      </c>
      <c r="AU707" s="147" t="s">
        <v>80</v>
      </c>
      <c r="AY707" s="17" t="s">
        <v>252</v>
      </c>
      <c r="BE707" s="148">
        <f>IF(N707="základní",J707,0)</f>
        <v>0</v>
      </c>
      <c r="BF707" s="148">
        <f>IF(N707="snížená",J707,0)</f>
        <v>0</v>
      </c>
      <c r="BG707" s="148">
        <f>IF(N707="zákl. přenesená",J707,0)</f>
        <v>0</v>
      </c>
      <c r="BH707" s="148">
        <f>IF(N707="sníž. přenesená",J707,0)</f>
        <v>0</v>
      </c>
      <c r="BI707" s="148">
        <f>IF(N707="nulová",J707,0)</f>
        <v>0</v>
      </c>
      <c r="BJ707" s="17" t="s">
        <v>80</v>
      </c>
      <c r="BK707" s="148">
        <f>ROUND(I707*H707,2)</f>
        <v>0</v>
      </c>
      <c r="BL707" s="17" t="s">
        <v>259</v>
      </c>
      <c r="BM707" s="147" t="s">
        <v>1530</v>
      </c>
    </row>
    <row r="708" spans="2:65" s="1" customFormat="1" ht="16.5" customHeight="1">
      <c r="B708" s="32"/>
      <c r="C708" s="136" t="s">
        <v>944</v>
      </c>
      <c r="D708" s="136" t="s">
        <v>254</v>
      </c>
      <c r="E708" s="137" t="s">
        <v>3200</v>
      </c>
      <c r="F708" s="138" t="s">
        <v>3201</v>
      </c>
      <c r="G708" s="139" t="s">
        <v>2141</v>
      </c>
      <c r="H708" s="140">
        <v>10</v>
      </c>
      <c r="I708" s="141"/>
      <c r="J708" s="142">
        <f>ROUND(I708*H708,2)</f>
        <v>0</v>
      </c>
      <c r="K708" s="138" t="s">
        <v>1</v>
      </c>
      <c r="L708" s="32"/>
      <c r="M708" s="143" t="s">
        <v>1</v>
      </c>
      <c r="N708" s="144" t="s">
        <v>38</v>
      </c>
      <c r="P708" s="145">
        <f>O708*H708</f>
        <v>0</v>
      </c>
      <c r="Q708" s="145">
        <v>0</v>
      </c>
      <c r="R708" s="145">
        <f>Q708*H708</f>
        <v>0</v>
      </c>
      <c r="S708" s="145">
        <v>0</v>
      </c>
      <c r="T708" s="146">
        <f>S708*H708</f>
        <v>0</v>
      </c>
      <c r="AR708" s="147" t="s">
        <v>259</v>
      </c>
      <c r="AT708" s="147" t="s">
        <v>254</v>
      </c>
      <c r="AU708" s="147" t="s">
        <v>80</v>
      </c>
      <c r="AY708" s="17" t="s">
        <v>252</v>
      </c>
      <c r="BE708" s="148">
        <f>IF(N708="základní",J708,0)</f>
        <v>0</v>
      </c>
      <c r="BF708" s="148">
        <f>IF(N708="snížená",J708,0)</f>
        <v>0</v>
      </c>
      <c r="BG708" s="148">
        <f>IF(N708="zákl. přenesená",J708,0)</f>
        <v>0</v>
      </c>
      <c r="BH708" s="148">
        <f>IF(N708="sníž. přenesená",J708,0)</f>
        <v>0</v>
      </c>
      <c r="BI708" s="148">
        <f>IF(N708="nulová",J708,0)</f>
        <v>0</v>
      </c>
      <c r="BJ708" s="17" t="s">
        <v>80</v>
      </c>
      <c r="BK708" s="148">
        <f>ROUND(I708*H708,2)</f>
        <v>0</v>
      </c>
      <c r="BL708" s="17" t="s">
        <v>259</v>
      </c>
      <c r="BM708" s="147" t="s">
        <v>1538</v>
      </c>
    </row>
    <row r="709" spans="2:65" s="1" customFormat="1" ht="16.5" customHeight="1">
      <c r="B709" s="32"/>
      <c r="C709" s="136" t="s">
        <v>951</v>
      </c>
      <c r="D709" s="136" t="s">
        <v>254</v>
      </c>
      <c r="E709" s="137" t="s">
        <v>3202</v>
      </c>
      <c r="F709" s="138" t="s">
        <v>3203</v>
      </c>
      <c r="G709" s="139" t="s">
        <v>2141</v>
      </c>
      <c r="H709" s="140">
        <v>10</v>
      </c>
      <c r="I709" s="141"/>
      <c r="J709" s="142">
        <f>ROUND(I709*H709,2)</f>
        <v>0</v>
      </c>
      <c r="K709" s="138" t="s">
        <v>1</v>
      </c>
      <c r="L709" s="32"/>
      <c r="M709" s="143" t="s">
        <v>1</v>
      </c>
      <c r="N709" s="144" t="s">
        <v>38</v>
      </c>
      <c r="P709" s="145">
        <f>O709*H709</f>
        <v>0</v>
      </c>
      <c r="Q709" s="145">
        <v>0</v>
      </c>
      <c r="R709" s="145">
        <f>Q709*H709</f>
        <v>0</v>
      </c>
      <c r="S709" s="145">
        <v>0</v>
      </c>
      <c r="T709" s="146">
        <f>S709*H709</f>
        <v>0</v>
      </c>
      <c r="AR709" s="147" t="s">
        <v>259</v>
      </c>
      <c r="AT709" s="147" t="s">
        <v>254</v>
      </c>
      <c r="AU709" s="147" t="s">
        <v>80</v>
      </c>
      <c r="AY709" s="17" t="s">
        <v>252</v>
      </c>
      <c r="BE709" s="148">
        <f>IF(N709="základní",J709,0)</f>
        <v>0</v>
      </c>
      <c r="BF709" s="148">
        <f>IF(N709="snížená",J709,0)</f>
        <v>0</v>
      </c>
      <c r="BG709" s="148">
        <f>IF(N709="zákl. přenesená",J709,0)</f>
        <v>0</v>
      </c>
      <c r="BH709" s="148">
        <f>IF(N709="sníž. přenesená",J709,0)</f>
        <v>0</v>
      </c>
      <c r="BI709" s="148">
        <f>IF(N709="nulová",J709,0)</f>
        <v>0</v>
      </c>
      <c r="BJ709" s="17" t="s">
        <v>80</v>
      </c>
      <c r="BK709" s="148">
        <f>ROUND(I709*H709,2)</f>
        <v>0</v>
      </c>
      <c r="BL709" s="17" t="s">
        <v>259</v>
      </c>
      <c r="BM709" s="147" t="s">
        <v>1546</v>
      </c>
    </row>
    <row r="710" spans="2:65" s="1" customFormat="1" ht="16.5" customHeight="1">
      <c r="B710" s="32"/>
      <c r="C710" s="136" t="s">
        <v>971</v>
      </c>
      <c r="D710" s="136" t="s">
        <v>254</v>
      </c>
      <c r="E710" s="137" t="s">
        <v>3204</v>
      </c>
      <c r="F710" s="138" t="s">
        <v>3154</v>
      </c>
      <c r="G710" s="139" t="s">
        <v>2141</v>
      </c>
      <c r="H710" s="140">
        <v>5</v>
      </c>
      <c r="I710" s="141"/>
      <c r="J710" s="142">
        <f>ROUND(I710*H710,2)</f>
        <v>0</v>
      </c>
      <c r="K710" s="138" t="s">
        <v>1</v>
      </c>
      <c r="L710" s="32"/>
      <c r="M710" s="143" t="s">
        <v>1</v>
      </c>
      <c r="N710" s="144" t="s">
        <v>38</v>
      </c>
      <c r="P710" s="145">
        <f>O710*H710</f>
        <v>0</v>
      </c>
      <c r="Q710" s="145">
        <v>0</v>
      </c>
      <c r="R710" s="145">
        <f>Q710*H710</f>
        <v>0</v>
      </c>
      <c r="S710" s="145">
        <v>0</v>
      </c>
      <c r="T710" s="146">
        <f>S710*H710</f>
        <v>0</v>
      </c>
      <c r="AR710" s="147" t="s">
        <v>259</v>
      </c>
      <c r="AT710" s="147" t="s">
        <v>254</v>
      </c>
      <c r="AU710" s="147" t="s">
        <v>80</v>
      </c>
      <c r="AY710" s="17" t="s">
        <v>252</v>
      </c>
      <c r="BE710" s="148">
        <f>IF(N710="základní",J710,0)</f>
        <v>0</v>
      </c>
      <c r="BF710" s="148">
        <f>IF(N710="snížená",J710,0)</f>
        <v>0</v>
      </c>
      <c r="BG710" s="148">
        <f>IF(N710="zákl. přenesená",J710,0)</f>
        <v>0</v>
      </c>
      <c r="BH710" s="148">
        <f>IF(N710="sníž. přenesená",J710,0)</f>
        <v>0</v>
      </c>
      <c r="BI710" s="148">
        <f>IF(N710="nulová",J710,0)</f>
        <v>0</v>
      </c>
      <c r="BJ710" s="17" t="s">
        <v>80</v>
      </c>
      <c r="BK710" s="148">
        <f>ROUND(I710*H710,2)</f>
        <v>0</v>
      </c>
      <c r="BL710" s="17" t="s">
        <v>259</v>
      </c>
      <c r="BM710" s="147" t="s">
        <v>1554</v>
      </c>
    </row>
    <row r="711" spans="2:65" s="1" customFormat="1" ht="37.9" customHeight="1">
      <c r="B711" s="32"/>
      <c r="C711" s="136" t="s">
        <v>978</v>
      </c>
      <c r="D711" s="136" t="s">
        <v>254</v>
      </c>
      <c r="E711" s="137" t="s">
        <v>3205</v>
      </c>
      <c r="F711" s="138" t="s">
        <v>3156</v>
      </c>
      <c r="G711" s="139" t="s">
        <v>2141</v>
      </c>
      <c r="H711" s="140">
        <v>5</v>
      </c>
      <c r="I711" s="141"/>
      <c r="J711" s="142">
        <f>ROUND(I711*H711,2)</f>
        <v>0</v>
      </c>
      <c r="K711" s="138" t="s">
        <v>1</v>
      </c>
      <c r="L711" s="32"/>
      <c r="M711" s="143" t="s">
        <v>1</v>
      </c>
      <c r="N711" s="144" t="s">
        <v>38</v>
      </c>
      <c r="P711" s="145">
        <f>O711*H711</f>
        <v>0</v>
      </c>
      <c r="Q711" s="145">
        <v>0</v>
      </c>
      <c r="R711" s="145">
        <f>Q711*H711</f>
        <v>0</v>
      </c>
      <c r="S711" s="145">
        <v>0</v>
      </c>
      <c r="T711" s="146">
        <f>S711*H711</f>
        <v>0</v>
      </c>
      <c r="AR711" s="147" t="s">
        <v>259</v>
      </c>
      <c r="AT711" s="147" t="s">
        <v>254</v>
      </c>
      <c r="AU711" s="147" t="s">
        <v>80</v>
      </c>
      <c r="AY711" s="17" t="s">
        <v>252</v>
      </c>
      <c r="BE711" s="148">
        <f>IF(N711="základní",J711,0)</f>
        <v>0</v>
      </c>
      <c r="BF711" s="148">
        <f>IF(N711="snížená",J711,0)</f>
        <v>0</v>
      </c>
      <c r="BG711" s="148">
        <f>IF(N711="zákl. přenesená",J711,0)</f>
        <v>0</v>
      </c>
      <c r="BH711" s="148">
        <f>IF(N711="sníž. přenesená",J711,0)</f>
        <v>0</v>
      </c>
      <c r="BI711" s="148">
        <f>IF(N711="nulová",J711,0)</f>
        <v>0</v>
      </c>
      <c r="BJ711" s="17" t="s">
        <v>80</v>
      </c>
      <c r="BK711" s="148">
        <f>ROUND(I711*H711,2)</f>
        <v>0</v>
      </c>
      <c r="BL711" s="17" t="s">
        <v>259</v>
      </c>
      <c r="BM711" s="147" t="s">
        <v>1562</v>
      </c>
    </row>
    <row r="712" spans="2:65" s="1" customFormat="1" ht="16.5" customHeight="1">
      <c r="B712" s="32"/>
      <c r="C712" s="136" t="s">
        <v>983</v>
      </c>
      <c r="D712" s="136" t="s">
        <v>254</v>
      </c>
      <c r="E712" s="137" t="s">
        <v>3206</v>
      </c>
      <c r="F712" s="138" t="s">
        <v>3158</v>
      </c>
      <c r="G712" s="139" t="s">
        <v>2141</v>
      </c>
      <c r="H712" s="140">
        <v>2</v>
      </c>
      <c r="I712" s="141"/>
      <c r="J712" s="142">
        <f>ROUND(I712*H712,2)</f>
        <v>0</v>
      </c>
      <c r="K712" s="138" t="s">
        <v>1</v>
      </c>
      <c r="L712" s="32"/>
      <c r="M712" s="143" t="s">
        <v>1</v>
      </c>
      <c r="N712" s="144" t="s">
        <v>38</v>
      </c>
      <c r="P712" s="145">
        <f>O712*H712</f>
        <v>0</v>
      </c>
      <c r="Q712" s="145">
        <v>0</v>
      </c>
      <c r="R712" s="145">
        <f>Q712*H712</f>
        <v>0</v>
      </c>
      <c r="S712" s="145">
        <v>0</v>
      </c>
      <c r="T712" s="146">
        <f>S712*H712</f>
        <v>0</v>
      </c>
      <c r="AR712" s="147" t="s">
        <v>259</v>
      </c>
      <c r="AT712" s="147" t="s">
        <v>254</v>
      </c>
      <c r="AU712" s="147" t="s">
        <v>80</v>
      </c>
      <c r="AY712" s="17" t="s">
        <v>252</v>
      </c>
      <c r="BE712" s="148">
        <f>IF(N712="základní",J712,0)</f>
        <v>0</v>
      </c>
      <c r="BF712" s="148">
        <f>IF(N712="snížená",J712,0)</f>
        <v>0</v>
      </c>
      <c r="BG712" s="148">
        <f>IF(N712="zákl. přenesená",J712,0)</f>
        <v>0</v>
      </c>
      <c r="BH712" s="148">
        <f>IF(N712="sníž. přenesená",J712,0)</f>
        <v>0</v>
      </c>
      <c r="BI712" s="148">
        <f>IF(N712="nulová",J712,0)</f>
        <v>0</v>
      </c>
      <c r="BJ712" s="17" t="s">
        <v>80</v>
      </c>
      <c r="BK712" s="148">
        <f>ROUND(I712*H712,2)</f>
        <v>0</v>
      </c>
      <c r="BL712" s="17" t="s">
        <v>259</v>
      </c>
      <c r="BM712" s="147" t="s">
        <v>1570</v>
      </c>
    </row>
    <row r="713" spans="2:65" s="1" customFormat="1" ht="16.5" customHeight="1">
      <c r="B713" s="32"/>
      <c r="C713" s="136" t="s">
        <v>989</v>
      </c>
      <c r="D713" s="136" t="s">
        <v>254</v>
      </c>
      <c r="E713" s="137" t="s">
        <v>3207</v>
      </c>
      <c r="F713" s="138" t="s">
        <v>3160</v>
      </c>
      <c r="G713" s="139" t="s">
        <v>2141</v>
      </c>
      <c r="H713" s="140">
        <v>5</v>
      </c>
      <c r="I713" s="141"/>
      <c r="J713" s="142">
        <f>ROUND(I713*H713,2)</f>
        <v>0</v>
      </c>
      <c r="K713" s="138" t="s">
        <v>1</v>
      </c>
      <c r="L713" s="32"/>
      <c r="M713" s="143" t="s">
        <v>1</v>
      </c>
      <c r="N713" s="144" t="s">
        <v>38</v>
      </c>
      <c r="P713" s="145">
        <f>O713*H713</f>
        <v>0</v>
      </c>
      <c r="Q713" s="145">
        <v>0</v>
      </c>
      <c r="R713" s="145">
        <f>Q713*H713</f>
        <v>0</v>
      </c>
      <c r="S713" s="145">
        <v>0</v>
      </c>
      <c r="T713" s="146">
        <f>S713*H713</f>
        <v>0</v>
      </c>
      <c r="AR713" s="147" t="s">
        <v>259</v>
      </c>
      <c r="AT713" s="147" t="s">
        <v>254</v>
      </c>
      <c r="AU713" s="147" t="s">
        <v>80</v>
      </c>
      <c r="AY713" s="17" t="s">
        <v>252</v>
      </c>
      <c r="BE713" s="148">
        <f>IF(N713="základní",J713,0)</f>
        <v>0</v>
      </c>
      <c r="BF713" s="148">
        <f>IF(N713="snížená",J713,0)</f>
        <v>0</v>
      </c>
      <c r="BG713" s="148">
        <f>IF(N713="zákl. přenesená",J713,0)</f>
        <v>0</v>
      </c>
      <c r="BH713" s="148">
        <f>IF(N713="sníž. přenesená",J713,0)</f>
        <v>0</v>
      </c>
      <c r="BI713" s="148">
        <f>IF(N713="nulová",J713,0)</f>
        <v>0</v>
      </c>
      <c r="BJ713" s="17" t="s">
        <v>80</v>
      </c>
      <c r="BK713" s="148">
        <f>ROUND(I713*H713,2)</f>
        <v>0</v>
      </c>
      <c r="BL713" s="17" t="s">
        <v>259</v>
      </c>
      <c r="BM713" s="147" t="s">
        <v>1578</v>
      </c>
    </row>
    <row r="714" spans="2:65" s="1" customFormat="1" ht="16.5" customHeight="1">
      <c r="B714" s="32"/>
      <c r="C714" s="136" t="s">
        <v>993</v>
      </c>
      <c r="D714" s="136" t="s">
        <v>254</v>
      </c>
      <c r="E714" s="137" t="s">
        <v>3208</v>
      </c>
      <c r="F714" s="138" t="s">
        <v>3162</v>
      </c>
      <c r="G714" s="139" t="s">
        <v>2132</v>
      </c>
      <c r="H714" s="140">
        <v>1</v>
      </c>
      <c r="I714" s="141"/>
      <c r="J714" s="142">
        <f>ROUND(I714*H714,2)</f>
        <v>0</v>
      </c>
      <c r="K714" s="138" t="s">
        <v>1</v>
      </c>
      <c r="L714" s="32"/>
      <c r="M714" s="143" t="s">
        <v>1</v>
      </c>
      <c r="N714" s="144" t="s">
        <v>38</v>
      </c>
      <c r="P714" s="145">
        <f>O714*H714</f>
        <v>0</v>
      </c>
      <c r="Q714" s="145">
        <v>0</v>
      </c>
      <c r="R714" s="145">
        <f>Q714*H714</f>
        <v>0</v>
      </c>
      <c r="S714" s="145">
        <v>0</v>
      </c>
      <c r="T714" s="146">
        <f>S714*H714</f>
        <v>0</v>
      </c>
      <c r="AR714" s="147" t="s">
        <v>259</v>
      </c>
      <c r="AT714" s="147" t="s">
        <v>254</v>
      </c>
      <c r="AU714" s="147" t="s">
        <v>80</v>
      </c>
      <c r="AY714" s="17" t="s">
        <v>252</v>
      </c>
      <c r="BE714" s="148">
        <f>IF(N714="základní",J714,0)</f>
        <v>0</v>
      </c>
      <c r="BF714" s="148">
        <f>IF(N714="snížená",J714,0)</f>
        <v>0</v>
      </c>
      <c r="BG714" s="148">
        <f>IF(N714="zákl. přenesená",J714,0)</f>
        <v>0</v>
      </c>
      <c r="BH714" s="148">
        <f>IF(N714="sníž. přenesená",J714,0)</f>
        <v>0</v>
      </c>
      <c r="BI714" s="148">
        <f>IF(N714="nulová",J714,0)</f>
        <v>0</v>
      </c>
      <c r="BJ714" s="17" t="s">
        <v>80</v>
      </c>
      <c r="BK714" s="148">
        <f>ROUND(I714*H714,2)</f>
        <v>0</v>
      </c>
      <c r="BL714" s="17" t="s">
        <v>259</v>
      </c>
      <c r="BM714" s="147" t="s">
        <v>1602</v>
      </c>
    </row>
    <row r="715" spans="2:65" s="11" customFormat="1" ht="25.9" customHeight="1">
      <c r="B715" s="124"/>
      <c r="D715" s="125" t="s">
        <v>72</v>
      </c>
      <c r="E715" s="126" t="s">
        <v>2531</v>
      </c>
      <c r="F715" s="126" t="s">
        <v>3209</v>
      </c>
      <c r="I715" s="127"/>
      <c r="J715" s="128">
        <f>BK715</f>
        <v>0</v>
      </c>
      <c r="L715" s="124"/>
      <c r="M715" s="129"/>
      <c r="P715" s="130">
        <f>SUM(P716:P740)</f>
        <v>0</v>
      </c>
      <c r="R715" s="130">
        <f>SUM(R716:R740)</f>
        <v>0</v>
      </c>
      <c r="T715" s="131">
        <f>SUM(T716:T740)</f>
        <v>0</v>
      </c>
      <c r="AR715" s="125" t="s">
        <v>80</v>
      </c>
      <c r="AT715" s="132" t="s">
        <v>72</v>
      </c>
      <c r="AU715" s="132" t="s">
        <v>73</v>
      </c>
      <c r="AY715" s="125" t="s">
        <v>252</v>
      </c>
      <c r="BK715" s="133">
        <f>SUM(BK716:BK740)</f>
        <v>0</v>
      </c>
    </row>
    <row r="716" spans="2:65" s="1" customFormat="1" ht="24.2" customHeight="1">
      <c r="B716" s="32"/>
      <c r="C716" s="136" t="s">
        <v>998</v>
      </c>
      <c r="D716" s="136" t="s">
        <v>254</v>
      </c>
      <c r="E716" s="137" t="s">
        <v>3210</v>
      </c>
      <c r="F716" s="138" t="s">
        <v>3211</v>
      </c>
      <c r="G716" s="139" t="s">
        <v>2132</v>
      </c>
      <c r="H716" s="140">
        <v>1</v>
      </c>
      <c r="I716" s="141"/>
      <c r="J716" s="142">
        <f>ROUND(I716*H716,2)</f>
        <v>0</v>
      </c>
      <c r="K716" s="138" t="s">
        <v>1</v>
      </c>
      <c r="L716" s="32"/>
      <c r="M716" s="143" t="s">
        <v>1</v>
      </c>
      <c r="N716" s="144" t="s">
        <v>38</v>
      </c>
      <c r="P716" s="145">
        <f>O716*H716</f>
        <v>0</v>
      </c>
      <c r="Q716" s="145">
        <v>0</v>
      </c>
      <c r="R716" s="145">
        <f>Q716*H716</f>
        <v>0</v>
      </c>
      <c r="S716" s="145">
        <v>0</v>
      </c>
      <c r="T716" s="146">
        <f>S716*H716</f>
        <v>0</v>
      </c>
      <c r="AR716" s="147" t="s">
        <v>259</v>
      </c>
      <c r="AT716" s="147" t="s">
        <v>254</v>
      </c>
      <c r="AU716" s="147" t="s">
        <v>80</v>
      </c>
      <c r="AY716" s="17" t="s">
        <v>252</v>
      </c>
      <c r="BE716" s="148">
        <f>IF(N716="základní",J716,0)</f>
        <v>0</v>
      </c>
      <c r="BF716" s="148">
        <f>IF(N716="snížená",J716,0)</f>
        <v>0</v>
      </c>
      <c r="BG716" s="148">
        <f>IF(N716="zákl. přenesená",J716,0)</f>
        <v>0</v>
      </c>
      <c r="BH716" s="148">
        <f>IF(N716="sníž. přenesená",J716,0)</f>
        <v>0</v>
      </c>
      <c r="BI716" s="148">
        <f>IF(N716="nulová",J716,0)</f>
        <v>0</v>
      </c>
      <c r="BJ716" s="17" t="s">
        <v>80</v>
      </c>
      <c r="BK716" s="148">
        <f>ROUND(I716*H716,2)</f>
        <v>0</v>
      </c>
      <c r="BL716" s="17" t="s">
        <v>259</v>
      </c>
      <c r="BM716" s="147" t="s">
        <v>1614</v>
      </c>
    </row>
    <row r="717" spans="2:65" s="1" customFormat="1" ht="37.9" customHeight="1">
      <c r="B717" s="32"/>
      <c r="C717" s="136" t="s">
        <v>1003</v>
      </c>
      <c r="D717" s="136" t="s">
        <v>254</v>
      </c>
      <c r="E717" s="137" t="s">
        <v>3212</v>
      </c>
      <c r="F717" s="138" t="s">
        <v>3213</v>
      </c>
      <c r="G717" s="139" t="s">
        <v>257</v>
      </c>
      <c r="H717" s="140">
        <v>806</v>
      </c>
      <c r="I717" s="141"/>
      <c r="J717" s="142">
        <f>ROUND(I717*H717,2)</f>
        <v>0</v>
      </c>
      <c r="K717" s="138" t="s">
        <v>1</v>
      </c>
      <c r="L717" s="32"/>
      <c r="M717" s="143" t="s">
        <v>1</v>
      </c>
      <c r="N717" s="144" t="s">
        <v>38</v>
      </c>
      <c r="P717" s="145">
        <f>O717*H717</f>
        <v>0</v>
      </c>
      <c r="Q717" s="145">
        <v>0</v>
      </c>
      <c r="R717" s="145">
        <f>Q717*H717</f>
        <v>0</v>
      </c>
      <c r="S717" s="145">
        <v>0</v>
      </c>
      <c r="T717" s="146">
        <f>S717*H717</f>
        <v>0</v>
      </c>
      <c r="AR717" s="147" t="s">
        <v>259</v>
      </c>
      <c r="AT717" s="147" t="s">
        <v>254</v>
      </c>
      <c r="AU717" s="147" t="s">
        <v>80</v>
      </c>
      <c r="AY717" s="17" t="s">
        <v>252</v>
      </c>
      <c r="BE717" s="148">
        <f>IF(N717="základní",J717,0)</f>
        <v>0</v>
      </c>
      <c r="BF717" s="148">
        <f>IF(N717="snížená",J717,0)</f>
        <v>0</v>
      </c>
      <c r="BG717" s="148">
        <f>IF(N717="zákl. přenesená",J717,0)</f>
        <v>0</v>
      </c>
      <c r="BH717" s="148">
        <f>IF(N717="sníž. přenesená",J717,0)</f>
        <v>0</v>
      </c>
      <c r="BI717" s="148">
        <f>IF(N717="nulová",J717,0)</f>
        <v>0</v>
      </c>
      <c r="BJ717" s="17" t="s">
        <v>80</v>
      </c>
      <c r="BK717" s="148">
        <f>ROUND(I717*H717,2)</f>
        <v>0</v>
      </c>
      <c r="BL717" s="17" t="s">
        <v>259</v>
      </c>
      <c r="BM717" s="147" t="s">
        <v>1626</v>
      </c>
    </row>
    <row r="718" spans="2:65" s="12" customFormat="1">
      <c r="B718" s="149"/>
      <c r="D718" s="150" t="s">
        <v>261</v>
      </c>
      <c r="E718" s="151" t="s">
        <v>1</v>
      </c>
      <c r="F718" s="152" t="s">
        <v>3214</v>
      </c>
      <c r="H718" s="151" t="s">
        <v>1</v>
      </c>
      <c r="I718" s="153"/>
      <c r="L718" s="149"/>
      <c r="M718" s="154"/>
      <c r="T718" s="155"/>
      <c r="AT718" s="151" t="s">
        <v>261</v>
      </c>
      <c r="AU718" s="151" t="s">
        <v>80</v>
      </c>
      <c r="AV718" s="12" t="s">
        <v>80</v>
      </c>
      <c r="AW718" s="12" t="s">
        <v>30</v>
      </c>
      <c r="AX718" s="12" t="s">
        <v>73</v>
      </c>
      <c r="AY718" s="151" t="s">
        <v>252</v>
      </c>
    </row>
    <row r="719" spans="2:65" s="12" customFormat="1">
      <c r="B719" s="149"/>
      <c r="D719" s="150" t="s">
        <v>261</v>
      </c>
      <c r="E719" s="151" t="s">
        <v>1</v>
      </c>
      <c r="F719" s="152" t="s">
        <v>3215</v>
      </c>
      <c r="H719" s="151" t="s">
        <v>1</v>
      </c>
      <c r="I719" s="153"/>
      <c r="L719" s="149"/>
      <c r="M719" s="154"/>
      <c r="T719" s="155"/>
      <c r="AT719" s="151" t="s">
        <v>261</v>
      </c>
      <c r="AU719" s="151" t="s">
        <v>80</v>
      </c>
      <c r="AV719" s="12" t="s">
        <v>80</v>
      </c>
      <c r="AW719" s="12" t="s">
        <v>30</v>
      </c>
      <c r="AX719" s="12" t="s">
        <v>73</v>
      </c>
      <c r="AY719" s="151" t="s">
        <v>252</v>
      </c>
    </row>
    <row r="720" spans="2:65" s="12" customFormat="1">
      <c r="B720" s="149"/>
      <c r="D720" s="150" t="s">
        <v>261</v>
      </c>
      <c r="E720" s="151" t="s">
        <v>1</v>
      </c>
      <c r="F720" s="152" t="s">
        <v>3216</v>
      </c>
      <c r="H720" s="151" t="s">
        <v>1</v>
      </c>
      <c r="I720" s="153"/>
      <c r="L720" s="149"/>
      <c r="M720" s="154"/>
      <c r="T720" s="155"/>
      <c r="AT720" s="151" t="s">
        <v>261</v>
      </c>
      <c r="AU720" s="151" t="s">
        <v>80</v>
      </c>
      <c r="AV720" s="12" t="s">
        <v>80</v>
      </c>
      <c r="AW720" s="12" t="s">
        <v>30</v>
      </c>
      <c r="AX720" s="12" t="s">
        <v>73</v>
      </c>
      <c r="AY720" s="151" t="s">
        <v>252</v>
      </c>
    </row>
    <row r="721" spans="2:65" s="13" customFormat="1">
      <c r="B721" s="156"/>
      <c r="D721" s="150" t="s">
        <v>261</v>
      </c>
      <c r="E721" s="157" t="s">
        <v>1</v>
      </c>
      <c r="F721" s="158" t="s">
        <v>3217</v>
      </c>
      <c r="H721" s="159">
        <v>806</v>
      </c>
      <c r="I721" s="160"/>
      <c r="L721" s="156"/>
      <c r="M721" s="161"/>
      <c r="T721" s="162"/>
      <c r="AT721" s="157" t="s">
        <v>261</v>
      </c>
      <c r="AU721" s="157" t="s">
        <v>80</v>
      </c>
      <c r="AV721" s="13" t="s">
        <v>82</v>
      </c>
      <c r="AW721" s="13" t="s">
        <v>30</v>
      </c>
      <c r="AX721" s="13" t="s">
        <v>73</v>
      </c>
      <c r="AY721" s="157" t="s">
        <v>252</v>
      </c>
    </row>
    <row r="722" spans="2:65" s="14" customFormat="1">
      <c r="B722" s="163"/>
      <c r="D722" s="150" t="s">
        <v>261</v>
      </c>
      <c r="E722" s="164" t="s">
        <v>1</v>
      </c>
      <c r="F722" s="165" t="s">
        <v>277</v>
      </c>
      <c r="H722" s="166">
        <v>806</v>
      </c>
      <c r="I722" s="167"/>
      <c r="L722" s="163"/>
      <c r="M722" s="168"/>
      <c r="T722" s="169"/>
      <c r="AT722" s="164" t="s">
        <v>261</v>
      </c>
      <c r="AU722" s="164" t="s">
        <v>80</v>
      </c>
      <c r="AV722" s="14" t="s">
        <v>259</v>
      </c>
      <c r="AW722" s="14" t="s">
        <v>30</v>
      </c>
      <c r="AX722" s="14" t="s">
        <v>80</v>
      </c>
      <c r="AY722" s="164" t="s">
        <v>252</v>
      </c>
    </row>
    <row r="723" spans="2:65" s="1" customFormat="1" ht="21.75" customHeight="1">
      <c r="B723" s="32"/>
      <c r="C723" s="136" t="s">
        <v>1009</v>
      </c>
      <c r="D723" s="136" t="s">
        <v>254</v>
      </c>
      <c r="E723" s="137" t="s">
        <v>3218</v>
      </c>
      <c r="F723" s="138" t="s">
        <v>3219</v>
      </c>
      <c r="G723" s="139" t="s">
        <v>257</v>
      </c>
      <c r="H723" s="140">
        <v>18</v>
      </c>
      <c r="I723" s="141"/>
      <c r="J723" s="142">
        <f>ROUND(I723*H723,2)</f>
        <v>0</v>
      </c>
      <c r="K723" s="138" t="s">
        <v>1</v>
      </c>
      <c r="L723" s="32"/>
      <c r="M723" s="143" t="s">
        <v>1</v>
      </c>
      <c r="N723" s="144" t="s">
        <v>38</v>
      </c>
      <c r="P723" s="145">
        <f>O723*H723</f>
        <v>0</v>
      </c>
      <c r="Q723" s="145">
        <v>0</v>
      </c>
      <c r="R723" s="145">
        <f>Q723*H723</f>
        <v>0</v>
      </c>
      <c r="S723" s="145">
        <v>0</v>
      </c>
      <c r="T723" s="146">
        <f>S723*H723</f>
        <v>0</v>
      </c>
      <c r="AR723" s="147" t="s">
        <v>259</v>
      </c>
      <c r="AT723" s="147" t="s">
        <v>254</v>
      </c>
      <c r="AU723" s="147" t="s">
        <v>80</v>
      </c>
      <c r="AY723" s="17" t="s">
        <v>252</v>
      </c>
      <c r="BE723" s="148">
        <f>IF(N723="základní",J723,0)</f>
        <v>0</v>
      </c>
      <c r="BF723" s="148">
        <f>IF(N723="snížená",J723,0)</f>
        <v>0</v>
      </c>
      <c r="BG723" s="148">
        <f>IF(N723="zákl. přenesená",J723,0)</f>
        <v>0</v>
      </c>
      <c r="BH723" s="148">
        <f>IF(N723="sníž. přenesená",J723,0)</f>
        <v>0</v>
      </c>
      <c r="BI723" s="148">
        <f>IF(N723="nulová",J723,0)</f>
        <v>0</v>
      </c>
      <c r="BJ723" s="17" t="s">
        <v>80</v>
      </c>
      <c r="BK723" s="148">
        <f>ROUND(I723*H723,2)</f>
        <v>0</v>
      </c>
      <c r="BL723" s="17" t="s">
        <v>259</v>
      </c>
      <c r="BM723" s="147" t="s">
        <v>1639</v>
      </c>
    </row>
    <row r="724" spans="2:65" s="12" customFormat="1">
      <c r="B724" s="149"/>
      <c r="D724" s="150" t="s">
        <v>261</v>
      </c>
      <c r="E724" s="151" t="s">
        <v>1</v>
      </c>
      <c r="F724" s="152" t="s">
        <v>3220</v>
      </c>
      <c r="H724" s="151" t="s">
        <v>1</v>
      </c>
      <c r="I724" s="153"/>
      <c r="L724" s="149"/>
      <c r="M724" s="154"/>
      <c r="T724" s="155"/>
      <c r="AT724" s="151" t="s">
        <v>261</v>
      </c>
      <c r="AU724" s="151" t="s">
        <v>80</v>
      </c>
      <c r="AV724" s="12" t="s">
        <v>80</v>
      </c>
      <c r="AW724" s="12" t="s">
        <v>30</v>
      </c>
      <c r="AX724" s="12" t="s">
        <v>73</v>
      </c>
      <c r="AY724" s="151" t="s">
        <v>252</v>
      </c>
    </row>
    <row r="725" spans="2:65" s="12" customFormat="1">
      <c r="B725" s="149"/>
      <c r="D725" s="150" t="s">
        <v>261</v>
      </c>
      <c r="E725" s="151" t="s">
        <v>1</v>
      </c>
      <c r="F725" s="152" t="s">
        <v>3221</v>
      </c>
      <c r="H725" s="151" t="s">
        <v>1</v>
      </c>
      <c r="I725" s="153"/>
      <c r="L725" s="149"/>
      <c r="M725" s="154"/>
      <c r="T725" s="155"/>
      <c r="AT725" s="151" t="s">
        <v>261</v>
      </c>
      <c r="AU725" s="151" t="s">
        <v>80</v>
      </c>
      <c r="AV725" s="12" t="s">
        <v>80</v>
      </c>
      <c r="AW725" s="12" t="s">
        <v>30</v>
      </c>
      <c r="AX725" s="12" t="s">
        <v>73</v>
      </c>
      <c r="AY725" s="151" t="s">
        <v>252</v>
      </c>
    </row>
    <row r="726" spans="2:65" s="13" customFormat="1">
      <c r="B726" s="156"/>
      <c r="D726" s="150" t="s">
        <v>261</v>
      </c>
      <c r="E726" s="157" t="s">
        <v>1</v>
      </c>
      <c r="F726" s="158" t="s">
        <v>380</v>
      </c>
      <c r="H726" s="159">
        <v>18</v>
      </c>
      <c r="I726" s="160"/>
      <c r="L726" s="156"/>
      <c r="M726" s="161"/>
      <c r="T726" s="162"/>
      <c r="AT726" s="157" t="s">
        <v>261</v>
      </c>
      <c r="AU726" s="157" t="s">
        <v>80</v>
      </c>
      <c r="AV726" s="13" t="s">
        <v>82</v>
      </c>
      <c r="AW726" s="13" t="s">
        <v>30</v>
      </c>
      <c r="AX726" s="13" t="s">
        <v>73</v>
      </c>
      <c r="AY726" s="157" t="s">
        <v>252</v>
      </c>
    </row>
    <row r="727" spans="2:65" s="14" customFormat="1">
      <c r="B727" s="163"/>
      <c r="D727" s="150" t="s">
        <v>261</v>
      </c>
      <c r="E727" s="164" t="s">
        <v>1</v>
      </c>
      <c r="F727" s="165" t="s">
        <v>277</v>
      </c>
      <c r="H727" s="166">
        <v>18</v>
      </c>
      <c r="I727" s="167"/>
      <c r="L727" s="163"/>
      <c r="M727" s="168"/>
      <c r="T727" s="169"/>
      <c r="AT727" s="164" t="s">
        <v>261</v>
      </c>
      <c r="AU727" s="164" t="s">
        <v>80</v>
      </c>
      <c r="AV727" s="14" t="s">
        <v>259</v>
      </c>
      <c r="AW727" s="14" t="s">
        <v>30</v>
      </c>
      <c r="AX727" s="14" t="s">
        <v>80</v>
      </c>
      <c r="AY727" s="164" t="s">
        <v>252</v>
      </c>
    </row>
    <row r="728" spans="2:65" s="1" customFormat="1" ht="24.2" customHeight="1">
      <c r="B728" s="32"/>
      <c r="C728" s="136" t="s">
        <v>1013</v>
      </c>
      <c r="D728" s="136" t="s">
        <v>254</v>
      </c>
      <c r="E728" s="137" t="s">
        <v>3222</v>
      </c>
      <c r="F728" s="138" t="s">
        <v>3098</v>
      </c>
      <c r="G728" s="139" t="s">
        <v>257</v>
      </c>
      <c r="H728" s="140">
        <v>25</v>
      </c>
      <c r="I728" s="141"/>
      <c r="J728" s="142">
        <f>ROUND(I728*H728,2)</f>
        <v>0</v>
      </c>
      <c r="K728" s="138" t="s">
        <v>1</v>
      </c>
      <c r="L728" s="32"/>
      <c r="M728" s="143" t="s">
        <v>1</v>
      </c>
      <c r="N728" s="144" t="s">
        <v>38</v>
      </c>
      <c r="P728" s="145">
        <f>O728*H728</f>
        <v>0</v>
      </c>
      <c r="Q728" s="145">
        <v>0</v>
      </c>
      <c r="R728" s="145">
        <f>Q728*H728</f>
        <v>0</v>
      </c>
      <c r="S728" s="145">
        <v>0</v>
      </c>
      <c r="T728" s="146">
        <f>S728*H728</f>
        <v>0</v>
      </c>
      <c r="AR728" s="147" t="s">
        <v>259</v>
      </c>
      <c r="AT728" s="147" t="s">
        <v>254</v>
      </c>
      <c r="AU728" s="147" t="s">
        <v>80</v>
      </c>
      <c r="AY728" s="17" t="s">
        <v>252</v>
      </c>
      <c r="BE728" s="148">
        <f>IF(N728="základní",J728,0)</f>
        <v>0</v>
      </c>
      <c r="BF728" s="148">
        <f>IF(N728="snížená",J728,0)</f>
        <v>0</v>
      </c>
      <c r="BG728" s="148">
        <f>IF(N728="zákl. přenesená",J728,0)</f>
        <v>0</v>
      </c>
      <c r="BH728" s="148">
        <f>IF(N728="sníž. přenesená",J728,0)</f>
        <v>0</v>
      </c>
      <c r="BI728" s="148">
        <f>IF(N728="nulová",J728,0)</f>
        <v>0</v>
      </c>
      <c r="BJ728" s="17" t="s">
        <v>80</v>
      </c>
      <c r="BK728" s="148">
        <f>ROUND(I728*H728,2)</f>
        <v>0</v>
      </c>
      <c r="BL728" s="17" t="s">
        <v>259</v>
      </c>
      <c r="BM728" s="147" t="s">
        <v>1648</v>
      </c>
    </row>
    <row r="729" spans="2:65" s="12" customFormat="1">
      <c r="B729" s="149"/>
      <c r="D729" s="150" t="s">
        <v>261</v>
      </c>
      <c r="E729" s="151" t="s">
        <v>1</v>
      </c>
      <c r="F729" s="152" t="s">
        <v>3095</v>
      </c>
      <c r="H729" s="151" t="s">
        <v>1</v>
      </c>
      <c r="I729" s="153"/>
      <c r="L729" s="149"/>
      <c r="M729" s="154"/>
      <c r="T729" s="155"/>
      <c r="AT729" s="151" t="s">
        <v>261</v>
      </c>
      <c r="AU729" s="151" t="s">
        <v>80</v>
      </c>
      <c r="AV729" s="12" t="s">
        <v>80</v>
      </c>
      <c r="AW729" s="12" t="s">
        <v>30</v>
      </c>
      <c r="AX729" s="12" t="s">
        <v>73</v>
      </c>
      <c r="AY729" s="151" t="s">
        <v>252</v>
      </c>
    </row>
    <row r="730" spans="2:65" s="12" customFormat="1">
      <c r="B730" s="149"/>
      <c r="D730" s="150" t="s">
        <v>261</v>
      </c>
      <c r="E730" s="151" t="s">
        <v>1</v>
      </c>
      <c r="F730" s="152" t="s">
        <v>3096</v>
      </c>
      <c r="H730" s="151" t="s">
        <v>1</v>
      </c>
      <c r="I730" s="153"/>
      <c r="L730" s="149"/>
      <c r="M730" s="154"/>
      <c r="T730" s="155"/>
      <c r="AT730" s="151" t="s">
        <v>261</v>
      </c>
      <c r="AU730" s="151" t="s">
        <v>80</v>
      </c>
      <c r="AV730" s="12" t="s">
        <v>80</v>
      </c>
      <c r="AW730" s="12" t="s">
        <v>30</v>
      </c>
      <c r="AX730" s="12" t="s">
        <v>73</v>
      </c>
      <c r="AY730" s="151" t="s">
        <v>252</v>
      </c>
    </row>
    <row r="731" spans="2:65" s="12" customFormat="1">
      <c r="B731" s="149"/>
      <c r="D731" s="150" t="s">
        <v>261</v>
      </c>
      <c r="E731" s="151" t="s">
        <v>1</v>
      </c>
      <c r="F731" s="152" t="s">
        <v>3010</v>
      </c>
      <c r="H731" s="151" t="s">
        <v>1</v>
      </c>
      <c r="I731" s="153"/>
      <c r="L731" s="149"/>
      <c r="M731" s="154"/>
      <c r="T731" s="155"/>
      <c r="AT731" s="151" t="s">
        <v>261</v>
      </c>
      <c r="AU731" s="151" t="s">
        <v>80</v>
      </c>
      <c r="AV731" s="12" t="s">
        <v>80</v>
      </c>
      <c r="AW731" s="12" t="s">
        <v>30</v>
      </c>
      <c r="AX731" s="12" t="s">
        <v>73</v>
      </c>
      <c r="AY731" s="151" t="s">
        <v>252</v>
      </c>
    </row>
    <row r="732" spans="2:65" s="13" customFormat="1">
      <c r="B732" s="156"/>
      <c r="D732" s="150" t="s">
        <v>261</v>
      </c>
      <c r="E732" s="157" t="s">
        <v>1</v>
      </c>
      <c r="F732" s="158" t="s">
        <v>438</v>
      </c>
      <c r="H732" s="159">
        <v>25</v>
      </c>
      <c r="I732" s="160"/>
      <c r="L732" s="156"/>
      <c r="M732" s="161"/>
      <c r="T732" s="162"/>
      <c r="AT732" s="157" t="s">
        <v>261</v>
      </c>
      <c r="AU732" s="157" t="s">
        <v>80</v>
      </c>
      <c r="AV732" s="13" t="s">
        <v>82</v>
      </c>
      <c r="AW732" s="13" t="s">
        <v>30</v>
      </c>
      <c r="AX732" s="13" t="s">
        <v>73</v>
      </c>
      <c r="AY732" s="157" t="s">
        <v>252</v>
      </c>
    </row>
    <row r="733" spans="2:65" s="14" customFormat="1">
      <c r="B733" s="163"/>
      <c r="D733" s="150" t="s">
        <v>261</v>
      </c>
      <c r="E733" s="164" t="s">
        <v>1</v>
      </c>
      <c r="F733" s="165" t="s">
        <v>277</v>
      </c>
      <c r="H733" s="166">
        <v>25</v>
      </c>
      <c r="I733" s="167"/>
      <c r="L733" s="163"/>
      <c r="M733" s="168"/>
      <c r="T733" s="169"/>
      <c r="AT733" s="164" t="s">
        <v>261</v>
      </c>
      <c r="AU733" s="164" t="s">
        <v>80</v>
      </c>
      <c r="AV733" s="14" t="s">
        <v>259</v>
      </c>
      <c r="AW733" s="14" t="s">
        <v>30</v>
      </c>
      <c r="AX733" s="14" t="s">
        <v>80</v>
      </c>
      <c r="AY733" s="164" t="s">
        <v>252</v>
      </c>
    </row>
    <row r="734" spans="2:65" s="1" customFormat="1" ht="16.5" customHeight="1">
      <c r="B734" s="32"/>
      <c r="C734" s="136" t="s">
        <v>1019</v>
      </c>
      <c r="D734" s="136" t="s">
        <v>254</v>
      </c>
      <c r="E734" s="137" t="s">
        <v>3223</v>
      </c>
      <c r="F734" s="138" t="s">
        <v>3224</v>
      </c>
      <c r="G734" s="139" t="s">
        <v>901</v>
      </c>
      <c r="H734" s="140">
        <v>10</v>
      </c>
      <c r="I734" s="141"/>
      <c r="J734" s="142">
        <f>ROUND(I734*H734,2)</f>
        <v>0</v>
      </c>
      <c r="K734" s="138" t="s">
        <v>1</v>
      </c>
      <c r="L734" s="32"/>
      <c r="M734" s="143" t="s">
        <v>1</v>
      </c>
      <c r="N734" s="144" t="s">
        <v>38</v>
      </c>
      <c r="P734" s="145">
        <f>O734*H734</f>
        <v>0</v>
      </c>
      <c r="Q734" s="145">
        <v>0</v>
      </c>
      <c r="R734" s="145">
        <f>Q734*H734</f>
        <v>0</v>
      </c>
      <c r="S734" s="145">
        <v>0</v>
      </c>
      <c r="T734" s="146">
        <f>S734*H734</f>
        <v>0</v>
      </c>
      <c r="AR734" s="147" t="s">
        <v>259</v>
      </c>
      <c r="AT734" s="147" t="s">
        <v>254</v>
      </c>
      <c r="AU734" s="147" t="s">
        <v>80</v>
      </c>
      <c r="AY734" s="17" t="s">
        <v>252</v>
      </c>
      <c r="BE734" s="148">
        <f>IF(N734="základní",J734,0)</f>
        <v>0</v>
      </c>
      <c r="BF734" s="148">
        <f>IF(N734="snížená",J734,0)</f>
        <v>0</v>
      </c>
      <c r="BG734" s="148">
        <f>IF(N734="zákl. přenesená",J734,0)</f>
        <v>0</v>
      </c>
      <c r="BH734" s="148">
        <f>IF(N734="sníž. přenesená",J734,0)</f>
        <v>0</v>
      </c>
      <c r="BI734" s="148">
        <f>IF(N734="nulová",J734,0)</f>
        <v>0</v>
      </c>
      <c r="BJ734" s="17" t="s">
        <v>80</v>
      </c>
      <c r="BK734" s="148">
        <f>ROUND(I734*H734,2)</f>
        <v>0</v>
      </c>
      <c r="BL734" s="17" t="s">
        <v>259</v>
      </c>
      <c r="BM734" s="147" t="s">
        <v>1661</v>
      </c>
    </row>
    <row r="735" spans="2:65" s="1" customFormat="1" ht="24.2" customHeight="1">
      <c r="B735" s="32"/>
      <c r="C735" s="136" t="s">
        <v>1024</v>
      </c>
      <c r="D735" s="136" t="s">
        <v>254</v>
      </c>
      <c r="E735" s="137" t="s">
        <v>3225</v>
      </c>
      <c r="F735" s="138" t="s">
        <v>3226</v>
      </c>
      <c r="G735" s="139" t="s">
        <v>2141</v>
      </c>
      <c r="H735" s="140">
        <v>25</v>
      </c>
      <c r="I735" s="141"/>
      <c r="J735" s="142">
        <f>ROUND(I735*H735,2)</f>
        <v>0</v>
      </c>
      <c r="K735" s="138" t="s">
        <v>1</v>
      </c>
      <c r="L735" s="32"/>
      <c r="M735" s="143" t="s">
        <v>1</v>
      </c>
      <c r="N735" s="144" t="s">
        <v>38</v>
      </c>
      <c r="P735" s="145">
        <f>O735*H735</f>
        <v>0</v>
      </c>
      <c r="Q735" s="145">
        <v>0</v>
      </c>
      <c r="R735" s="145">
        <f>Q735*H735</f>
        <v>0</v>
      </c>
      <c r="S735" s="145">
        <v>0</v>
      </c>
      <c r="T735" s="146">
        <f>S735*H735</f>
        <v>0</v>
      </c>
      <c r="AR735" s="147" t="s">
        <v>259</v>
      </c>
      <c r="AT735" s="147" t="s">
        <v>254</v>
      </c>
      <c r="AU735" s="147" t="s">
        <v>80</v>
      </c>
      <c r="AY735" s="17" t="s">
        <v>252</v>
      </c>
      <c r="BE735" s="148">
        <f>IF(N735="základní",J735,0)</f>
        <v>0</v>
      </c>
      <c r="BF735" s="148">
        <f>IF(N735="snížená",J735,0)</f>
        <v>0</v>
      </c>
      <c r="BG735" s="148">
        <f>IF(N735="zákl. přenesená",J735,0)</f>
        <v>0</v>
      </c>
      <c r="BH735" s="148">
        <f>IF(N735="sníž. přenesená",J735,0)</f>
        <v>0</v>
      </c>
      <c r="BI735" s="148">
        <f>IF(N735="nulová",J735,0)</f>
        <v>0</v>
      </c>
      <c r="BJ735" s="17" t="s">
        <v>80</v>
      </c>
      <c r="BK735" s="148">
        <f>ROUND(I735*H735,2)</f>
        <v>0</v>
      </c>
      <c r="BL735" s="17" t="s">
        <v>259</v>
      </c>
      <c r="BM735" s="147" t="s">
        <v>1672</v>
      </c>
    </row>
    <row r="736" spans="2:65" s="1" customFormat="1" ht="33" customHeight="1">
      <c r="B736" s="32"/>
      <c r="C736" s="136" t="s">
        <v>1028</v>
      </c>
      <c r="D736" s="136" t="s">
        <v>254</v>
      </c>
      <c r="E736" s="137" t="s">
        <v>3227</v>
      </c>
      <c r="F736" s="138" t="s">
        <v>3228</v>
      </c>
      <c r="G736" s="139" t="s">
        <v>2141</v>
      </c>
      <c r="H736" s="140">
        <v>30</v>
      </c>
      <c r="I736" s="141"/>
      <c r="J736" s="142">
        <f>ROUND(I736*H736,2)</f>
        <v>0</v>
      </c>
      <c r="K736" s="138" t="s">
        <v>1</v>
      </c>
      <c r="L736" s="32"/>
      <c r="M736" s="143" t="s">
        <v>1</v>
      </c>
      <c r="N736" s="144" t="s">
        <v>38</v>
      </c>
      <c r="P736" s="145">
        <f>O736*H736</f>
        <v>0</v>
      </c>
      <c r="Q736" s="145">
        <v>0</v>
      </c>
      <c r="R736" s="145">
        <f>Q736*H736</f>
        <v>0</v>
      </c>
      <c r="S736" s="145">
        <v>0</v>
      </c>
      <c r="T736" s="146">
        <f>S736*H736</f>
        <v>0</v>
      </c>
      <c r="AR736" s="147" t="s">
        <v>259</v>
      </c>
      <c r="AT736" s="147" t="s">
        <v>254</v>
      </c>
      <c r="AU736" s="147" t="s">
        <v>80</v>
      </c>
      <c r="AY736" s="17" t="s">
        <v>252</v>
      </c>
      <c r="BE736" s="148">
        <f>IF(N736="základní",J736,0)</f>
        <v>0</v>
      </c>
      <c r="BF736" s="148">
        <f>IF(N736="snížená",J736,0)</f>
        <v>0</v>
      </c>
      <c r="BG736" s="148">
        <f>IF(N736="zákl. přenesená",J736,0)</f>
        <v>0</v>
      </c>
      <c r="BH736" s="148">
        <f>IF(N736="sníž. přenesená",J736,0)</f>
        <v>0</v>
      </c>
      <c r="BI736" s="148">
        <f>IF(N736="nulová",J736,0)</f>
        <v>0</v>
      </c>
      <c r="BJ736" s="17" t="s">
        <v>80</v>
      </c>
      <c r="BK736" s="148">
        <f>ROUND(I736*H736,2)</f>
        <v>0</v>
      </c>
      <c r="BL736" s="17" t="s">
        <v>259</v>
      </c>
      <c r="BM736" s="147" t="s">
        <v>1671</v>
      </c>
    </row>
    <row r="737" spans="2:65" s="1" customFormat="1" ht="24.2" customHeight="1">
      <c r="B737" s="32"/>
      <c r="C737" s="136" t="s">
        <v>1032</v>
      </c>
      <c r="D737" s="136" t="s">
        <v>254</v>
      </c>
      <c r="E737" s="137" t="s">
        <v>3229</v>
      </c>
      <c r="F737" s="138" t="s">
        <v>3148</v>
      </c>
      <c r="G737" s="139" t="s">
        <v>1295</v>
      </c>
      <c r="H737" s="187"/>
      <c r="I737" s="141"/>
      <c r="J737" s="142">
        <f>ROUND(I737*H737,2)</f>
        <v>0</v>
      </c>
      <c r="K737" s="138" t="s">
        <v>1</v>
      </c>
      <c r="L737" s="32"/>
      <c r="M737" s="143" t="s">
        <v>1</v>
      </c>
      <c r="N737" s="144" t="s">
        <v>38</v>
      </c>
      <c r="P737" s="145">
        <f>O737*H737</f>
        <v>0</v>
      </c>
      <c r="Q737" s="145">
        <v>0</v>
      </c>
      <c r="R737" s="145">
        <f>Q737*H737</f>
        <v>0</v>
      </c>
      <c r="S737" s="145">
        <v>0</v>
      </c>
      <c r="T737" s="146">
        <f>S737*H737</f>
        <v>0</v>
      </c>
      <c r="AR737" s="147" t="s">
        <v>259</v>
      </c>
      <c r="AT737" s="147" t="s">
        <v>254</v>
      </c>
      <c r="AU737" s="147" t="s">
        <v>80</v>
      </c>
      <c r="AY737" s="17" t="s">
        <v>252</v>
      </c>
      <c r="BE737" s="148">
        <f>IF(N737="základní",J737,0)</f>
        <v>0</v>
      </c>
      <c r="BF737" s="148">
        <f>IF(N737="snížená",J737,0)</f>
        <v>0</v>
      </c>
      <c r="BG737" s="148">
        <f>IF(N737="zákl. přenesená",J737,0)</f>
        <v>0</v>
      </c>
      <c r="BH737" s="148">
        <f>IF(N737="sníž. přenesená",J737,0)</f>
        <v>0</v>
      </c>
      <c r="BI737" s="148">
        <f>IF(N737="nulová",J737,0)</f>
        <v>0</v>
      </c>
      <c r="BJ737" s="17" t="s">
        <v>80</v>
      </c>
      <c r="BK737" s="148">
        <f>ROUND(I737*H737,2)</f>
        <v>0</v>
      </c>
      <c r="BL737" s="17" t="s">
        <v>259</v>
      </c>
      <c r="BM737" s="147" t="s">
        <v>1689</v>
      </c>
    </row>
    <row r="738" spans="2:65" s="1" customFormat="1" ht="16.5" customHeight="1">
      <c r="B738" s="32"/>
      <c r="C738" s="136" t="s">
        <v>1037</v>
      </c>
      <c r="D738" s="136" t="s">
        <v>254</v>
      </c>
      <c r="E738" s="137" t="s">
        <v>3230</v>
      </c>
      <c r="F738" s="138" t="s">
        <v>3150</v>
      </c>
      <c r="G738" s="139" t="s">
        <v>1295</v>
      </c>
      <c r="H738" s="187"/>
      <c r="I738" s="141"/>
      <c r="J738" s="142">
        <f>ROUND(I738*H738,2)</f>
        <v>0</v>
      </c>
      <c r="K738" s="138" t="s">
        <v>1</v>
      </c>
      <c r="L738" s="32"/>
      <c r="M738" s="143" t="s">
        <v>1</v>
      </c>
      <c r="N738" s="144" t="s">
        <v>38</v>
      </c>
      <c r="P738" s="145">
        <f>O738*H738</f>
        <v>0</v>
      </c>
      <c r="Q738" s="145">
        <v>0</v>
      </c>
      <c r="R738" s="145">
        <f>Q738*H738</f>
        <v>0</v>
      </c>
      <c r="S738" s="145">
        <v>0</v>
      </c>
      <c r="T738" s="146">
        <f>S738*H738</f>
        <v>0</v>
      </c>
      <c r="AR738" s="147" t="s">
        <v>259</v>
      </c>
      <c r="AT738" s="147" t="s">
        <v>254</v>
      </c>
      <c r="AU738" s="147" t="s">
        <v>80</v>
      </c>
      <c r="AY738" s="17" t="s">
        <v>252</v>
      </c>
      <c r="BE738" s="148">
        <f>IF(N738="základní",J738,0)</f>
        <v>0</v>
      </c>
      <c r="BF738" s="148">
        <f>IF(N738="snížená",J738,0)</f>
        <v>0</v>
      </c>
      <c r="BG738" s="148">
        <f>IF(N738="zákl. přenesená",J738,0)</f>
        <v>0</v>
      </c>
      <c r="BH738" s="148">
        <f>IF(N738="sníž. přenesená",J738,0)</f>
        <v>0</v>
      </c>
      <c r="BI738" s="148">
        <f>IF(N738="nulová",J738,0)</f>
        <v>0</v>
      </c>
      <c r="BJ738" s="17" t="s">
        <v>80</v>
      </c>
      <c r="BK738" s="148">
        <f>ROUND(I738*H738,2)</f>
        <v>0</v>
      </c>
      <c r="BL738" s="17" t="s">
        <v>259</v>
      </c>
      <c r="BM738" s="147" t="s">
        <v>1698</v>
      </c>
    </row>
    <row r="739" spans="2:65" s="1" customFormat="1" ht="16.5" customHeight="1">
      <c r="B739" s="32"/>
      <c r="C739" s="136" t="s">
        <v>1043</v>
      </c>
      <c r="D739" s="136" t="s">
        <v>254</v>
      </c>
      <c r="E739" s="137" t="s">
        <v>3231</v>
      </c>
      <c r="F739" s="138" t="s">
        <v>3152</v>
      </c>
      <c r="G739" s="139" t="s">
        <v>2141</v>
      </c>
      <c r="H739" s="140">
        <v>10</v>
      </c>
      <c r="I739" s="141"/>
      <c r="J739" s="142">
        <f>ROUND(I739*H739,2)</f>
        <v>0</v>
      </c>
      <c r="K739" s="138" t="s">
        <v>1</v>
      </c>
      <c r="L739" s="32"/>
      <c r="M739" s="143" t="s">
        <v>1</v>
      </c>
      <c r="N739" s="144" t="s">
        <v>38</v>
      </c>
      <c r="P739" s="145">
        <f>O739*H739</f>
        <v>0</v>
      </c>
      <c r="Q739" s="145">
        <v>0</v>
      </c>
      <c r="R739" s="145">
        <f>Q739*H739</f>
        <v>0</v>
      </c>
      <c r="S739" s="145">
        <v>0</v>
      </c>
      <c r="T739" s="146">
        <f>S739*H739</f>
        <v>0</v>
      </c>
      <c r="AR739" s="147" t="s">
        <v>259</v>
      </c>
      <c r="AT739" s="147" t="s">
        <v>254</v>
      </c>
      <c r="AU739" s="147" t="s">
        <v>80</v>
      </c>
      <c r="AY739" s="17" t="s">
        <v>252</v>
      </c>
      <c r="BE739" s="148">
        <f>IF(N739="základní",J739,0)</f>
        <v>0</v>
      </c>
      <c r="BF739" s="148">
        <f>IF(N739="snížená",J739,0)</f>
        <v>0</v>
      </c>
      <c r="BG739" s="148">
        <f>IF(N739="zákl. přenesená",J739,0)</f>
        <v>0</v>
      </c>
      <c r="BH739" s="148">
        <f>IF(N739="sníž. přenesená",J739,0)</f>
        <v>0</v>
      </c>
      <c r="BI739" s="148">
        <f>IF(N739="nulová",J739,0)</f>
        <v>0</v>
      </c>
      <c r="BJ739" s="17" t="s">
        <v>80</v>
      </c>
      <c r="BK739" s="148">
        <f>ROUND(I739*H739,2)</f>
        <v>0</v>
      </c>
      <c r="BL739" s="17" t="s">
        <v>259</v>
      </c>
      <c r="BM739" s="147" t="s">
        <v>1707</v>
      </c>
    </row>
    <row r="740" spans="2:65" s="1" customFormat="1" ht="44.25" customHeight="1">
      <c r="B740" s="32"/>
      <c r="C740" s="136" t="s">
        <v>1049</v>
      </c>
      <c r="D740" s="136" t="s">
        <v>254</v>
      </c>
      <c r="E740" s="137" t="s">
        <v>3232</v>
      </c>
      <c r="F740" s="138" t="s">
        <v>3233</v>
      </c>
      <c r="G740" s="139" t="s">
        <v>2141</v>
      </c>
      <c r="H740" s="140">
        <v>15</v>
      </c>
      <c r="I740" s="141"/>
      <c r="J740" s="142">
        <f>ROUND(I740*H740,2)</f>
        <v>0</v>
      </c>
      <c r="K740" s="138" t="s">
        <v>1</v>
      </c>
      <c r="L740" s="32"/>
      <c r="M740" s="143" t="s">
        <v>1</v>
      </c>
      <c r="N740" s="144" t="s">
        <v>38</v>
      </c>
      <c r="P740" s="145">
        <f>O740*H740</f>
        <v>0</v>
      </c>
      <c r="Q740" s="145">
        <v>0</v>
      </c>
      <c r="R740" s="145">
        <f>Q740*H740</f>
        <v>0</v>
      </c>
      <c r="S740" s="145">
        <v>0</v>
      </c>
      <c r="T740" s="146">
        <f>S740*H740</f>
        <v>0</v>
      </c>
      <c r="AR740" s="147" t="s">
        <v>259</v>
      </c>
      <c r="AT740" s="147" t="s">
        <v>254</v>
      </c>
      <c r="AU740" s="147" t="s">
        <v>80</v>
      </c>
      <c r="AY740" s="17" t="s">
        <v>252</v>
      </c>
      <c r="BE740" s="148">
        <f>IF(N740="základní",J740,0)</f>
        <v>0</v>
      </c>
      <c r="BF740" s="148">
        <f>IF(N740="snížená",J740,0)</f>
        <v>0</v>
      </c>
      <c r="BG740" s="148">
        <f>IF(N740="zákl. přenesená",J740,0)</f>
        <v>0</v>
      </c>
      <c r="BH740" s="148">
        <f>IF(N740="sníž. přenesená",J740,0)</f>
        <v>0</v>
      </c>
      <c r="BI740" s="148">
        <f>IF(N740="nulová",J740,0)</f>
        <v>0</v>
      </c>
      <c r="BJ740" s="17" t="s">
        <v>80</v>
      </c>
      <c r="BK740" s="148">
        <f>ROUND(I740*H740,2)</f>
        <v>0</v>
      </c>
      <c r="BL740" s="17" t="s">
        <v>259</v>
      </c>
      <c r="BM740" s="147" t="s">
        <v>1720</v>
      </c>
    </row>
    <row r="741" spans="2:65" s="11" customFormat="1" ht="25.9" customHeight="1">
      <c r="B741" s="124"/>
      <c r="D741" s="125" t="s">
        <v>72</v>
      </c>
      <c r="E741" s="126" t="s">
        <v>2536</v>
      </c>
      <c r="F741" s="126" t="s">
        <v>3234</v>
      </c>
      <c r="I741" s="127"/>
      <c r="J741" s="128">
        <f>BK741</f>
        <v>0</v>
      </c>
      <c r="L741" s="124"/>
      <c r="M741" s="129"/>
      <c r="P741" s="130">
        <f>SUM(P742:P811)</f>
        <v>0</v>
      </c>
      <c r="R741" s="130">
        <f>SUM(R742:R811)</f>
        <v>0</v>
      </c>
      <c r="T741" s="131">
        <f>SUM(T742:T811)</f>
        <v>0</v>
      </c>
      <c r="AR741" s="125" t="s">
        <v>80</v>
      </c>
      <c r="AT741" s="132" t="s">
        <v>72</v>
      </c>
      <c r="AU741" s="132" t="s">
        <v>73</v>
      </c>
      <c r="AY741" s="125" t="s">
        <v>252</v>
      </c>
      <c r="BK741" s="133">
        <f>SUM(BK742:BK811)</f>
        <v>0</v>
      </c>
    </row>
    <row r="742" spans="2:65" s="1" customFormat="1" ht="33" customHeight="1">
      <c r="B742" s="32"/>
      <c r="C742" s="136" t="s">
        <v>1054</v>
      </c>
      <c r="D742" s="136" t="s">
        <v>254</v>
      </c>
      <c r="E742" s="137" t="s">
        <v>3235</v>
      </c>
      <c r="F742" s="138" t="s">
        <v>3236</v>
      </c>
      <c r="G742" s="139" t="s">
        <v>2132</v>
      </c>
      <c r="H742" s="140">
        <v>1</v>
      </c>
      <c r="I742" s="141"/>
      <c r="J742" s="142">
        <f>ROUND(I742*H742,2)</f>
        <v>0</v>
      </c>
      <c r="K742" s="138" t="s">
        <v>1</v>
      </c>
      <c r="L742" s="32"/>
      <c r="M742" s="143" t="s">
        <v>1</v>
      </c>
      <c r="N742" s="144" t="s">
        <v>38</v>
      </c>
      <c r="P742" s="145">
        <f>O742*H742</f>
        <v>0</v>
      </c>
      <c r="Q742" s="145">
        <v>0</v>
      </c>
      <c r="R742" s="145">
        <f>Q742*H742</f>
        <v>0</v>
      </c>
      <c r="S742" s="145">
        <v>0</v>
      </c>
      <c r="T742" s="146">
        <f>S742*H742</f>
        <v>0</v>
      </c>
      <c r="AR742" s="147" t="s">
        <v>259</v>
      </c>
      <c r="AT742" s="147" t="s">
        <v>254</v>
      </c>
      <c r="AU742" s="147" t="s">
        <v>80</v>
      </c>
      <c r="AY742" s="17" t="s">
        <v>252</v>
      </c>
      <c r="BE742" s="148">
        <f>IF(N742="základní",J742,0)</f>
        <v>0</v>
      </c>
      <c r="BF742" s="148">
        <f>IF(N742="snížená",J742,0)</f>
        <v>0</v>
      </c>
      <c r="BG742" s="148">
        <f>IF(N742="zákl. přenesená",J742,0)</f>
        <v>0</v>
      </c>
      <c r="BH742" s="148">
        <f>IF(N742="sníž. přenesená",J742,0)</f>
        <v>0</v>
      </c>
      <c r="BI742" s="148">
        <f>IF(N742="nulová",J742,0)</f>
        <v>0</v>
      </c>
      <c r="BJ742" s="17" t="s">
        <v>80</v>
      </c>
      <c r="BK742" s="148">
        <f>ROUND(I742*H742,2)</f>
        <v>0</v>
      </c>
      <c r="BL742" s="17" t="s">
        <v>259</v>
      </c>
      <c r="BM742" s="147" t="s">
        <v>1737</v>
      </c>
    </row>
    <row r="743" spans="2:65" s="12" customFormat="1">
      <c r="B743" s="149"/>
      <c r="D743" s="150" t="s">
        <v>261</v>
      </c>
      <c r="E743" s="151" t="s">
        <v>1</v>
      </c>
      <c r="F743" s="152" t="s">
        <v>3237</v>
      </c>
      <c r="H743" s="151" t="s">
        <v>1</v>
      </c>
      <c r="I743" s="153"/>
      <c r="L743" s="149"/>
      <c r="M743" s="154"/>
      <c r="T743" s="155"/>
      <c r="AT743" s="151" t="s">
        <v>261</v>
      </c>
      <c r="AU743" s="151" t="s">
        <v>80</v>
      </c>
      <c r="AV743" s="12" t="s">
        <v>80</v>
      </c>
      <c r="AW743" s="12" t="s">
        <v>30</v>
      </c>
      <c r="AX743" s="12" t="s">
        <v>73</v>
      </c>
      <c r="AY743" s="151" t="s">
        <v>252</v>
      </c>
    </row>
    <row r="744" spans="2:65" s="12" customFormat="1">
      <c r="B744" s="149"/>
      <c r="D744" s="150" t="s">
        <v>261</v>
      </c>
      <c r="E744" s="151" t="s">
        <v>1</v>
      </c>
      <c r="F744" s="152" t="s">
        <v>3238</v>
      </c>
      <c r="H744" s="151" t="s">
        <v>1</v>
      </c>
      <c r="I744" s="153"/>
      <c r="L744" s="149"/>
      <c r="M744" s="154"/>
      <c r="T744" s="155"/>
      <c r="AT744" s="151" t="s">
        <v>261</v>
      </c>
      <c r="AU744" s="151" t="s">
        <v>80</v>
      </c>
      <c r="AV744" s="12" t="s">
        <v>80</v>
      </c>
      <c r="AW744" s="12" t="s">
        <v>30</v>
      </c>
      <c r="AX744" s="12" t="s">
        <v>73</v>
      </c>
      <c r="AY744" s="151" t="s">
        <v>252</v>
      </c>
    </row>
    <row r="745" spans="2:65" s="12" customFormat="1">
      <c r="B745" s="149"/>
      <c r="D745" s="150" t="s">
        <v>261</v>
      </c>
      <c r="E745" s="151" t="s">
        <v>1</v>
      </c>
      <c r="F745" s="152" t="s">
        <v>3239</v>
      </c>
      <c r="H745" s="151" t="s">
        <v>1</v>
      </c>
      <c r="I745" s="153"/>
      <c r="L745" s="149"/>
      <c r="M745" s="154"/>
      <c r="T745" s="155"/>
      <c r="AT745" s="151" t="s">
        <v>261</v>
      </c>
      <c r="AU745" s="151" t="s">
        <v>80</v>
      </c>
      <c r="AV745" s="12" t="s">
        <v>80</v>
      </c>
      <c r="AW745" s="12" t="s">
        <v>30</v>
      </c>
      <c r="AX745" s="12" t="s">
        <v>73</v>
      </c>
      <c r="AY745" s="151" t="s">
        <v>252</v>
      </c>
    </row>
    <row r="746" spans="2:65" s="12" customFormat="1">
      <c r="B746" s="149"/>
      <c r="D746" s="150" t="s">
        <v>261</v>
      </c>
      <c r="E746" s="151" t="s">
        <v>1</v>
      </c>
      <c r="F746" s="152" t="s">
        <v>3240</v>
      </c>
      <c r="H746" s="151" t="s">
        <v>1</v>
      </c>
      <c r="I746" s="153"/>
      <c r="L746" s="149"/>
      <c r="M746" s="154"/>
      <c r="T746" s="155"/>
      <c r="AT746" s="151" t="s">
        <v>261</v>
      </c>
      <c r="AU746" s="151" t="s">
        <v>80</v>
      </c>
      <c r="AV746" s="12" t="s">
        <v>80</v>
      </c>
      <c r="AW746" s="12" t="s">
        <v>30</v>
      </c>
      <c r="AX746" s="12" t="s">
        <v>73</v>
      </c>
      <c r="AY746" s="151" t="s">
        <v>252</v>
      </c>
    </row>
    <row r="747" spans="2:65" s="12" customFormat="1">
      <c r="B747" s="149"/>
      <c r="D747" s="150" t="s">
        <v>261</v>
      </c>
      <c r="E747" s="151" t="s">
        <v>1</v>
      </c>
      <c r="F747" s="152" t="s">
        <v>3171</v>
      </c>
      <c r="H747" s="151" t="s">
        <v>1</v>
      </c>
      <c r="I747" s="153"/>
      <c r="L747" s="149"/>
      <c r="M747" s="154"/>
      <c r="T747" s="155"/>
      <c r="AT747" s="151" t="s">
        <v>261</v>
      </c>
      <c r="AU747" s="151" t="s">
        <v>80</v>
      </c>
      <c r="AV747" s="12" t="s">
        <v>80</v>
      </c>
      <c r="AW747" s="12" t="s">
        <v>30</v>
      </c>
      <c r="AX747" s="12" t="s">
        <v>73</v>
      </c>
      <c r="AY747" s="151" t="s">
        <v>252</v>
      </c>
    </row>
    <row r="748" spans="2:65" s="12" customFormat="1">
      <c r="B748" s="149"/>
      <c r="D748" s="150" t="s">
        <v>261</v>
      </c>
      <c r="E748" s="151" t="s">
        <v>1</v>
      </c>
      <c r="F748" s="152" t="s">
        <v>2995</v>
      </c>
      <c r="H748" s="151" t="s">
        <v>1</v>
      </c>
      <c r="I748" s="153"/>
      <c r="L748" s="149"/>
      <c r="M748" s="154"/>
      <c r="T748" s="155"/>
      <c r="AT748" s="151" t="s">
        <v>261</v>
      </c>
      <c r="AU748" s="151" t="s">
        <v>80</v>
      </c>
      <c r="AV748" s="12" t="s">
        <v>80</v>
      </c>
      <c r="AW748" s="12" t="s">
        <v>30</v>
      </c>
      <c r="AX748" s="12" t="s">
        <v>73</v>
      </c>
      <c r="AY748" s="151" t="s">
        <v>252</v>
      </c>
    </row>
    <row r="749" spans="2:65" s="12" customFormat="1">
      <c r="B749" s="149"/>
      <c r="D749" s="150" t="s">
        <v>261</v>
      </c>
      <c r="E749" s="151" t="s">
        <v>1</v>
      </c>
      <c r="F749" s="152" t="s">
        <v>2996</v>
      </c>
      <c r="H749" s="151" t="s">
        <v>1</v>
      </c>
      <c r="I749" s="153"/>
      <c r="L749" s="149"/>
      <c r="M749" s="154"/>
      <c r="T749" s="155"/>
      <c r="AT749" s="151" t="s">
        <v>261</v>
      </c>
      <c r="AU749" s="151" t="s">
        <v>80</v>
      </c>
      <c r="AV749" s="12" t="s">
        <v>80</v>
      </c>
      <c r="AW749" s="12" t="s">
        <v>30</v>
      </c>
      <c r="AX749" s="12" t="s">
        <v>73</v>
      </c>
      <c r="AY749" s="151" t="s">
        <v>252</v>
      </c>
    </row>
    <row r="750" spans="2:65" s="13" customFormat="1">
      <c r="B750" s="156"/>
      <c r="D750" s="150" t="s">
        <v>261</v>
      </c>
      <c r="E750" s="157" t="s">
        <v>1</v>
      </c>
      <c r="F750" s="158" t="s">
        <v>80</v>
      </c>
      <c r="H750" s="159">
        <v>1</v>
      </c>
      <c r="I750" s="160"/>
      <c r="L750" s="156"/>
      <c r="M750" s="161"/>
      <c r="T750" s="162"/>
      <c r="AT750" s="157" t="s">
        <v>261</v>
      </c>
      <c r="AU750" s="157" t="s">
        <v>80</v>
      </c>
      <c r="AV750" s="13" t="s">
        <v>82</v>
      </c>
      <c r="AW750" s="13" t="s">
        <v>30</v>
      </c>
      <c r="AX750" s="13" t="s">
        <v>73</v>
      </c>
      <c r="AY750" s="157" t="s">
        <v>252</v>
      </c>
    </row>
    <row r="751" spans="2:65" s="14" customFormat="1">
      <c r="B751" s="163"/>
      <c r="D751" s="150" t="s">
        <v>261</v>
      </c>
      <c r="E751" s="164" t="s">
        <v>1</v>
      </c>
      <c r="F751" s="165" t="s">
        <v>277</v>
      </c>
      <c r="H751" s="166">
        <v>1</v>
      </c>
      <c r="I751" s="167"/>
      <c r="L751" s="163"/>
      <c r="M751" s="168"/>
      <c r="T751" s="169"/>
      <c r="AT751" s="164" t="s">
        <v>261</v>
      </c>
      <c r="AU751" s="164" t="s">
        <v>80</v>
      </c>
      <c r="AV751" s="14" t="s">
        <v>259</v>
      </c>
      <c r="AW751" s="14" t="s">
        <v>30</v>
      </c>
      <c r="AX751" s="14" t="s">
        <v>80</v>
      </c>
      <c r="AY751" s="164" t="s">
        <v>252</v>
      </c>
    </row>
    <row r="752" spans="2:65" s="1" customFormat="1" ht="37.9" customHeight="1">
      <c r="B752" s="32"/>
      <c r="C752" s="136" t="s">
        <v>1058</v>
      </c>
      <c r="D752" s="136" t="s">
        <v>254</v>
      </c>
      <c r="E752" s="137" t="s">
        <v>3241</v>
      </c>
      <c r="F752" s="138" t="s">
        <v>3242</v>
      </c>
      <c r="G752" s="139" t="s">
        <v>2132</v>
      </c>
      <c r="H752" s="140">
        <v>1</v>
      </c>
      <c r="I752" s="141"/>
      <c r="J752" s="142">
        <f>ROUND(I752*H752,2)</f>
        <v>0</v>
      </c>
      <c r="K752" s="138" t="s">
        <v>1</v>
      </c>
      <c r="L752" s="32"/>
      <c r="M752" s="143" t="s">
        <v>1</v>
      </c>
      <c r="N752" s="144" t="s">
        <v>38</v>
      </c>
      <c r="P752" s="145">
        <f>O752*H752</f>
        <v>0</v>
      </c>
      <c r="Q752" s="145">
        <v>0</v>
      </c>
      <c r="R752" s="145">
        <f>Q752*H752</f>
        <v>0</v>
      </c>
      <c r="S752" s="145">
        <v>0</v>
      </c>
      <c r="T752" s="146">
        <f>S752*H752</f>
        <v>0</v>
      </c>
      <c r="AR752" s="147" t="s">
        <v>259</v>
      </c>
      <c r="AT752" s="147" t="s">
        <v>254</v>
      </c>
      <c r="AU752" s="147" t="s">
        <v>80</v>
      </c>
      <c r="AY752" s="17" t="s">
        <v>252</v>
      </c>
      <c r="BE752" s="148">
        <f>IF(N752="základní",J752,0)</f>
        <v>0</v>
      </c>
      <c r="BF752" s="148">
        <f>IF(N752="snížená",J752,0)</f>
        <v>0</v>
      </c>
      <c r="BG752" s="148">
        <f>IF(N752="zákl. přenesená",J752,0)</f>
        <v>0</v>
      </c>
      <c r="BH752" s="148">
        <f>IF(N752="sníž. přenesená",J752,0)</f>
        <v>0</v>
      </c>
      <c r="BI752" s="148">
        <f>IF(N752="nulová",J752,0)</f>
        <v>0</v>
      </c>
      <c r="BJ752" s="17" t="s">
        <v>80</v>
      </c>
      <c r="BK752" s="148">
        <f>ROUND(I752*H752,2)</f>
        <v>0</v>
      </c>
      <c r="BL752" s="17" t="s">
        <v>259</v>
      </c>
      <c r="BM752" s="147" t="s">
        <v>1747</v>
      </c>
    </row>
    <row r="753" spans="2:65" s="12" customFormat="1">
      <c r="B753" s="149"/>
      <c r="D753" s="150" t="s">
        <v>261</v>
      </c>
      <c r="E753" s="151" t="s">
        <v>1</v>
      </c>
      <c r="F753" s="152" t="s">
        <v>3243</v>
      </c>
      <c r="H753" s="151" t="s">
        <v>1</v>
      </c>
      <c r="I753" s="153"/>
      <c r="L753" s="149"/>
      <c r="M753" s="154"/>
      <c r="T753" s="155"/>
      <c r="AT753" s="151" t="s">
        <v>261</v>
      </c>
      <c r="AU753" s="151" t="s">
        <v>80</v>
      </c>
      <c r="AV753" s="12" t="s">
        <v>80</v>
      </c>
      <c r="AW753" s="12" t="s">
        <v>30</v>
      </c>
      <c r="AX753" s="12" t="s">
        <v>73</v>
      </c>
      <c r="AY753" s="151" t="s">
        <v>252</v>
      </c>
    </row>
    <row r="754" spans="2:65" s="12" customFormat="1">
      <c r="B754" s="149"/>
      <c r="D754" s="150" t="s">
        <v>261</v>
      </c>
      <c r="E754" s="151" t="s">
        <v>1</v>
      </c>
      <c r="F754" s="152" t="s">
        <v>3244</v>
      </c>
      <c r="H754" s="151" t="s">
        <v>1</v>
      </c>
      <c r="I754" s="153"/>
      <c r="L754" s="149"/>
      <c r="M754" s="154"/>
      <c r="T754" s="155"/>
      <c r="AT754" s="151" t="s">
        <v>261</v>
      </c>
      <c r="AU754" s="151" t="s">
        <v>80</v>
      </c>
      <c r="AV754" s="12" t="s">
        <v>80</v>
      </c>
      <c r="AW754" s="12" t="s">
        <v>30</v>
      </c>
      <c r="AX754" s="12" t="s">
        <v>73</v>
      </c>
      <c r="AY754" s="151" t="s">
        <v>252</v>
      </c>
    </row>
    <row r="755" spans="2:65" s="12" customFormat="1">
      <c r="B755" s="149"/>
      <c r="D755" s="150" t="s">
        <v>261</v>
      </c>
      <c r="E755" s="151" t="s">
        <v>1</v>
      </c>
      <c r="F755" s="152" t="s">
        <v>3245</v>
      </c>
      <c r="H755" s="151" t="s">
        <v>1</v>
      </c>
      <c r="I755" s="153"/>
      <c r="L755" s="149"/>
      <c r="M755" s="154"/>
      <c r="T755" s="155"/>
      <c r="AT755" s="151" t="s">
        <v>261</v>
      </c>
      <c r="AU755" s="151" t="s">
        <v>80</v>
      </c>
      <c r="AV755" s="12" t="s">
        <v>80</v>
      </c>
      <c r="AW755" s="12" t="s">
        <v>30</v>
      </c>
      <c r="AX755" s="12" t="s">
        <v>73</v>
      </c>
      <c r="AY755" s="151" t="s">
        <v>252</v>
      </c>
    </row>
    <row r="756" spans="2:65" s="12" customFormat="1">
      <c r="B756" s="149"/>
      <c r="D756" s="150" t="s">
        <v>261</v>
      </c>
      <c r="E756" s="151" t="s">
        <v>1</v>
      </c>
      <c r="F756" s="152" t="s">
        <v>2995</v>
      </c>
      <c r="H756" s="151" t="s">
        <v>1</v>
      </c>
      <c r="I756" s="153"/>
      <c r="L756" s="149"/>
      <c r="M756" s="154"/>
      <c r="T756" s="155"/>
      <c r="AT756" s="151" t="s">
        <v>261</v>
      </c>
      <c r="AU756" s="151" t="s">
        <v>80</v>
      </c>
      <c r="AV756" s="12" t="s">
        <v>80</v>
      </c>
      <c r="AW756" s="12" t="s">
        <v>30</v>
      </c>
      <c r="AX756" s="12" t="s">
        <v>73</v>
      </c>
      <c r="AY756" s="151" t="s">
        <v>252</v>
      </c>
    </row>
    <row r="757" spans="2:65" s="12" customFormat="1">
      <c r="B757" s="149"/>
      <c r="D757" s="150" t="s">
        <v>261</v>
      </c>
      <c r="E757" s="151" t="s">
        <v>1</v>
      </c>
      <c r="F757" s="152" t="s">
        <v>3010</v>
      </c>
      <c r="H757" s="151" t="s">
        <v>1</v>
      </c>
      <c r="I757" s="153"/>
      <c r="L757" s="149"/>
      <c r="M757" s="154"/>
      <c r="T757" s="155"/>
      <c r="AT757" s="151" t="s">
        <v>261</v>
      </c>
      <c r="AU757" s="151" t="s">
        <v>80</v>
      </c>
      <c r="AV757" s="12" t="s">
        <v>80</v>
      </c>
      <c r="AW757" s="12" t="s">
        <v>30</v>
      </c>
      <c r="AX757" s="12" t="s">
        <v>73</v>
      </c>
      <c r="AY757" s="151" t="s">
        <v>252</v>
      </c>
    </row>
    <row r="758" spans="2:65" s="13" customFormat="1">
      <c r="B758" s="156"/>
      <c r="D758" s="150" t="s">
        <v>261</v>
      </c>
      <c r="E758" s="157" t="s">
        <v>1</v>
      </c>
      <c r="F758" s="158" t="s">
        <v>80</v>
      </c>
      <c r="H758" s="159">
        <v>1</v>
      </c>
      <c r="I758" s="160"/>
      <c r="L758" s="156"/>
      <c r="M758" s="161"/>
      <c r="T758" s="162"/>
      <c r="AT758" s="157" t="s">
        <v>261</v>
      </c>
      <c r="AU758" s="157" t="s">
        <v>80</v>
      </c>
      <c r="AV758" s="13" t="s">
        <v>82</v>
      </c>
      <c r="AW758" s="13" t="s">
        <v>30</v>
      </c>
      <c r="AX758" s="13" t="s">
        <v>73</v>
      </c>
      <c r="AY758" s="157" t="s">
        <v>252</v>
      </c>
    </row>
    <row r="759" spans="2:65" s="14" customFormat="1">
      <c r="B759" s="163"/>
      <c r="D759" s="150" t="s">
        <v>261</v>
      </c>
      <c r="E759" s="164" t="s">
        <v>1</v>
      </c>
      <c r="F759" s="165" t="s">
        <v>277</v>
      </c>
      <c r="H759" s="166">
        <v>1</v>
      </c>
      <c r="I759" s="167"/>
      <c r="L759" s="163"/>
      <c r="M759" s="168"/>
      <c r="T759" s="169"/>
      <c r="AT759" s="164" t="s">
        <v>261</v>
      </c>
      <c r="AU759" s="164" t="s">
        <v>80</v>
      </c>
      <c r="AV759" s="14" t="s">
        <v>259</v>
      </c>
      <c r="AW759" s="14" t="s">
        <v>30</v>
      </c>
      <c r="AX759" s="14" t="s">
        <v>80</v>
      </c>
      <c r="AY759" s="164" t="s">
        <v>252</v>
      </c>
    </row>
    <row r="760" spans="2:65" s="1" customFormat="1" ht="33" customHeight="1">
      <c r="B760" s="32"/>
      <c r="C760" s="136" t="s">
        <v>1063</v>
      </c>
      <c r="D760" s="136" t="s">
        <v>254</v>
      </c>
      <c r="E760" s="137" t="s">
        <v>3246</v>
      </c>
      <c r="F760" s="138" t="s">
        <v>3236</v>
      </c>
      <c r="G760" s="139" t="s">
        <v>2132</v>
      </c>
      <c r="H760" s="140">
        <v>1</v>
      </c>
      <c r="I760" s="141"/>
      <c r="J760" s="142">
        <f>ROUND(I760*H760,2)</f>
        <v>0</v>
      </c>
      <c r="K760" s="138" t="s">
        <v>1</v>
      </c>
      <c r="L760" s="32"/>
      <c r="M760" s="143" t="s">
        <v>1</v>
      </c>
      <c r="N760" s="144" t="s">
        <v>38</v>
      </c>
      <c r="P760" s="145">
        <f>O760*H760</f>
        <v>0</v>
      </c>
      <c r="Q760" s="145">
        <v>0</v>
      </c>
      <c r="R760" s="145">
        <f>Q760*H760</f>
        <v>0</v>
      </c>
      <c r="S760" s="145">
        <v>0</v>
      </c>
      <c r="T760" s="146">
        <f>S760*H760</f>
        <v>0</v>
      </c>
      <c r="AR760" s="147" t="s">
        <v>259</v>
      </c>
      <c r="AT760" s="147" t="s">
        <v>254</v>
      </c>
      <c r="AU760" s="147" t="s">
        <v>80</v>
      </c>
      <c r="AY760" s="17" t="s">
        <v>252</v>
      </c>
      <c r="BE760" s="148">
        <f>IF(N760="základní",J760,0)</f>
        <v>0</v>
      </c>
      <c r="BF760" s="148">
        <f>IF(N760="snížená",J760,0)</f>
        <v>0</v>
      </c>
      <c r="BG760" s="148">
        <f>IF(N760="zákl. přenesená",J760,0)</f>
        <v>0</v>
      </c>
      <c r="BH760" s="148">
        <f>IF(N760="sníž. přenesená",J760,0)</f>
        <v>0</v>
      </c>
      <c r="BI760" s="148">
        <f>IF(N760="nulová",J760,0)</f>
        <v>0</v>
      </c>
      <c r="BJ760" s="17" t="s">
        <v>80</v>
      </c>
      <c r="BK760" s="148">
        <f>ROUND(I760*H760,2)</f>
        <v>0</v>
      </c>
      <c r="BL760" s="17" t="s">
        <v>259</v>
      </c>
      <c r="BM760" s="147" t="s">
        <v>1760</v>
      </c>
    </row>
    <row r="761" spans="2:65" s="12" customFormat="1">
      <c r="B761" s="149"/>
      <c r="D761" s="150" t="s">
        <v>261</v>
      </c>
      <c r="E761" s="151" t="s">
        <v>1</v>
      </c>
      <c r="F761" s="152" t="s">
        <v>3237</v>
      </c>
      <c r="H761" s="151" t="s">
        <v>1</v>
      </c>
      <c r="I761" s="153"/>
      <c r="L761" s="149"/>
      <c r="M761" s="154"/>
      <c r="T761" s="155"/>
      <c r="AT761" s="151" t="s">
        <v>261</v>
      </c>
      <c r="AU761" s="151" t="s">
        <v>80</v>
      </c>
      <c r="AV761" s="12" t="s">
        <v>80</v>
      </c>
      <c r="AW761" s="12" t="s">
        <v>30</v>
      </c>
      <c r="AX761" s="12" t="s">
        <v>73</v>
      </c>
      <c r="AY761" s="151" t="s">
        <v>252</v>
      </c>
    </row>
    <row r="762" spans="2:65" s="12" customFormat="1">
      <c r="B762" s="149"/>
      <c r="D762" s="150" t="s">
        <v>261</v>
      </c>
      <c r="E762" s="151" t="s">
        <v>1</v>
      </c>
      <c r="F762" s="152" t="s">
        <v>3238</v>
      </c>
      <c r="H762" s="151" t="s">
        <v>1</v>
      </c>
      <c r="I762" s="153"/>
      <c r="L762" s="149"/>
      <c r="M762" s="154"/>
      <c r="T762" s="155"/>
      <c r="AT762" s="151" t="s">
        <v>261</v>
      </c>
      <c r="AU762" s="151" t="s">
        <v>80</v>
      </c>
      <c r="AV762" s="12" t="s">
        <v>80</v>
      </c>
      <c r="AW762" s="12" t="s">
        <v>30</v>
      </c>
      <c r="AX762" s="12" t="s">
        <v>73</v>
      </c>
      <c r="AY762" s="151" t="s">
        <v>252</v>
      </c>
    </row>
    <row r="763" spans="2:65" s="12" customFormat="1">
      <c r="B763" s="149"/>
      <c r="D763" s="150" t="s">
        <v>261</v>
      </c>
      <c r="E763" s="151" t="s">
        <v>1</v>
      </c>
      <c r="F763" s="152" t="s">
        <v>3239</v>
      </c>
      <c r="H763" s="151" t="s">
        <v>1</v>
      </c>
      <c r="I763" s="153"/>
      <c r="L763" s="149"/>
      <c r="M763" s="154"/>
      <c r="T763" s="155"/>
      <c r="AT763" s="151" t="s">
        <v>261</v>
      </c>
      <c r="AU763" s="151" t="s">
        <v>80</v>
      </c>
      <c r="AV763" s="12" t="s">
        <v>80</v>
      </c>
      <c r="AW763" s="12" t="s">
        <v>30</v>
      </c>
      <c r="AX763" s="12" t="s">
        <v>73</v>
      </c>
      <c r="AY763" s="151" t="s">
        <v>252</v>
      </c>
    </row>
    <row r="764" spans="2:65" s="12" customFormat="1">
      <c r="B764" s="149"/>
      <c r="D764" s="150" t="s">
        <v>261</v>
      </c>
      <c r="E764" s="151" t="s">
        <v>1</v>
      </c>
      <c r="F764" s="152" t="s">
        <v>3240</v>
      </c>
      <c r="H764" s="151" t="s">
        <v>1</v>
      </c>
      <c r="I764" s="153"/>
      <c r="L764" s="149"/>
      <c r="M764" s="154"/>
      <c r="T764" s="155"/>
      <c r="AT764" s="151" t="s">
        <v>261</v>
      </c>
      <c r="AU764" s="151" t="s">
        <v>80</v>
      </c>
      <c r="AV764" s="12" t="s">
        <v>80</v>
      </c>
      <c r="AW764" s="12" t="s">
        <v>30</v>
      </c>
      <c r="AX764" s="12" t="s">
        <v>73</v>
      </c>
      <c r="AY764" s="151" t="s">
        <v>252</v>
      </c>
    </row>
    <row r="765" spans="2:65" s="12" customFormat="1">
      <c r="B765" s="149"/>
      <c r="D765" s="150" t="s">
        <v>261</v>
      </c>
      <c r="E765" s="151" t="s">
        <v>1</v>
      </c>
      <c r="F765" s="152" t="s">
        <v>3171</v>
      </c>
      <c r="H765" s="151" t="s">
        <v>1</v>
      </c>
      <c r="I765" s="153"/>
      <c r="L765" s="149"/>
      <c r="M765" s="154"/>
      <c r="T765" s="155"/>
      <c r="AT765" s="151" t="s">
        <v>261</v>
      </c>
      <c r="AU765" s="151" t="s">
        <v>80</v>
      </c>
      <c r="AV765" s="12" t="s">
        <v>80</v>
      </c>
      <c r="AW765" s="12" t="s">
        <v>30</v>
      </c>
      <c r="AX765" s="12" t="s">
        <v>73</v>
      </c>
      <c r="AY765" s="151" t="s">
        <v>252</v>
      </c>
    </row>
    <row r="766" spans="2:65" s="12" customFormat="1">
      <c r="B766" s="149"/>
      <c r="D766" s="150" t="s">
        <v>261</v>
      </c>
      <c r="E766" s="151" t="s">
        <v>1</v>
      </c>
      <c r="F766" s="152" t="s">
        <v>2995</v>
      </c>
      <c r="H766" s="151" t="s">
        <v>1</v>
      </c>
      <c r="I766" s="153"/>
      <c r="L766" s="149"/>
      <c r="M766" s="154"/>
      <c r="T766" s="155"/>
      <c r="AT766" s="151" t="s">
        <v>261</v>
      </c>
      <c r="AU766" s="151" t="s">
        <v>80</v>
      </c>
      <c r="AV766" s="12" t="s">
        <v>80</v>
      </c>
      <c r="AW766" s="12" t="s">
        <v>30</v>
      </c>
      <c r="AX766" s="12" t="s">
        <v>73</v>
      </c>
      <c r="AY766" s="151" t="s">
        <v>252</v>
      </c>
    </row>
    <row r="767" spans="2:65" s="12" customFormat="1">
      <c r="B767" s="149"/>
      <c r="D767" s="150" t="s">
        <v>261</v>
      </c>
      <c r="E767" s="151" t="s">
        <v>1</v>
      </c>
      <c r="F767" s="152" t="s">
        <v>2996</v>
      </c>
      <c r="H767" s="151" t="s">
        <v>1</v>
      </c>
      <c r="I767" s="153"/>
      <c r="L767" s="149"/>
      <c r="M767" s="154"/>
      <c r="T767" s="155"/>
      <c r="AT767" s="151" t="s">
        <v>261</v>
      </c>
      <c r="AU767" s="151" t="s">
        <v>80</v>
      </c>
      <c r="AV767" s="12" t="s">
        <v>80</v>
      </c>
      <c r="AW767" s="12" t="s">
        <v>30</v>
      </c>
      <c r="AX767" s="12" t="s">
        <v>73</v>
      </c>
      <c r="AY767" s="151" t="s">
        <v>252</v>
      </c>
    </row>
    <row r="768" spans="2:65" s="13" customFormat="1">
      <c r="B768" s="156"/>
      <c r="D768" s="150" t="s">
        <v>261</v>
      </c>
      <c r="E768" s="157" t="s">
        <v>1</v>
      </c>
      <c r="F768" s="158" t="s">
        <v>80</v>
      </c>
      <c r="H768" s="159">
        <v>1</v>
      </c>
      <c r="I768" s="160"/>
      <c r="L768" s="156"/>
      <c r="M768" s="161"/>
      <c r="T768" s="162"/>
      <c r="AT768" s="157" t="s">
        <v>261</v>
      </c>
      <c r="AU768" s="157" t="s">
        <v>80</v>
      </c>
      <c r="AV768" s="13" t="s">
        <v>82</v>
      </c>
      <c r="AW768" s="13" t="s">
        <v>30</v>
      </c>
      <c r="AX768" s="13" t="s">
        <v>73</v>
      </c>
      <c r="AY768" s="157" t="s">
        <v>252</v>
      </c>
    </row>
    <row r="769" spans="2:65" s="14" customFormat="1">
      <c r="B769" s="163"/>
      <c r="D769" s="150" t="s">
        <v>261</v>
      </c>
      <c r="E769" s="164" t="s">
        <v>1</v>
      </c>
      <c r="F769" s="165" t="s">
        <v>277</v>
      </c>
      <c r="H769" s="166">
        <v>1</v>
      </c>
      <c r="I769" s="167"/>
      <c r="L769" s="163"/>
      <c r="M769" s="168"/>
      <c r="T769" s="169"/>
      <c r="AT769" s="164" t="s">
        <v>261</v>
      </c>
      <c r="AU769" s="164" t="s">
        <v>80</v>
      </c>
      <c r="AV769" s="14" t="s">
        <v>259</v>
      </c>
      <c r="AW769" s="14" t="s">
        <v>30</v>
      </c>
      <c r="AX769" s="14" t="s">
        <v>80</v>
      </c>
      <c r="AY769" s="164" t="s">
        <v>252</v>
      </c>
    </row>
    <row r="770" spans="2:65" s="1" customFormat="1" ht="37.9" customHeight="1">
      <c r="B770" s="32"/>
      <c r="C770" s="136" t="s">
        <v>1068</v>
      </c>
      <c r="D770" s="136" t="s">
        <v>254</v>
      </c>
      <c r="E770" s="137" t="s">
        <v>3247</v>
      </c>
      <c r="F770" s="138" t="s">
        <v>3242</v>
      </c>
      <c r="G770" s="139" t="s">
        <v>2132</v>
      </c>
      <c r="H770" s="140">
        <v>1</v>
      </c>
      <c r="I770" s="141"/>
      <c r="J770" s="142">
        <f>ROUND(I770*H770,2)</f>
        <v>0</v>
      </c>
      <c r="K770" s="138" t="s">
        <v>1</v>
      </c>
      <c r="L770" s="32"/>
      <c r="M770" s="143" t="s">
        <v>1</v>
      </c>
      <c r="N770" s="144" t="s">
        <v>38</v>
      </c>
      <c r="P770" s="145">
        <f>O770*H770</f>
        <v>0</v>
      </c>
      <c r="Q770" s="145">
        <v>0</v>
      </c>
      <c r="R770" s="145">
        <f>Q770*H770</f>
        <v>0</v>
      </c>
      <c r="S770" s="145">
        <v>0</v>
      </c>
      <c r="T770" s="146">
        <f>S770*H770</f>
        <v>0</v>
      </c>
      <c r="AR770" s="147" t="s">
        <v>259</v>
      </c>
      <c r="AT770" s="147" t="s">
        <v>254</v>
      </c>
      <c r="AU770" s="147" t="s">
        <v>80</v>
      </c>
      <c r="AY770" s="17" t="s">
        <v>252</v>
      </c>
      <c r="BE770" s="148">
        <f>IF(N770="základní",J770,0)</f>
        <v>0</v>
      </c>
      <c r="BF770" s="148">
        <f>IF(N770="snížená",J770,0)</f>
        <v>0</v>
      </c>
      <c r="BG770" s="148">
        <f>IF(N770="zákl. přenesená",J770,0)</f>
        <v>0</v>
      </c>
      <c r="BH770" s="148">
        <f>IF(N770="sníž. přenesená",J770,0)</f>
        <v>0</v>
      </c>
      <c r="BI770" s="148">
        <f>IF(N770="nulová",J770,0)</f>
        <v>0</v>
      </c>
      <c r="BJ770" s="17" t="s">
        <v>80</v>
      </c>
      <c r="BK770" s="148">
        <f>ROUND(I770*H770,2)</f>
        <v>0</v>
      </c>
      <c r="BL770" s="17" t="s">
        <v>259</v>
      </c>
      <c r="BM770" s="147" t="s">
        <v>1772</v>
      </c>
    </row>
    <row r="771" spans="2:65" s="12" customFormat="1">
      <c r="B771" s="149"/>
      <c r="D771" s="150" t="s">
        <v>261</v>
      </c>
      <c r="E771" s="151" t="s">
        <v>1</v>
      </c>
      <c r="F771" s="152" t="s">
        <v>3243</v>
      </c>
      <c r="H771" s="151" t="s">
        <v>1</v>
      </c>
      <c r="I771" s="153"/>
      <c r="L771" s="149"/>
      <c r="M771" s="154"/>
      <c r="T771" s="155"/>
      <c r="AT771" s="151" t="s">
        <v>261</v>
      </c>
      <c r="AU771" s="151" t="s">
        <v>80</v>
      </c>
      <c r="AV771" s="12" t="s">
        <v>80</v>
      </c>
      <c r="AW771" s="12" t="s">
        <v>30</v>
      </c>
      <c r="AX771" s="12" t="s">
        <v>73</v>
      </c>
      <c r="AY771" s="151" t="s">
        <v>252</v>
      </c>
    </row>
    <row r="772" spans="2:65" s="12" customFormat="1">
      <c r="B772" s="149"/>
      <c r="D772" s="150" t="s">
        <v>261</v>
      </c>
      <c r="E772" s="151" t="s">
        <v>1</v>
      </c>
      <c r="F772" s="152" t="s">
        <v>3244</v>
      </c>
      <c r="H772" s="151" t="s">
        <v>1</v>
      </c>
      <c r="I772" s="153"/>
      <c r="L772" s="149"/>
      <c r="M772" s="154"/>
      <c r="T772" s="155"/>
      <c r="AT772" s="151" t="s">
        <v>261</v>
      </c>
      <c r="AU772" s="151" t="s">
        <v>80</v>
      </c>
      <c r="AV772" s="12" t="s">
        <v>80</v>
      </c>
      <c r="AW772" s="12" t="s">
        <v>30</v>
      </c>
      <c r="AX772" s="12" t="s">
        <v>73</v>
      </c>
      <c r="AY772" s="151" t="s">
        <v>252</v>
      </c>
    </row>
    <row r="773" spans="2:65" s="12" customFormat="1">
      <c r="B773" s="149"/>
      <c r="D773" s="150" t="s">
        <v>261</v>
      </c>
      <c r="E773" s="151" t="s">
        <v>1</v>
      </c>
      <c r="F773" s="152" t="s">
        <v>3245</v>
      </c>
      <c r="H773" s="151" t="s">
        <v>1</v>
      </c>
      <c r="I773" s="153"/>
      <c r="L773" s="149"/>
      <c r="M773" s="154"/>
      <c r="T773" s="155"/>
      <c r="AT773" s="151" t="s">
        <v>261</v>
      </c>
      <c r="AU773" s="151" t="s">
        <v>80</v>
      </c>
      <c r="AV773" s="12" t="s">
        <v>80</v>
      </c>
      <c r="AW773" s="12" t="s">
        <v>30</v>
      </c>
      <c r="AX773" s="12" t="s">
        <v>73</v>
      </c>
      <c r="AY773" s="151" t="s">
        <v>252</v>
      </c>
    </row>
    <row r="774" spans="2:65" s="12" customFormat="1">
      <c r="B774" s="149"/>
      <c r="D774" s="150" t="s">
        <v>261</v>
      </c>
      <c r="E774" s="151" t="s">
        <v>1</v>
      </c>
      <c r="F774" s="152" t="s">
        <v>2995</v>
      </c>
      <c r="H774" s="151" t="s">
        <v>1</v>
      </c>
      <c r="I774" s="153"/>
      <c r="L774" s="149"/>
      <c r="M774" s="154"/>
      <c r="T774" s="155"/>
      <c r="AT774" s="151" t="s">
        <v>261</v>
      </c>
      <c r="AU774" s="151" t="s">
        <v>80</v>
      </c>
      <c r="AV774" s="12" t="s">
        <v>80</v>
      </c>
      <c r="AW774" s="12" t="s">
        <v>30</v>
      </c>
      <c r="AX774" s="12" t="s">
        <v>73</v>
      </c>
      <c r="AY774" s="151" t="s">
        <v>252</v>
      </c>
    </row>
    <row r="775" spans="2:65" s="12" customFormat="1">
      <c r="B775" s="149"/>
      <c r="D775" s="150" t="s">
        <v>261</v>
      </c>
      <c r="E775" s="151" t="s">
        <v>1</v>
      </c>
      <c r="F775" s="152" t="s">
        <v>3010</v>
      </c>
      <c r="H775" s="151" t="s">
        <v>1</v>
      </c>
      <c r="I775" s="153"/>
      <c r="L775" s="149"/>
      <c r="M775" s="154"/>
      <c r="T775" s="155"/>
      <c r="AT775" s="151" t="s">
        <v>261</v>
      </c>
      <c r="AU775" s="151" t="s">
        <v>80</v>
      </c>
      <c r="AV775" s="12" t="s">
        <v>80</v>
      </c>
      <c r="AW775" s="12" t="s">
        <v>30</v>
      </c>
      <c r="AX775" s="12" t="s">
        <v>73</v>
      </c>
      <c r="AY775" s="151" t="s">
        <v>252</v>
      </c>
    </row>
    <row r="776" spans="2:65" s="13" customFormat="1">
      <c r="B776" s="156"/>
      <c r="D776" s="150" t="s">
        <v>261</v>
      </c>
      <c r="E776" s="157" t="s">
        <v>1</v>
      </c>
      <c r="F776" s="158" t="s">
        <v>80</v>
      </c>
      <c r="H776" s="159">
        <v>1</v>
      </c>
      <c r="I776" s="160"/>
      <c r="L776" s="156"/>
      <c r="M776" s="161"/>
      <c r="T776" s="162"/>
      <c r="AT776" s="157" t="s">
        <v>261</v>
      </c>
      <c r="AU776" s="157" t="s">
        <v>80</v>
      </c>
      <c r="AV776" s="13" t="s">
        <v>82</v>
      </c>
      <c r="AW776" s="13" t="s">
        <v>30</v>
      </c>
      <c r="AX776" s="13" t="s">
        <v>73</v>
      </c>
      <c r="AY776" s="157" t="s">
        <v>252</v>
      </c>
    </row>
    <row r="777" spans="2:65" s="14" customFormat="1">
      <c r="B777" s="163"/>
      <c r="D777" s="150" t="s">
        <v>261</v>
      </c>
      <c r="E777" s="164" t="s">
        <v>1</v>
      </c>
      <c r="F777" s="165" t="s">
        <v>277</v>
      </c>
      <c r="H777" s="166">
        <v>1</v>
      </c>
      <c r="I777" s="167"/>
      <c r="L777" s="163"/>
      <c r="M777" s="168"/>
      <c r="T777" s="169"/>
      <c r="AT777" s="164" t="s">
        <v>261</v>
      </c>
      <c r="AU777" s="164" t="s">
        <v>80</v>
      </c>
      <c r="AV777" s="14" t="s">
        <v>259</v>
      </c>
      <c r="AW777" s="14" t="s">
        <v>30</v>
      </c>
      <c r="AX777" s="14" t="s">
        <v>80</v>
      </c>
      <c r="AY777" s="164" t="s">
        <v>252</v>
      </c>
    </row>
    <row r="778" spans="2:65" s="1" customFormat="1" ht="16.5" customHeight="1">
      <c r="B778" s="32"/>
      <c r="C778" s="136" t="s">
        <v>1074</v>
      </c>
      <c r="D778" s="136" t="s">
        <v>254</v>
      </c>
      <c r="E778" s="137" t="s">
        <v>3248</v>
      </c>
      <c r="F778" s="138" t="s">
        <v>3183</v>
      </c>
      <c r="G778" s="139" t="s">
        <v>1</v>
      </c>
      <c r="H778" s="140">
        <v>0</v>
      </c>
      <c r="I778" s="141"/>
      <c r="J778" s="142">
        <f>ROUND(I778*H778,2)</f>
        <v>0</v>
      </c>
      <c r="K778" s="138" t="s">
        <v>1</v>
      </c>
      <c r="L778" s="32"/>
      <c r="M778" s="143" t="s">
        <v>1</v>
      </c>
      <c r="N778" s="144" t="s">
        <v>38</v>
      </c>
      <c r="P778" s="145">
        <f>O778*H778</f>
        <v>0</v>
      </c>
      <c r="Q778" s="145">
        <v>0</v>
      </c>
      <c r="R778" s="145">
        <f>Q778*H778</f>
        <v>0</v>
      </c>
      <c r="S778" s="145">
        <v>0</v>
      </c>
      <c r="T778" s="146">
        <f>S778*H778</f>
        <v>0</v>
      </c>
      <c r="AR778" s="147" t="s">
        <v>259</v>
      </c>
      <c r="AT778" s="147" t="s">
        <v>254</v>
      </c>
      <c r="AU778" s="147" t="s">
        <v>80</v>
      </c>
      <c r="AY778" s="17" t="s">
        <v>252</v>
      </c>
      <c r="BE778" s="148">
        <f>IF(N778="základní",J778,0)</f>
        <v>0</v>
      </c>
      <c r="BF778" s="148">
        <f>IF(N778="snížená",J778,0)</f>
        <v>0</v>
      </c>
      <c r="BG778" s="148">
        <f>IF(N778="zákl. přenesená",J778,0)</f>
        <v>0</v>
      </c>
      <c r="BH778" s="148">
        <f>IF(N778="sníž. přenesená",J778,0)</f>
        <v>0</v>
      </c>
      <c r="BI778" s="148">
        <f>IF(N778="nulová",J778,0)</f>
        <v>0</v>
      </c>
      <c r="BJ778" s="17" t="s">
        <v>80</v>
      </c>
      <c r="BK778" s="148">
        <f>ROUND(I778*H778,2)</f>
        <v>0</v>
      </c>
      <c r="BL778" s="17" t="s">
        <v>259</v>
      </c>
      <c r="BM778" s="147" t="s">
        <v>1781</v>
      </c>
    </row>
    <row r="779" spans="2:65" s="1" customFormat="1" ht="16.5" customHeight="1">
      <c r="B779" s="32"/>
      <c r="C779" s="136" t="s">
        <v>1078</v>
      </c>
      <c r="D779" s="136" t="s">
        <v>254</v>
      </c>
      <c r="E779" s="137" t="s">
        <v>2135</v>
      </c>
      <c r="F779" s="138" t="s">
        <v>3249</v>
      </c>
      <c r="G779" s="139" t="s">
        <v>2712</v>
      </c>
      <c r="H779" s="140">
        <v>57</v>
      </c>
      <c r="I779" s="141"/>
      <c r="J779" s="142">
        <f>ROUND(I779*H779,2)</f>
        <v>0</v>
      </c>
      <c r="K779" s="138" t="s">
        <v>1</v>
      </c>
      <c r="L779" s="32"/>
      <c r="M779" s="143" t="s">
        <v>1</v>
      </c>
      <c r="N779" s="144" t="s">
        <v>38</v>
      </c>
      <c r="P779" s="145">
        <f>O779*H779</f>
        <v>0</v>
      </c>
      <c r="Q779" s="145">
        <v>0</v>
      </c>
      <c r="R779" s="145">
        <f>Q779*H779</f>
        <v>0</v>
      </c>
      <c r="S779" s="145">
        <v>0</v>
      </c>
      <c r="T779" s="146">
        <f>S779*H779</f>
        <v>0</v>
      </c>
      <c r="AR779" s="147" t="s">
        <v>259</v>
      </c>
      <c r="AT779" s="147" t="s">
        <v>254</v>
      </c>
      <c r="AU779" s="147" t="s">
        <v>80</v>
      </c>
      <c r="AY779" s="17" t="s">
        <v>252</v>
      </c>
      <c r="BE779" s="148">
        <f>IF(N779="základní",J779,0)</f>
        <v>0</v>
      </c>
      <c r="BF779" s="148">
        <f>IF(N779="snížená",J779,0)</f>
        <v>0</v>
      </c>
      <c r="BG779" s="148">
        <f>IF(N779="zákl. přenesená",J779,0)</f>
        <v>0</v>
      </c>
      <c r="BH779" s="148">
        <f>IF(N779="sníž. přenesená",J779,0)</f>
        <v>0</v>
      </c>
      <c r="BI779" s="148">
        <f>IF(N779="nulová",J779,0)</f>
        <v>0</v>
      </c>
      <c r="BJ779" s="17" t="s">
        <v>80</v>
      </c>
      <c r="BK779" s="148">
        <f>ROUND(I779*H779,2)</f>
        <v>0</v>
      </c>
      <c r="BL779" s="17" t="s">
        <v>259</v>
      </c>
      <c r="BM779" s="147" t="s">
        <v>1790</v>
      </c>
    </row>
    <row r="780" spans="2:65" s="12" customFormat="1">
      <c r="B780" s="149"/>
      <c r="D780" s="150" t="s">
        <v>261</v>
      </c>
      <c r="E780" s="151" t="s">
        <v>1</v>
      </c>
      <c r="F780" s="152" t="s">
        <v>3250</v>
      </c>
      <c r="H780" s="151" t="s">
        <v>1</v>
      </c>
      <c r="I780" s="153"/>
      <c r="L780" s="149"/>
      <c r="M780" s="154"/>
      <c r="T780" s="155"/>
      <c r="AT780" s="151" t="s">
        <v>261</v>
      </c>
      <c r="AU780" s="151" t="s">
        <v>80</v>
      </c>
      <c r="AV780" s="12" t="s">
        <v>80</v>
      </c>
      <c r="AW780" s="12" t="s">
        <v>30</v>
      </c>
      <c r="AX780" s="12" t="s">
        <v>73</v>
      </c>
      <c r="AY780" s="151" t="s">
        <v>252</v>
      </c>
    </row>
    <row r="781" spans="2:65" s="12" customFormat="1">
      <c r="B781" s="149"/>
      <c r="D781" s="150" t="s">
        <v>261</v>
      </c>
      <c r="E781" s="151" t="s">
        <v>1</v>
      </c>
      <c r="F781" s="152" t="s">
        <v>3251</v>
      </c>
      <c r="H781" s="151" t="s">
        <v>1</v>
      </c>
      <c r="I781" s="153"/>
      <c r="L781" s="149"/>
      <c r="M781" s="154"/>
      <c r="T781" s="155"/>
      <c r="AT781" s="151" t="s">
        <v>261</v>
      </c>
      <c r="AU781" s="151" t="s">
        <v>80</v>
      </c>
      <c r="AV781" s="12" t="s">
        <v>80</v>
      </c>
      <c r="AW781" s="12" t="s">
        <v>30</v>
      </c>
      <c r="AX781" s="12" t="s">
        <v>73</v>
      </c>
      <c r="AY781" s="151" t="s">
        <v>252</v>
      </c>
    </row>
    <row r="782" spans="2:65" s="13" customFormat="1">
      <c r="B782" s="156"/>
      <c r="D782" s="150" t="s">
        <v>261</v>
      </c>
      <c r="E782" s="157" t="s">
        <v>1</v>
      </c>
      <c r="F782" s="158" t="s">
        <v>702</v>
      </c>
      <c r="H782" s="159">
        <v>57</v>
      </c>
      <c r="I782" s="160"/>
      <c r="L782" s="156"/>
      <c r="M782" s="161"/>
      <c r="T782" s="162"/>
      <c r="AT782" s="157" t="s">
        <v>261</v>
      </c>
      <c r="AU782" s="157" t="s">
        <v>80</v>
      </c>
      <c r="AV782" s="13" t="s">
        <v>82</v>
      </c>
      <c r="AW782" s="13" t="s">
        <v>30</v>
      </c>
      <c r="AX782" s="13" t="s">
        <v>73</v>
      </c>
      <c r="AY782" s="157" t="s">
        <v>252</v>
      </c>
    </row>
    <row r="783" spans="2:65" s="14" customFormat="1">
      <c r="B783" s="163"/>
      <c r="D783" s="150" t="s">
        <v>261</v>
      </c>
      <c r="E783" s="164" t="s">
        <v>1</v>
      </c>
      <c r="F783" s="165" t="s">
        <v>277</v>
      </c>
      <c r="H783" s="166">
        <v>57</v>
      </c>
      <c r="I783" s="167"/>
      <c r="L783" s="163"/>
      <c r="M783" s="168"/>
      <c r="T783" s="169"/>
      <c r="AT783" s="164" t="s">
        <v>261</v>
      </c>
      <c r="AU783" s="164" t="s">
        <v>80</v>
      </c>
      <c r="AV783" s="14" t="s">
        <v>259</v>
      </c>
      <c r="AW783" s="14" t="s">
        <v>30</v>
      </c>
      <c r="AX783" s="14" t="s">
        <v>80</v>
      </c>
      <c r="AY783" s="164" t="s">
        <v>252</v>
      </c>
    </row>
    <row r="784" spans="2:65" s="1" customFormat="1" ht="33" customHeight="1">
      <c r="B784" s="32"/>
      <c r="C784" s="136" t="s">
        <v>1084</v>
      </c>
      <c r="D784" s="136" t="s">
        <v>254</v>
      </c>
      <c r="E784" s="137" t="s">
        <v>3252</v>
      </c>
      <c r="F784" s="138" t="s">
        <v>3185</v>
      </c>
      <c r="G784" s="139" t="s">
        <v>2712</v>
      </c>
      <c r="H784" s="140">
        <v>114</v>
      </c>
      <c r="I784" s="141"/>
      <c r="J784" s="142">
        <f>ROUND(I784*H784,2)</f>
        <v>0</v>
      </c>
      <c r="K784" s="138" t="s">
        <v>1</v>
      </c>
      <c r="L784" s="32"/>
      <c r="M784" s="143" t="s">
        <v>1</v>
      </c>
      <c r="N784" s="144" t="s">
        <v>38</v>
      </c>
      <c r="P784" s="145">
        <f>O784*H784</f>
        <v>0</v>
      </c>
      <c r="Q784" s="145">
        <v>0</v>
      </c>
      <c r="R784" s="145">
        <f>Q784*H784</f>
        <v>0</v>
      </c>
      <c r="S784" s="145">
        <v>0</v>
      </c>
      <c r="T784" s="146">
        <f>S784*H784</f>
        <v>0</v>
      </c>
      <c r="AR784" s="147" t="s">
        <v>259</v>
      </c>
      <c r="AT784" s="147" t="s">
        <v>254</v>
      </c>
      <c r="AU784" s="147" t="s">
        <v>80</v>
      </c>
      <c r="AY784" s="17" t="s">
        <v>252</v>
      </c>
      <c r="BE784" s="148">
        <f>IF(N784="základní",J784,0)</f>
        <v>0</v>
      </c>
      <c r="BF784" s="148">
        <f>IF(N784="snížená",J784,0)</f>
        <v>0</v>
      </c>
      <c r="BG784" s="148">
        <f>IF(N784="zákl. přenesená",J784,0)</f>
        <v>0</v>
      </c>
      <c r="BH784" s="148">
        <f>IF(N784="sníž. přenesená",J784,0)</f>
        <v>0</v>
      </c>
      <c r="BI784" s="148">
        <f>IF(N784="nulová",J784,0)</f>
        <v>0</v>
      </c>
      <c r="BJ784" s="17" t="s">
        <v>80</v>
      </c>
      <c r="BK784" s="148">
        <f>ROUND(I784*H784,2)</f>
        <v>0</v>
      </c>
      <c r="BL784" s="17" t="s">
        <v>259</v>
      </c>
      <c r="BM784" s="147" t="s">
        <v>1798</v>
      </c>
    </row>
    <row r="785" spans="2:65" s="12" customFormat="1">
      <c r="B785" s="149"/>
      <c r="D785" s="150" t="s">
        <v>261</v>
      </c>
      <c r="E785" s="151" t="s">
        <v>1</v>
      </c>
      <c r="F785" s="152" t="s">
        <v>3089</v>
      </c>
      <c r="H785" s="151" t="s">
        <v>1</v>
      </c>
      <c r="I785" s="153"/>
      <c r="L785" s="149"/>
      <c r="M785" s="154"/>
      <c r="T785" s="155"/>
      <c r="AT785" s="151" t="s">
        <v>261</v>
      </c>
      <c r="AU785" s="151" t="s">
        <v>80</v>
      </c>
      <c r="AV785" s="12" t="s">
        <v>80</v>
      </c>
      <c r="AW785" s="12" t="s">
        <v>30</v>
      </c>
      <c r="AX785" s="12" t="s">
        <v>73</v>
      </c>
      <c r="AY785" s="151" t="s">
        <v>252</v>
      </c>
    </row>
    <row r="786" spans="2:65" s="13" customFormat="1">
      <c r="B786" s="156"/>
      <c r="D786" s="150" t="s">
        <v>261</v>
      </c>
      <c r="E786" s="157" t="s">
        <v>1</v>
      </c>
      <c r="F786" s="158" t="s">
        <v>1032</v>
      </c>
      <c r="H786" s="159">
        <v>114</v>
      </c>
      <c r="I786" s="160"/>
      <c r="L786" s="156"/>
      <c r="M786" s="161"/>
      <c r="T786" s="162"/>
      <c r="AT786" s="157" t="s">
        <v>261</v>
      </c>
      <c r="AU786" s="157" t="s">
        <v>80</v>
      </c>
      <c r="AV786" s="13" t="s">
        <v>82</v>
      </c>
      <c r="AW786" s="13" t="s">
        <v>30</v>
      </c>
      <c r="AX786" s="13" t="s">
        <v>73</v>
      </c>
      <c r="AY786" s="157" t="s">
        <v>252</v>
      </c>
    </row>
    <row r="787" spans="2:65" s="14" customFormat="1">
      <c r="B787" s="163"/>
      <c r="D787" s="150" t="s">
        <v>261</v>
      </c>
      <c r="E787" s="164" t="s">
        <v>1</v>
      </c>
      <c r="F787" s="165" t="s">
        <v>277</v>
      </c>
      <c r="H787" s="166">
        <v>114</v>
      </c>
      <c r="I787" s="167"/>
      <c r="L787" s="163"/>
      <c r="M787" s="168"/>
      <c r="T787" s="169"/>
      <c r="AT787" s="164" t="s">
        <v>261</v>
      </c>
      <c r="AU787" s="164" t="s">
        <v>80</v>
      </c>
      <c r="AV787" s="14" t="s">
        <v>259</v>
      </c>
      <c r="AW787" s="14" t="s">
        <v>30</v>
      </c>
      <c r="AX787" s="14" t="s">
        <v>80</v>
      </c>
      <c r="AY787" s="164" t="s">
        <v>252</v>
      </c>
    </row>
    <row r="788" spans="2:65" s="1" customFormat="1" ht="16.5" customHeight="1">
      <c r="B788" s="32"/>
      <c r="C788" s="136" t="s">
        <v>1090</v>
      </c>
      <c r="D788" s="136" t="s">
        <v>254</v>
      </c>
      <c r="E788" s="137" t="s">
        <v>3253</v>
      </c>
      <c r="F788" s="138" t="s">
        <v>3187</v>
      </c>
      <c r="G788" s="139" t="s">
        <v>901</v>
      </c>
      <c r="H788" s="140">
        <v>5</v>
      </c>
      <c r="I788" s="141"/>
      <c r="J788" s="142">
        <f>ROUND(I788*H788,2)</f>
        <v>0</v>
      </c>
      <c r="K788" s="138" t="s">
        <v>1</v>
      </c>
      <c r="L788" s="32"/>
      <c r="M788" s="143" t="s">
        <v>1</v>
      </c>
      <c r="N788" s="144" t="s">
        <v>38</v>
      </c>
      <c r="P788" s="145">
        <f>O788*H788</f>
        <v>0</v>
      </c>
      <c r="Q788" s="145">
        <v>0</v>
      </c>
      <c r="R788" s="145">
        <f>Q788*H788</f>
        <v>0</v>
      </c>
      <c r="S788" s="145">
        <v>0</v>
      </c>
      <c r="T788" s="146">
        <f>S788*H788</f>
        <v>0</v>
      </c>
      <c r="AR788" s="147" t="s">
        <v>259</v>
      </c>
      <c r="AT788" s="147" t="s">
        <v>254</v>
      </c>
      <c r="AU788" s="147" t="s">
        <v>80</v>
      </c>
      <c r="AY788" s="17" t="s">
        <v>252</v>
      </c>
      <c r="BE788" s="148">
        <f>IF(N788="základní",J788,0)</f>
        <v>0</v>
      </c>
      <c r="BF788" s="148">
        <f>IF(N788="snížená",J788,0)</f>
        <v>0</v>
      </c>
      <c r="BG788" s="148">
        <f>IF(N788="zákl. přenesená",J788,0)</f>
        <v>0</v>
      </c>
      <c r="BH788" s="148">
        <f>IF(N788="sníž. přenesená",J788,0)</f>
        <v>0</v>
      </c>
      <c r="BI788" s="148">
        <f>IF(N788="nulová",J788,0)</f>
        <v>0</v>
      </c>
      <c r="BJ788" s="17" t="s">
        <v>80</v>
      </c>
      <c r="BK788" s="148">
        <f>ROUND(I788*H788,2)</f>
        <v>0</v>
      </c>
      <c r="BL788" s="17" t="s">
        <v>259</v>
      </c>
      <c r="BM788" s="147" t="s">
        <v>1808</v>
      </c>
    </row>
    <row r="789" spans="2:65" s="12" customFormat="1">
      <c r="B789" s="149"/>
      <c r="D789" s="150" t="s">
        <v>261</v>
      </c>
      <c r="E789" s="151" t="s">
        <v>1</v>
      </c>
      <c r="F789" s="152" t="s">
        <v>3089</v>
      </c>
      <c r="H789" s="151" t="s">
        <v>1</v>
      </c>
      <c r="I789" s="153"/>
      <c r="L789" s="149"/>
      <c r="M789" s="154"/>
      <c r="T789" s="155"/>
      <c r="AT789" s="151" t="s">
        <v>261</v>
      </c>
      <c r="AU789" s="151" t="s">
        <v>80</v>
      </c>
      <c r="AV789" s="12" t="s">
        <v>80</v>
      </c>
      <c r="AW789" s="12" t="s">
        <v>30</v>
      </c>
      <c r="AX789" s="12" t="s">
        <v>73</v>
      </c>
      <c r="AY789" s="151" t="s">
        <v>252</v>
      </c>
    </row>
    <row r="790" spans="2:65" s="13" customFormat="1">
      <c r="B790" s="156"/>
      <c r="D790" s="150" t="s">
        <v>261</v>
      </c>
      <c r="E790" s="157" t="s">
        <v>1</v>
      </c>
      <c r="F790" s="158" t="s">
        <v>297</v>
      </c>
      <c r="H790" s="159">
        <v>5</v>
      </c>
      <c r="I790" s="160"/>
      <c r="L790" s="156"/>
      <c r="M790" s="161"/>
      <c r="T790" s="162"/>
      <c r="AT790" s="157" t="s">
        <v>261</v>
      </c>
      <c r="AU790" s="157" t="s">
        <v>80</v>
      </c>
      <c r="AV790" s="13" t="s">
        <v>82</v>
      </c>
      <c r="AW790" s="13" t="s">
        <v>30</v>
      </c>
      <c r="AX790" s="13" t="s">
        <v>73</v>
      </c>
      <c r="AY790" s="157" t="s">
        <v>252</v>
      </c>
    </row>
    <row r="791" spans="2:65" s="14" customFormat="1">
      <c r="B791" s="163"/>
      <c r="D791" s="150" t="s">
        <v>261</v>
      </c>
      <c r="E791" s="164" t="s">
        <v>1</v>
      </c>
      <c r="F791" s="165" t="s">
        <v>277</v>
      </c>
      <c r="H791" s="166">
        <v>5</v>
      </c>
      <c r="I791" s="167"/>
      <c r="L791" s="163"/>
      <c r="M791" s="168"/>
      <c r="T791" s="169"/>
      <c r="AT791" s="164" t="s">
        <v>261</v>
      </c>
      <c r="AU791" s="164" t="s">
        <v>80</v>
      </c>
      <c r="AV791" s="14" t="s">
        <v>259</v>
      </c>
      <c r="AW791" s="14" t="s">
        <v>30</v>
      </c>
      <c r="AX791" s="14" t="s">
        <v>80</v>
      </c>
      <c r="AY791" s="164" t="s">
        <v>252</v>
      </c>
    </row>
    <row r="792" spans="2:65" s="1" customFormat="1" ht="24.2" customHeight="1">
      <c r="B792" s="32"/>
      <c r="C792" s="136" t="s">
        <v>1095</v>
      </c>
      <c r="D792" s="136" t="s">
        <v>254</v>
      </c>
      <c r="E792" s="137" t="s">
        <v>3254</v>
      </c>
      <c r="F792" s="138" t="s">
        <v>3189</v>
      </c>
      <c r="G792" s="139" t="s">
        <v>257</v>
      </c>
      <c r="H792" s="140">
        <v>1</v>
      </c>
      <c r="I792" s="141"/>
      <c r="J792" s="142">
        <f>ROUND(I792*H792,2)</f>
        <v>0</v>
      </c>
      <c r="K792" s="138" t="s">
        <v>1</v>
      </c>
      <c r="L792" s="32"/>
      <c r="M792" s="143" t="s">
        <v>1</v>
      </c>
      <c r="N792" s="144" t="s">
        <v>38</v>
      </c>
      <c r="P792" s="145">
        <f>O792*H792</f>
        <v>0</v>
      </c>
      <c r="Q792" s="145">
        <v>0</v>
      </c>
      <c r="R792" s="145">
        <f>Q792*H792</f>
        <v>0</v>
      </c>
      <c r="S792" s="145">
        <v>0</v>
      </c>
      <c r="T792" s="146">
        <f>S792*H792</f>
        <v>0</v>
      </c>
      <c r="AR792" s="147" t="s">
        <v>259</v>
      </c>
      <c r="AT792" s="147" t="s">
        <v>254</v>
      </c>
      <c r="AU792" s="147" t="s">
        <v>80</v>
      </c>
      <c r="AY792" s="17" t="s">
        <v>252</v>
      </c>
      <c r="BE792" s="148">
        <f>IF(N792="základní",J792,0)</f>
        <v>0</v>
      </c>
      <c r="BF792" s="148">
        <f>IF(N792="snížená",J792,0)</f>
        <v>0</v>
      </c>
      <c r="BG792" s="148">
        <f>IF(N792="zákl. přenesená",J792,0)</f>
        <v>0</v>
      </c>
      <c r="BH792" s="148">
        <f>IF(N792="sníž. přenesená",J792,0)</f>
        <v>0</v>
      </c>
      <c r="BI792" s="148">
        <f>IF(N792="nulová",J792,0)</f>
        <v>0</v>
      </c>
      <c r="BJ792" s="17" t="s">
        <v>80</v>
      </c>
      <c r="BK792" s="148">
        <f>ROUND(I792*H792,2)</f>
        <v>0</v>
      </c>
      <c r="BL792" s="17" t="s">
        <v>259</v>
      </c>
      <c r="BM792" s="147" t="s">
        <v>1825</v>
      </c>
    </row>
    <row r="793" spans="2:65" s="12" customFormat="1">
      <c r="B793" s="149"/>
      <c r="D793" s="150" t="s">
        <v>261</v>
      </c>
      <c r="E793" s="151" t="s">
        <v>1</v>
      </c>
      <c r="F793" s="152" t="s">
        <v>3099</v>
      </c>
      <c r="H793" s="151" t="s">
        <v>1</v>
      </c>
      <c r="I793" s="153"/>
      <c r="L793" s="149"/>
      <c r="M793" s="154"/>
      <c r="T793" s="155"/>
      <c r="AT793" s="151" t="s">
        <v>261</v>
      </c>
      <c r="AU793" s="151" t="s">
        <v>80</v>
      </c>
      <c r="AV793" s="12" t="s">
        <v>80</v>
      </c>
      <c r="AW793" s="12" t="s">
        <v>30</v>
      </c>
      <c r="AX793" s="12" t="s">
        <v>73</v>
      </c>
      <c r="AY793" s="151" t="s">
        <v>252</v>
      </c>
    </row>
    <row r="794" spans="2:65" s="13" customFormat="1">
      <c r="B794" s="156"/>
      <c r="D794" s="150" t="s">
        <v>261</v>
      </c>
      <c r="E794" s="157" t="s">
        <v>1</v>
      </c>
      <c r="F794" s="158" t="s">
        <v>80</v>
      </c>
      <c r="H794" s="159">
        <v>1</v>
      </c>
      <c r="I794" s="160"/>
      <c r="L794" s="156"/>
      <c r="M794" s="161"/>
      <c r="T794" s="162"/>
      <c r="AT794" s="157" t="s">
        <v>261</v>
      </c>
      <c r="AU794" s="157" t="s">
        <v>80</v>
      </c>
      <c r="AV794" s="13" t="s">
        <v>82</v>
      </c>
      <c r="AW794" s="13" t="s">
        <v>30</v>
      </c>
      <c r="AX794" s="13" t="s">
        <v>73</v>
      </c>
      <c r="AY794" s="157" t="s">
        <v>252</v>
      </c>
    </row>
    <row r="795" spans="2:65" s="14" customFormat="1">
      <c r="B795" s="163"/>
      <c r="D795" s="150" t="s">
        <v>261</v>
      </c>
      <c r="E795" s="164" t="s">
        <v>1</v>
      </c>
      <c r="F795" s="165" t="s">
        <v>277</v>
      </c>
      <c r="H795" s="166">
        <v>1</v>
      </c>
      <c r="I795" s="167"/>
      <c r="L795" s="163"/>
      <c r="M795" s="168"/>
      <c r="T795" s="169"/>
      <c r="AT795" s="164" t="s">
        <v>261</v>
      </c>
      <c r="AU795" s="164" t="s">
        <v>80</v>
      </c>
      <c r="AV795" s="14" t="s">
        <v>259</v>
      </c>
      <c r="AW795" s="14" t="s">
        <v>30</v>
      </c>
      <c r="AX795" s="14" t="s">
        <v>80</v>
      </c>
      <c r="AY795" s="164" t="s">
        <v>252</v>
      </c>
    </row>
    <row r="796" spans="2:65" s="1" customFormat="1" ht="44.25" customHeight="1">
      <c r="B796" s="32"/>
      <c r="C796" s="136" t="s">
        <v>1100</v>
      </c>
      <c r="D796" s="136" t="s">
        <v>254</v>
      </c>
      <c r="E796" s="137" t="s">
        <v>3255</v>
      </c>
      <c r="F796" s="138" t="s">
        <v>3256</v>
      </c>
      <c r="G796" s="139" t="s">
        <v>2712</v>
      </c>
      <c r="H796" s="140">
        <v>7</v>
      </c>
      <c r="I796" s="141"/>
      <c r="J796" s="142">
        <f>ROUND(I796*H796,2)</f>
        <v>0</v>
      </c>
      <c r="K796" s="138" t="s">
        <v>1</v>
      </c>
      <c r="L796" s="32"/>
      <c r="M796" s="143" t="s">
        <v>1</v>
      </c>
      <c r="N796" s="144" t="s">
        <v>38</v>
      </c>
      <c r="P796" s="145">
        <f>O796*H796</f>
        <v>0</v>
      </c>
      <c r="Q796" s="145">
        <v>0</v>
      </c>
      <c r="R796" s="145">
        <f>Q796*H796</f>
        <v>0</v>
      </c>
      <c r="S796" s="145">
        <v>0</v>
      </c>
      <c r="T796" s="146">
        <f>S796*H796</f>
        <v>0</v>
      </c>
      <c r="AR796" s="147" t="s">
        <v>259</v>
      </c>
      <c r="AT796" s="147" t="s">
        <v>254</v>
      </c>
      <c r="AU796" s="147" t="s">
        <v>80</v>
      </c>
      <c r="AY796" s="17" t="s">
        <v>252</v>
      </c>
      <c r="BE796" s="148">
        <f>IF(N796="základní",J796,0)</f>
        <v>0</v>
      </c>
      <c r="BF796" s="148">
        <f>IF(N796="snížená",J796,0)</f>
        <v>0</v>
      </c>
      <c r="BG796" s="148">
        <f>IF(N796="zákl. přenesená",J796,0)</f>
        <v>0</v>
      </c>
      <c r="BH796" s="148">
        <f>IF(N796="sníž. přenesená",J796,0)</f>
        <v>0</v>
      </c>
      <c r="BI796" s="148">
        <f>IF(N796="nulová",J796,0)</f>
        <v>0</v>
      </c>
      <c r="BJ796" s="17" t="s">
        <v>80</v>
      </c>
      <c r="BK796" s="148">
        <f>ROUND(I796*H796,2)</f>
        <v>0</v>
      </c>
      <c r="BL796" s="17" t="s">
        <v>259</v>
      </c>
      <c r="BM796" s="147" t="s">
        <v>1835</v>
      </c>
    </row>
    <row r="797" spans="2:65" s="12" customFormat="1">
      <c r="B797" s="149"/>
      <c r="D797" s="150" t="s">
        <v>261</v>
      </c>
      <c r="E797" s="151" t="s">
        <v>1</v>
      </c>
      <c r="F797" s="152" t="s">
        <v>3192</v>
      </c>
      <c r="H797" s="151" t="s">
        <v>1</v>
      </c>
      <c r="I797" s="153"/>
      <c r="L797" s="149"/>
      <c r="M797" s="154"/>
      <c r="T797" s="155"/>
      <c r="AT797" s="151" t="s">
        <v>261</v>
      </c>
      <c r="AU797" s="151" t="s">
        <v>80</v>
      </c>
      <c r="AV797" s="12" t="s">
        <v>80</v>
      </c>
      <c r="AW797" s="12" t="s">
        <v>30</v>
      </c>
      <c r="AX797" s="12" t="s">
        <v>73</v>
      </c>
      <c r="AY797" s="151" t="s">
        <v>252</v>
      </c>
    </row>
    <row r="798" spans="2:65" s="12" customFormat="1">
      <c r="B798" s="149"/>
      <c r="D798" s="150" t="s">
        <v>261</v>
      </c>
      <c r="E798" s="151" t="s">
        <v>1</v>
      </c>
      <c r="F798" s="152" t="s">
        <v>2996</v>
      </c>
      <c r="H798" s="151" t="s">
        <v>1</v>
      </c>
      <c r="I798" s="153"/>
      <c r="L798" s="149"/>
      <c r="M798" s="154"/>
      <c r="T798" s="155"/>
      <c r="AT798" s="151" t="s">
        <v>261</v>
      </c>
      <c r="AU798" s="151" t="s">
        <v>80</v>
      </c>
      <c r="AV798" s="12" t="s">
        <v>80</v>
      </c>
      <c r="AW798" s="12" t="s">
        <v>30</v>
      </c>
      <c r="AX798" s="12" t="s">
        <v>73</v>
      </c>
      <c r="AY798" s="151" t="s">
        <v>252</v>
      </c>
    </row>
    <row r="799" spans="2:65" s="13" customFormat="1">
      <c r="B799" s="156"/>
      <c r="D799" s="150" t="s">
        <v>261</v>
      </c>
      <c r="E799" s="157" t="s">
        <v>1</v>
      </c>
      <c r="F799" s="158" t="s">
        <v>315</v>
      </c>
      <c r="H799" s="159">
        <v>7</v>
      </c>
      <c r="I799" s="160"/>
      <c r="L799" s="156"/>
      <c r="M799" s="161"/>
      <c r="T799" s="162"/>
      <c r="AT799" s="157" t="s">
        <v>261</v>
      </c>
      <c r="AU799" s="157" t="s">
        <v>80</v>
      </c>
      <c r="AV799" s="13" t="s">
        <v>82</v>
      </c>
      <c r="AW799" s="13" t="s">
        <v>30</v>
      </c>
      <c r="AX799" s="13" t="s">
        <v>73</v>
      </c>
      <c r="AY799" s="157" t="s">
        <v>252</v>
      </c>
    </row>
    <row r="800" spans="2:65" s="14" customFormat="1">
      <c r="B800" s="163"/>
      <c r="D800" s="150" t="s">
        <v>261</v>
      </c>
      <c r="E800" s="164" t="s">
        <v>1</v>
      </c>
      <c r="F800" s="165" t="s">
        <v>277</v>
      </c>
      <c r="H800" s="166">
        <v>7</v>
      </c>
      <c r="I800" s="167"/>
      <c r="L800" s="163"/>
      <c r="M800" s="168"/>
      <c r="T800" s="169"/>
      <c r="AT800" s="164" t="s">
        <v>261</v>
      </c>
      <c r="AU800" s="164" t="s">
        <v>80</v>
      </c>
      <c r="AV800" s="14" t="s">
        <v>259</v>
      </c>
      <c r="AW800" s="14" t="s">
        <v>30</v>
      </c>
      <c r="AX800" s="14" t="s">
        <v>80</v>
      </c>
      <c r="AY800" s="164" t="s">
        <v>252</v>
      </c>
    </row>
    <row r="801" spans="2:65" s="1" customFormat="1" ht="16.5" customHeight="1">
      <c r="B801" s="32"/>
      <c r="C801" s="136" t="s">
        <v>1112</v>
      </c>
      <c r="D801" s="136" t="s">
        <v>254</v>
      </c>
      <c r="E801" s="137" t="s">
        <v>3257</v>
      </c>
      <c r="F801" s="138" t="s">
        <v>3258</v>
      </c>
      <c r="G801" s="139" t="s">
        <v>901</v>
      </c>
      <c r="H801" s="140">
        <v>50</v>
      </c>
      <c r="I801" s="141"/>
      <c r="J801" s="142">
        <f>ROUND(I801*H801,2)</f>
        <v>0</v>
      </c>
      <c r="K801" s="138" t="s">
        <v>1</v>
      </c>
      <c r="L801" s="32"/>
      <c r="M801" s="143" t="s">
        <v>1</v>
      </c>
      <c r="N801" s="144" t="s">
        <v>38</v>
      </c>
      <c r="P801" s="145">
        <f>O801*H801</f>
        <v>0</v>
      </c>
      <c r="Q801" s="145">
        <v>0</v>
      </c>
      <c r="R801" s="145">
        <f>Q801*H801</f>
        <v>0</v>
      </c>
      <c r="S801" s="145">
        <v>0</v>
      </c>
      <c r="T801" s="146">
        <f>S801*H801</f>
        <v>0</v>
      </c>
      <c r="AR801" s="147" t="s">
        <v>259</v>
      </c>
      <c r="AT801" s="147" t="s">
        <v>254</v>
      </c>
      <c r="AU801" s="147" t="s">
        <v>80</v>
      </c>
      <c r="AY801" s="17" t="s">
        <v>252</v>
      </c>
      <c r="BE801" s="148">
        <f>IF(N801="základní",J801,0)</f>
        <v>0</v>
      </c>
      <c r="BF801" s="148">
        <f>IF(N801="snížená",J801,0)</f>
        <v>0</v>
      </c>
      <c r="BG801" s="148">
        <f>IF(N801="zákl. přenesená",J801,0)</f>
        <v>0</v>
      </c>
      <c r="BH801" s="148">
        <f>IF(N801="sníž. přenesená",J801,0)</f>
        <v>0</v>
      </c>
      <c r="BI801" s="148">
        <f>IF(N801="nulová",J801,0)</f>
        <v>0</v>
      </c>
      <c r="BJ801" s="17" t="s">
        <v>80</v>
      </c>
      <c r="BK801" s="148">
        <f>ROUND(I801*H801,2)</f>
        <v>0</v>
      </c>
      <c r="BL801" s="17" t="s">
        <v>259</v>
      </c>
      <c r="BM801" s="147" t="s">
        <v>1846</v>
      </c>
    </row>
    <row r="802" spans="2:65" s="1" customFormat="1" ht="24.2" customHeight="1">
      <c r="B802" s="32"/>
      <c r="C802" s="136" t="s">
        <v>1123</v>
      </c>
      <c r="D802" s="136" t="s">
        <v>254</v>
      </c>
      <c r="E802" s="137" t="s">
        <v>3259</v>
      </c>
      <c r="F802" s="138" t="s">
        <v>3148</v>
      </c>
      <c r="G802" s="139" t="s">
        <v>1295</v>
      </c>
      <c r="H802" s="187"/>
      <c r="I802" s="141"/>
      <c r="J802" s="142">
        <f>ROUND(I802*H802,2)</f>
        <v>0</v>
      </c>
      <c r="K802" s="138" t="s">
        <v>1</v>
      </c>
      <c r="L802" s="32"/>
      <c r="M802" s="143" t="s">
        <v>1</v>
      </c>
      <c r="N802" s="144" t="s">
        <v>38</v>
      </c>
      <c r="P802" s="145">
        <f>O802*H802</f>
        <v>0</v>
      </c>
      <c r="Q802" s="145">
        <v>0</v>
      </c>
      <c r="R802" s="145">
        <f>Q802*H802</f>
        <v>0</v>
      </c>
      <c r="S802" s="145">
        <v>0</v>
      </c>
      <c r="T802" s="146">
        <f>S802*H802</f>
        <v>0</v>
      </c>
      <c r="AR802" s="147" t="s">
        <v>259</v>
      </c>
      <c r="AT802" s="147" t="s">
        <v>254</v>
      </c>
      <c r="AU802" s="147" t="s">
        <v>80</v>
      </c>
      <c r="AY802" s="17" t="s">
        <v>252</v>
      </c>
      <c r="BE802" s="148">
        <f>IF(N802="základní",J802,0)</f>
        <v>0</v>
      </c>
      <c r="BF802" s="148">
        <f>IF(N802="snížená",J802,0)</f>
        <v>0</v>
      </c>
      <c r="BG802" s="148">
        <f>IF(N802="zákl. přenesená",J802,0)</f>
        <v>0</v>
      </c>
      <c r="BH802" s="148">
        <f>IF(N802="sníž. přenesená",J802,0)</f>
        <v>0</v>
      </c>
      <c r="BI802" s="148">
        <f>IF(N802="nulová",J802,0)</f>
        <v>0</v>
      </c>
      <c r="BJ802" s="17" t="s">
        <v>80</v>
      </c>
      <c r="BK802" s="148">
        <f>ROUND(I802*H802,2)</f>
        <v>0</v>
      </c>
      <c r="BL802" s="17" t="s">
        <v>259</v>
      </c>
      <c r="BM802" s="147" t="s">
        <v>1859</v>
      </c>
    </row>
    <row r="803" spans="2:65" s="1" customFormat="1" ht="16.5" customHeight="1">
      <c r="B803" s="32"/>
      <c r="C803" s="136" t="s">
        <v>1127</v>
      </c>
      <c r="D803" s="136" t="s">
        <v>254</v>
      </c>
      <c r="E803" s="137" t="s">
        <v>3260</v>
      </c>
      <c r="F803" s="138" t="s">
        <v>3150</v>
      </c>
      <c r="G803" s="139" t="s">
        <v>1295</v>
      </c>
      <c r="H803" s="187"/>
      <c r="I803" s="141"/>
      <c r="J803" s="142">
        <f>ROUND(I803*H803,2)</f>
        <v>0</v>
      </c>
      <c r="K803" s="138" t="s">
        <v>1</v>
      </c>
      <c r="L803" s="32"/>
      <c r="M803" s="143" t="s">
        <v>1</v>
      </c>
      <c r="N803" s="144" t="s">
        <v>38</v>
      </c>
      <c r="P803" s="145">
        <f>O803*H803</f>
        <v>0</v>
      </c>
      <c r="Q803" s="145">
        <v>0</v>
      </c>
      <c r="R803" s="145">
        <f>Q803*H803</f>
        <v>0</v>
      </c>
      <c r="S803" s="145">
        <v>0</v>
      </c>
      <c r="T803" s="146">
        <f>S803*H803</f>
        <v>0</v>
      </c>
      <c r="AR803" s="147" t="s">
        <v>259</v>
      </c>
      <c r="AT803" s="147" t="s">
        <v>254</v>
      </c>
      <c r="AU803" s="147" t="s">
        <v>80</v>
      </c>
      <c r="AY803" s="17" t="s">
        <v>252</v>
      </c>
      <c r="BE803" s="148">
        <f>IF(N803="základní",J803,0)</f>
        <v>0</v>
      </c>
      <c r="BF803" s="148">
        <f>IF(N803="snížená",J803,0)</f>
        <v>0</v>
      </c>
      <c r="BG803" s="148">
        <f>IF(N803="zákl. přenesená",J803,0)</f>
        <v>0</v>
      </c>
      <c r="BH803" s="148">
        <f>IF(N803="sníž. přenesená",J803,0)</f>
        <v>0</v>
      </c>
      <c r="BI803" s="148">
        <f>IF(N803="nulová",J803,0)</f>
        <v>0</v>
      </c>
      <c r="BJ803" s="17" t="s">
        <v>80</v>
      </c>
      <c r="BK803" s="148">
        <f>ROUND(I803*H803,2)</f>
        <v>0</v>
      </c>
      <c r="BL803" s="17" t="s">
        <v>259</v>
      </c>
      <c r="BM803" s="147" t="s">
        <v>1871</v>
      </c>
    </row>
    <row r="804" spans="2:65" s="1" customFormat="1" ht="24.2" customHeight="1">
      <c r="B804" s="32"/>
      <c r="C804" s="136" t="s">
        <v>1132</v>
      </c>
      <c r="D804" s="136" t="s">
        <v>254</v>
      </c>
      <c r="E804" s="137" t="s">
        <v>3261</v>
      </c>
      <c r="F804" s="138" t="s">
        <v>3199</v>
      </c>
      <c r="G804" s="139" t="s">
        <v>2141</v>
      </c>
      <c r="H804" s="140">
        <v>5</v>
      </c>
      <c r="I804" s="141"/>
      <c r="J804" s="142">
        <f>ROUND(I804*H804,2)</f>
        <v>0</v>
      </c>
      <c r="K804" s="138" t="s">
        <v>1</v>
      </c>
      <c r="L804" s="32"/>
      <c r="M804" s="143" t="s">
        <v>1</v>
      </c>
      <c r="N804" s="144" t="s">
        <v>38</v>
      </c>
      <c r="P804" s="145">
        <f>O804*H804</f>
        <v>0</v>
      </c>
      <c r="Q804" s="145">
        <v>0</v>
      </c>
      <c r="R804" s="145">
        <f>Q804*H804</f>
        <v>0</v>
      </c>
      <c r="S804" s="145">
        <v>0</v>
      </c>
      <c r="T804" s="146">
        <f>S804*H804</f>
        <v>0</v>
      </c>
      <c r="AR804" s="147" t="s">
        <v>259</v>
      </c>
      <c r="AT804" s="147" t="s">
        <v>254</v>
      </c>
      <c r="AU804" s="147" t="s">
        <v>80</v>
      </c>
      <c r="AY804" s="17" t="s">
        <v>252</v>
      </c>
      <c r="BE804" s="148">
        <f>IF(N804="základní",J804,0)</f>
        <v>0</v>
      </c>
      <c r="BF804" s="148">
        <f>IF(N804="snížená",J804,0)</f>
        <v>0</v>
      </c>
      <c r="BG804" s="148">
        <f>IF(N804="zákl. přenesená",J804,0)</f>
        <v>0</v>
      </c>
      <c r="BH804" s="148">
        <f>IF(N804="sníž. přenesená",J804,0)</f>
        <v>0</v>
      </c>
      <c r="BI804" s="148">
        <f>IF(N804="nulová",J804,0)</f>
        <v>0</v>
      </c>
      <c r="BJ804" s="17" t="s">
        <v>80</v>
      </c>
      <c r="BK804" s="148">
        <f>ROUND(I804*H804,2)</f>
        <v>0</v>
      </c>
      <c r="BL804" s="17" t="s">
        <v>259</v>
      </c>
      <c r="BM804" s="147" t="s">
        <v>1903</v>
      </c>
    </row>
    <row r="805" spans="2:65" s="1" customFormat="1" ht="16.5" customHeight="1">
      <c r="B805" s="32"/>
      <c r="C805" s="136" t="s">
        <v>1147</v>
      </c>
      <c r="D805" s="136" t="s">
        <v>254</v>
      </c>
      <c r="E805" s="137" t="s">
        <v>3262</v>
      </c>
      <c r="F805" s="138" t="s">
        <v>3201</v>
      </c>
      <c r="G805" s="139" t="s">
        <v>2141</v>
      </c>
      <c r="H805" s="140">
        <v>5</v>
      </c>
      <c r="I805" s="141"/>
      <c r="J805" s="142">
        <f>ROUND(I805*H805,2)</f>
        <v>0</v>
      </c>
      <c r="K805" s="138" t="s">
        <v>1</v>
      </c>
      <c r="L805" s="32"/>
      <c r="M805" s="143" t="s">
        <v>1</v>
      </c>
      <c r="N805" s="144" t="s">
        <v>38</v>
      </c>
      <c r="P805" s="145">
        <f>O805*H805</f>
        <v>0</v>
      </c>
      <c r="Q805" s="145">
        <v>0</v>
      </c>
      <c r="R805" s="145">
        <f>Q805*H805</f>
        <v>0</v>
      </c>
      <c r="S805" s="145">
        <v>0</v>
      </c>
      <c r="T805" s="146">
        <f>S805*H805</f>
        <v>0</v>
      </c>
      <c r="AR805" s="147" t="s">
        <v>259</v>
      </c>
      <c r="AT805" s="147" t="s">
        <v>254</v>
      </c>
      <c r="AU805" s="147" t="s">
        <v>80</v>
      </c>
      <c r="AY805" s="17" t="s">
        <v>252</v>
      </c>
      <c r="BE805" s="148">
        <f>IF(N805="základní",J805,0)</f>
        <v>0</v>
      </c>
      <c r="BF805" s="148">
        <f>IF(N805="snížená",J805,0)</f>
        <v>0</v>
      </c>
      <c r="BG805" s="148">
        <f>IF(N805="zákl. přenesená",J805,0)</f>
        <v>0</v>
      </c>
      <c r="BH805" s="148">
        <f>IF(N805="sníž. přenesená",J805,0)</f>
        <v>0</v>
      </c>
      <c r="BI805" s="148">
        <f>IF(N805="nulová",J805,0)</f>
        <v>0</v>
      </c>
      <c r="BJ805" s="17" t="s">
        <v>80</v>
      </c>
      <c r="BK805" s="148">
        <f>ROUND(I805*H805,2)</f>
        <v>0</v>
      </c>
      <c r="BL805" s="17" t="s">
        <v>259</v>
      </c>
      <c r="BM805" s="147" t="s">
        <v>1914</v>
      </c>
    </row>
    <row r="806" spans="2:65" s="1" customFormat="1" ht="16.5" customHeight="1">
      <c r="B806" s="32"/>
      <c r="C806" s="136" t="s">
        <v>1152</v>
      </c>
      <c r="D806" s="136" t="s">
        <v>254</v>
      </c>
      <c r="E806" s="137" t="s">
        <v>3263</v>
      </c>
      <c r="F806" s="138" t="s">
        <v>3203</v>
      </c>
      <c r="G806" s="139" t="s">
        <v>2141</v>
      </c>
      <c r="H806" s="140">
        <v>8</v>
      </c>
      <c r="I806" s="141"/>
      <c r="J806" s="142">
        <f>ROUND(I806*H806,2)</f>
        <v>0</v>
      </c>
      <c r="K806" s="138" t="s">
        <v>1</v>
      </c>
      <c r="L806" s="32"/>
      <c r="M806" s="143" t="s">
        <v>1</v>
      </c>
      <c r="N806" s="144" t="s">
        <v>38</v>
      </c>
      <c r="P806" s="145">
        <f>O806*H806</f>
        <v>0</v>
      </c>
      <c r="Q806" s="145">
        <v>0</v>
      </c>
      <c r="R806" s="145">
        <f>Q806*H806</f>
        <v>0</v>
      </c>
      <c r="S806" s="145">
        <v>0</v>
      </c>
      <c r="T806" s="146">
        <f>S806*H806</f>
        <v>0</v>
      </c>
      <c r="AR806" s="147" t="s">
        <v>259</v>
      </c>
      <c r="AT806" s="147" t="s">
        <v>254</v>
      </c>
      <c r="AU806" s="147" t="s">
        <v>80</v>
      </c>
      <c r="AY806" s="17" t="s">
        <v>252</v>
      </c>
      <c r="BE806" s="148">
        <f>IF(N806="základní",J806,0)</f>
        <v>0</v>
      </c>
      <c r="BF806" s="148">
        <f>IF(N806="snížená",J806,0)</f>
        <v>0</v>
      </c>
      <c r="BG806" s="148">
        <f>IF(N806="zákl. přenesená",J806,0)</f>
        <v>0</v>
      </c>
      <c r="BH806" s="148">
        <f>IF(N806="sníž. přenesená",J806,0)</f>
        <v>0</v>
      </c>
      <c r="BI806" s="148">
        <f>IF(N806="nulová",J806,0)</f>
        <v>0</v>
      </c>
      <c r="BJ806" s="17" t="s">
        <v>80</v>
      </c>
      <c r="BK806" s="148">
        <f>ROUND(I806*H806,2)</f>
        <v>0</v>
      </c>
      <c r="BL806" s="17" t="s">
        <v>259</v>
      </c>
      <c r="BM806" s="147" t="s">
        <v>3264</v>
      </c>
    </row>
    <row r="807" spans="2:65" s="1" customFormat="1" ht="16.5" customHeight="1">
      <c r="B807" s="32"/>
      <c r="C807" s="136" t="s">
        <v>1156</v>
      </c>
      <c r="D807" s="136" t="s">
        <v>254</v>
      </c>
      <c r="E807" s="137" t="s">
        <v>3265</v>
      </c>
      <c r="F807" s="138" t="s">
        <v>3154</v>
      </c>
      <c r="G807" s="139" t="s">
        <v>2141</v>
      </c>
      <c r="H807" s="140">
        <v>2</v>
      </c>
      <c r="I807" s="141"/>
      <c r="J807" s="142">
        <f>ROUND(I807*H807,2)</f>
        <v>0</v>
      </c>
      <c r="K807" s="138" t="s">
        <v>1</v>
      </c>
      <c r="L807" s="32"/>
      <c r="M807" s="143" t="s">
        <v>1</v>
      </c>
      <c r="N807" s="144" t="s">
        <v>38</v>
      </c>
      <c r="P807" s="145">
        <f>O807*H807</f>
        <v>0</v>
      </c>
      <c r="Q807" s="145">
        <v>0</v>
      </c>
      <c r="R807" s="145">
        <f>Q807*H807</f>
        <v>0</v>
      </c>
      <c r="S807" s="145">
        <v>0</v>
      </c>
      <c r="T807" s="146">
        <f>S807*H807</f>
        <v>0</v>
      </c>
      <c r="AR807" s="147" t="s">
        <v>259</v>
      </c>
      <c r="AT807" s="147" t="s">
        <v>254</v>
      </c>
      <c r="AU807" s="147" t="s">
        <v>80</v>
      </c>
      <c r="AY807" s="17" t="s">
        <v>252</v>
      </c>
      <c r="BE807" s="148">
        <f>IF(N807="základní",J807,0)</f>
        <v>0</v>
      </c>
      <c r="BF807" s="148">
        <f>IF(N807="snížená",J807,0)</f>
        <v>0</v>
      </c>
      <c r="BG807" s="148">
        <f>IF(N807="zákl. přenesená",J807,0)</f>
        <v>0</v>
      </c>
      <c r="BH807" s="148">
        <f>IF(N807="sníž. přenesená",J807,0)</f>
        <v>0</v>
      </c>
      <c r="BI807" s="148">
        <f>IF(N807="nulová",J807,0)</f>
        <v>0</v>
      </c>
      <c r="BJ807" s="17" t="s">
        <v>80</v>
      </c>
      <c r="BK807" s="148">
        <f>ROUND(I807*H807,2)</f>
        <v>0</v>
      </c>
      <c r="BL807" s="17" t="s">
        <v>259</v>
      </c>
      <c r="BM807" s="147" t="s">
        <v>3266</v>
      </c>
    </row>
    <row r="808" spans="2:65" s="1" customFormat="1" ht="37.9" customHeight="1">
      <c r="B808" s="32"/>
      <c r="C808" s="136" t="s">
        <v>1160</v>
      </c>
      <c r="D808" s="136" t="s">
        <v>254</v>
      </c>
      <c r="E808" s="137" t="s">
        <v>3267</v>
      </c>
      <c r="F808" s="138" t="s">
        <v>3156</v>
      </c>
      <c r="G808" s="139" t="s">
        <v>2141</v>
      </c>
      <c r="H808" s="140">
        <v>2</v>
      </c>
      <c r="I808" s="141"/>
      <c r="J808" s="142">
        <f>ROUND(I808*H808,2)</f>
        <v>0</v>
      </c>
      <c r="K808" s="138" t="s">
        <v>1</v>
      </c>
      <c r="L808" s="32"/>
      <c r="M808" s="143" t="s">
        <v>1</v>
      </c>
      <c r="N808" s="144" t="s">
        <v>38</v>
      </c>
      <c r="P808" s="145">
        <f>O808*H808</f>
        <v>0</v>
      </c>
      <c r="Q808" s="145">
        <v>0</v>
      </c>
      <c r="R808" s="145">
        <f>Q808*H808</f>
        <v>0</v>
      </c>
      <c r="S808" s="145">
        <v>0</v>
      </c>
      <c r="T808" s="146">
        <f>S808*H808</f>
        <v>0</v>
      </c>
      <c r="AR808" s="147" t="s">
        <v>259</v>
      </c>
      <c r="AT808" s="147" t="s">
        <v>254</v>
      </c>
      <c r="AU808" s="147" t="s">
        <v>80</v>
      </c>
      <c r="AY808" s="17" t="s">
        <v>252</v>
      </c>
      <c r="BE808" s="148">
        <f>IF(N808="základní",J808,0)</f>
        <v>0</v>
      </c>
      <c r="BF808" s="148">
        <f>IF(N808="snížená",J808,0)</f>
        <v>0</v>
      </c>
      <c r="BG808" s="148">
        <f>IF(N808="zákl. přenesená",J808,0)</f>
        <v>0</v>
      </c>
      <c r="BH808" s="148">
        <f>IF(N808="sníž. přenesená",J808,0)</f>
        <v>0</v>
      </c>
      <c r="BI808" s="148">
        <f>IF(N808="nulová",J808,0)</f>
        <v>0</v>
      </c>
      <c r="BJ808" s="17" t="s">
        <v>80</v>
      </c>
      <c r="BK808" s="148">
        <f>ROUND(I808*H808,2)</f>
        <v>0</v>
      </c>
      <c r="BL808" s="17" t="s">
        <v>259</v>
      </c>
      <c r="BM808" s="147" t="s">
        <v>3268</v>
      </c>
    </row>
    <row r="809" spans="2:65" s="1" customFormat="1" ht="16.5" customHeight="1">
      <c r="B809" s="32"/>
      <c r="C809" s="136" t="s">
        <v>1166</v>
      </c>
      <c r="D809" s="136" t="s">
        <v>254</v>
      </c>
      <c r="E809" s="137" t="s">
        <v>3269</v>
      </c>
      <c r="F809" s="138" t="s">
        <v>3158</v>
      </c>
      <c r="G809" s="139" t="s">
        <v>2141</v>
      </c>
      <c r="H809" s="140">
        <v>1</v>
      </c>
      <c r="I809" s="141"/>
      <c r="J809" s="142">
        <f>ROUND(I809*H809,2)</f>
        <v>0</v>
      </c>
      <c r="K809" s="138" t="s">
        <v>1</v>
      </c>
      <c r="L809" s="32"/>
      <c r="M809" s="143" t="s">
        <v>1</v>
      </c>
      <c r="N809" s="144" t="s">
        <v>38</v>
      </c>
      <c r="P809" s="145">
        <f>O809*H809</f>
        <v>0</v>
      </c>
      <c r="Q809" s="145">
        <v>0</v>
      </c>
      <c r="R809" s="145">
        <f>Q809*H809</f>
        <v>0</v>
      </c>
      <c r="S809" s="145">
        <v>0</v>
      </c>
      <c r="T809" s="146">
        <f>S809*H809</f>
        <v>0</v>
      </c>
      <c r="AR809" s="147" t="s">
        <v>259</v>
      </c>
      <c r="AT809" s="147" t="s">
        <v>254</v>
      </c>
      <c r="AU809" s="147" t="s">
        <v>80</v>
      </c>
      <c r="AY809" s="17" t="s">
        <v>252</v>
      </c>
      <c r="BE809" s="148">
        <f>IF(N809="základní",J809,0)</f>
        <v>0</v>
      </c>
      <c r="BF809" s="148">
        <f>IF(N809="snížená",J809,0)</f>
        <v>0</v>
      </c>
      <c r="BG809" s="148">
        <f>IF(N809="zákl. přenesená",J809,0)</f>
        <v>0</v>
      </c>
      <c r="BH809" s="148">
        <f>IF(N809="sníž. přenesená",J809,0)</f>
        <v>0</v>
      </c>
      <c r="BI809" s="148">
        <f>IF(N809="nulová",J809,0)</f>
        <v>0</v>
      </c>
      <c r="BJ809" s="17" t="s">
        <v>80</v>
      </c>
      <c r="BK809" s="148">
        <f>ROUND(I809*H809,2)</f>
        <v>0</v>
      </c>
      <c r="BL809" s="17" t="s">
        <v>259</v>
      </c>
      <c r="BM809" s="147" t="s">
        <v>3270</v>
      </c>
    </row>
    <row r="810" spans="2:65" s="1" customFormat="1" ht="16.5" customHeight="1">
      <c r="B810" s="32"/>
      <c r="C810" s="136" t="s">
        <v>1172</v>
      </c>
      <c r="D810" s="136" t="s">
        <v>254</v>
      </c>
      <c r="E810" s="137" t="s">
        <v>3271</v>
      </c>
      <c r="F810" s="138" t="s">
        <v>3160</v>
      </c>
      <c r="G810" s="139" t="s">
        <v>2141</v>
      </c>
      <c r="H810" s="140">
        <v>2</v>
      </c>
      <c r="I810" s="141"/>
      <c r="J810" s="142">
        <f>ROUND(I810*H810,2)</f>
        <v>0</v>
      </c>
      <c r="K810" s="138" t="s">
        <v>1</v>
      </c>
      <c r="L810" s="32"/>
      <c r="M810" s="143" t="s">
        <v>1</v>
      </c>
      <c r="N810" s="144" t="s">
        <v>38</v>
      </c>
      <c r="P810" s="145">
        <f>O810*H810</f>
        <v>0</v>
      </c>
      <c r="Q810" s="145">
        <v>0</v>
      </c>
      <c r="R810" s="145">
        <f>Q810*H810</f>
        <v>0</v>
      </c>
      <c r="S810" s="145">
        <v>0</v>
      </c>
      <c r="T810" s="146">
        <f>S810*H810</f>
        <v>0</v>
      </c>
      <c r="AR810" s="147" t="s">
        <v>259</v>
      </c>
      <c r="AT810" s="147" t="s">
        <v>254</v>
      </c>
      <c r="AU810" s="147" t="s">
        <v>80</v>
      </c>
      <c r="AY810" s="17" t="s">
        <v>252</v>
      </c>
      <c r="BE810" s="148">
        <f>IF(N810="základní",J810,0)</f>
        <v>0</v>
      </c>
      <c r="BF810" s="148">
        <f>IF(N810="snížená",J810,0)</f>
        <v>0</v>
      </c>
      <c r="BG810" s="148">
        <f>IF(N810="zákl. přenesená",J810,0)</f>
        <v>0</v>
      </c>
      <c r="BH810" s="148">
        <f>IF(N810="sníž. přenesená",J810,0)</f>
        <v>0</v>
      </c>
      <c r="BI810" s="148">
        <f>IF(N810="nulová",J810,0)</f>
        <v>0</v>
      </c>
      <c r="BJ810" s="17" t="s">
        <v>80</v>
      </c>
      <c r="BK810" s="148">
        <f>ROUND(I810*H810,2)</f>
        <v>0</v>
      </c>
      <c r="BL810" s="17" t="s">
        <v>259</v>
      </c>
      <c r="BM810" s="147" t="s">
        <v>3272</v>
      </c>
    </row>
    <row r="811" spans="2:65" s="1" customFormat="1" ht="16.5" customHeight="1">
      <c r="B811" s="32"/>
      <c r="C811" s="136" t="s">
        <v>1178</v>
      </c>
      <c r="D811" s="136" t="s">
        <v>254</v>
      </c>
      <c r="E811" s="137" t="s">
        <v>3273</v>
      </c>
      <c r="F811" s="138" t="s">
        <v>3162</v>
      </c>
      <c r="G811" s="139" t="s">
        <v>2132</v>
      </c>
      <c r="H811" s="140">
        <v>1</v>
      </c>
      <c r="I811" s="141"/>
      <c r="J811" s="142">
        <f>ROUND(I811*H811,2)</f>
        <v>0</v>
      </c>
      <c r="K811" s="138" t="s">
        <v>1</v>
      </c>
      <c r="L811" s="32"/>
      <c r="M811" s="188" t="s">
        <v>1</v>
      </c>
      <c r="N811" s="189" t="s">
        <v>38</v>
      </c>
      <c r="O811" s="190"/>
      <c r="P811" s="191">
        <f>O811*H811</f>
        <v>0</v>
      </c>
      <c r="Q811" s="191">
        <v>0</v>
      </c>
      <c r="R811" s="191">
        <f>Q811*H811</f>
        <v>0</v>
      </c>
      <c r="S811" s="191">
        <v>0</v>
      </c>
      <c r="T811" s="192">
        <f>S811*H811</f>
        <v>0</v>
      </c>
      <c r="AR811" s="147" t="s">
        <v>259</v>
      </c>
      <c r="AT811" s="147" t="s">
        <v>254</v>
      </c>
      <c r="AU811" s="147" t="s">
        <v>80</v>
      </c>
      <c r="AY811" s="17" t="s">
        <v>252</v>
      </c>
      <c r="BE811" s="148">
        <f>IF(N811="základní",J811,0)</f>
        <v>0</v>
      </c>
      <c r="BF811" s="148">
        <f>IF(N811="snížená",J811,0)</f>
        <v>0</v>
      </c>
      <c r="BG811" s="148">
        <f>IF(N811="zákl. přenesená",J811,0)</f>
        <v>0</v>
      </c>
      <c r="BH811" s="148">
        <f>IF(N811="sníž. přenesená",J811,0)</f>
        <v>0</v>
      </c>
      <c r="BI811" s="148">
        <f>IF(N811="nulová",J811,0)</f>
        <v>0</v>
      </c>
      <c r="BJ811" s="17" t="s">
        <v>80</v>
      </c>
      <c r="BK811" s="148">
        <f>ROUND(I811*H811,2)</f>
        <v>0</v>
      </c>
      <c r="BL811" s="17" t="s">
        <v>259</v>
      </c>
      <c r="BM811" s="147" t="s">
        <v>3274</v>
      </c>
    </row>
    <row r="812" spans="2:65" s="1" customFormat="1" ht="6.95" customHeight="1">
      <c r="B812" s="44"/>
      <c r="C812" s="45"/>
      <c r="D812" s="45"/>
      <c r="E812" s="45"/>
      <c r="F812" s="45"/>
      <c r="G812" s="45"/>
      <c r="H812" s="45"/>
      <c r="I812" s="45"/>
      <c r="J812" s="45"/>
      <c r="K812" s="45"/>
      <c r="L812" s="32"/>
    </row>
  </sheetData>
  <sheetProtection algorithmName="SHA-512" hashValue="aF0IxkQKQeKjluWkWPkdsGpdWv4ya49hhDQt1D/o5zscGChqFnRw9Ug7wyYjqnnv2akUoPzho8lW0pNKN8dwUw==" saltValue="xN0ZPrGSGFY9wLn8R4A/YU2WSCzfHVxzUxEq3MHBOutD01ruUPSXk3yXxAmh8xEfVRE8T1eRvgeUMKcN2QWK0g==" spinCount="100000" sheet="1" objects="1" scenarios="1" formatColumns="0" formatRows="0" autoFilter="0"/>
  <autoFilter ref="C123:K811" xr:uid="{00000000-0009-0000-0000-00000E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3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138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3275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3276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ROUND(J125,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ROUND((SUM(BE125:BE129)),  2)</f>
        <v>0</v>
      </c>
      <c r="I37" s="96">
        <v>0.21</v>
      </c>
      <c r="J37" s="86">
        <f>ROUND(((SUM(BE125:BE129))*I37),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ROUND((SUM(BF125:BF129)),  2)</f>
        <v>0</v>
      </c>
      <c r="I38" s="96">
        <v>0.12</v>
      </c>
      <c r="J38" s="86">
        <f>ROUND(((SUM(BF125:BF129))*I38),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ROUND((SUM(BG125:BG129)),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ROUND((SUM(BH125:BH129)),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ROUND((SUM(BI125:BI129)),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3275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A.11.2 - Zabudovaný interier 2.np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J125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3277</v>
      </c>
      <c r="E101" s="110"/>
      <c r="F101" s="110"/>
      <c r="G101" s="110"/>
      <c r="H101" s="110"/>
      <c r="I101" s="110"/>
      <c r="J101" s="111">
        <f>J126</f>
        <v>0</v>
      </c>
      <c r="L101" s="108"/>
    </row>
    <row r="102" spans="2:47" s="1" customFormat="1" ht="21.75" customHeight="1">
      <c r="B102" s="32"/>
      <c r="L102" s="32"/>
    </row>
    <row r="103" spans="2:47" s="1" customFormat="1" ht="6.9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6.9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4.95" customHeight="1">
      <c r="B108" s="32"/>
      <c r="C108" s="21" t="s">
        <v>237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26.25" customHeight="1">
      <c r="B111" s="32"/>
      <c r="E111" s="235" t="str">
        <f>E7</f>
        <v>FN Brno, Jihlavská 20 - rekonstrukce přípravny jídel a rozšíření jídelny</v>
      </c>
      <c r="F111" s="236"/>
      <c r="G111" s="236"/>
      <c r="H111" s="236"/>
      <c r="L111" s="32"/>
    </row>
    <row r="112" spans="2:47" ht="12" customHeight="1">
      <c r="B112" s="20"/>
      <c r="C112" s="27" t="s">
        <v>195</v>
      </c>
      <c r="L112" s="20"/>
    </row>
    <row r="113" spans="2:65" ht="16.5" customHeight="1">
      <c r="B113" s="20"/>
      <c r="E113" s="235" t="s">
        <v>196</v>
      </c>
      <c r="F113" s="239"/>
      <c r="G113" s="239"/>
      <c r="H113" s="239"/>
      <c r="L113" s="20"/>
    </row>
    <row r="114" spans="2:65" ht="12" customHeight="1">
      <c r="B114" s="20"/>
      <c r="C114" s="27" t="s">
        <v>197</v>
      </c>
      <c r="L114" s="20"/>
    </row>
    <row r="115" spans="2:65" s="1" customFormat="1" ht="16.5" customHeight="1">
      <c r="B115" s="32"/>
      <c r="E115" s="230" t="s">
        <v>3275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2118</v>
      </c>
      <c r="L116" s="32"/>
    </row>
    <row r="117" spans="2:65" s="1" customFormat="1" ht="16.5" customHeight="1">
      <c r="B117" s="32"/>
      <c r="E117" s="217" t="str">
        <f>E13</f>
        <v>A.11.2 - Zabudovaný interier 2.np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</v>
      </c>
      <c r="I119" s="27" t="s">
        <v>22</v>
      </c>
      <c r="J119" s="52" t="str">
        <f>IF(J16="","",J16)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E19</f>
        <v xml:space="preserve"> </v>
      </c>
      <c r="I121" s="27" t="s">
        <v>29</v>
      </c>
      <c r="J121" s="30" t="str">
        <f>E25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IF(E22="","",E22)</f>
        <v>Vyplň údaj</v>
      </c>
      <c r="I122" s="27" t="s">
        <v>31</v>
      </c>
      <c r="J122" s="30" t="str">
        <f>E28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</v>
      </c>
      <c r="S125" s="53"/>
      <c r="T125" s="122">
        <f>T126</f>
        <v>0</v>
      </c>
      <c r="AT125" s="17" t="s">
        <v>72</v>
      </c>
      <c r="AU125" s="17" t="s">
        <v>203</v>
      </c>
      <c r="BK125" s="123">
        <f>BK126</f>
        <v>0</v>
      </c>
    </row>
    <row r="126" spans="2:65" s="11" customFormat="1" ht="25.9" customHeight="1">
      <c r="B126" s="124"/>
      <c r="D126" s="125" t="s">
        <v>72</v>
      </c>
      <c r="E126" s="126" t="s">
        <v>3278</v>
      </c>
      <c r="F126" s="126" t="s">
        <v>3279</v>
      </c>
      <c r="I126" s="127"/>
      <c r="J126" s="128">
        <f>BK126</f>
        <v>0</v>
      </c>
      <c r="L126" s="124"/>
      <c r="M126" s="129"/>
      <c r="P126" s="130">
        <f>SUM(P127:P129)</f>
        <v>0</v>
      </c>
      <c r="R126" s="130">
        <f>SUM(R127:R129)</f>
        <v>0</v>
      </c>
      <c r="T126" s="131">
        <f>SUM(T127:T129)</f>
        <v>0</v>
      </c>
      <c r="AR126" s="125" t="s">
        <v>96</v>
      </c>
      <c r="AT126" s="132" t="s">
        <v>72</v>
      </c>
      <c r="AU126" s="132" t="s">
        <v>73</v>
      </c>
      <c r="AY126" s="125" t="s">
        <v>252</v>
      </c>
      <c r="BK126" s="133">
        <f>SUM(BK127:BK129)</f>
        <v>0</v>
      </c>
    </row>
    <row r="127" spans="2:65" s="1" customFormat="1" ht="153.4" customHeight="1">
      <c r="B127" s="32"/>
      <c r="C127" s="136" t="s">
        <v>80</v>
      </c>
      <c r="D127" s="136" t="s">
        <v>254</v>
      </c>
      <c r="E127" s="137" t="s">
        <v>3280</v>
      </c>
      <c r="F127" s="138" t="s">
        <v>3281</v>
      </c>
      <c r="G127" s="139" t="s">
        <v>345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744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744</v>
      </c>
      <c r="BM127" s="147" t="s">
        <v>82</v>
      </c>
    </row>
    <row r="128" spans="2:65" s="1" customFormat="1" ht="194.45" customHeight="1">
      <c r="B128" s="32"/>
      <c r="C128" s="136" t="s">
        <v>82</v>
      </c>
      <c r="D128" s="136" t="s">
        <v>254</v>
      </c>
      <c r="E128" s="137" t="s">
        <v>3282</v>
      </c>
      <c r="F128" s="138" t="s">
        <v>3283</v>
      </c>
      <c r="G128" s="139" t="s">
        <v>345</v>
      </c>
      <c r="H128" s="140">
        <v>12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744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744</v>
      </c>
      <c r="BM128" s="147" t="s">
        <v>259</v>
      </c>
    </row>
    <row r="129" spans="2:65" s="1" customFormat="1" ht="194.45" customHeight="1">
      <c r="B129" s="32"/>
      <c r="C129" s="136" t="s">
        <v>96</v>
      </c>
      <c r="D129" s="136" t="s">
        <v>254</v>
      </c>
      <c r="E129" s="137" t="s">
        <v>3284</v>
      </c>
      <c r="F129" s="138" t="s">
        <v>3285</v>
      </c>
      <c r="G129" s="139" t="s">
        <v>345</v>
      </c>
      <c r="H129" s="140">
        <v>65</v>
      </c>
      <c r="I129" s="141"/>
      <c r="J129" s="142">
        <f>ROUND(I129*H129,2)</f>
        <v>0</v>
      </c>
      <c r="K129" s="138" t="s">
        <v>1</v>
      </c>
      <c r="L129" s="32"/>
      <c r="M129" s="188" t="s">
        <v>1</v>
      </c>
      <c r="N129" s="189" t="s">
        <v>38</v>
      </c>
      <c r="O129" s="190"/>
      <c r="P129" s="191">
        <f>O129*H129</f>
        <v>0</v>
      </c>
      <c r="Q129" s="191">
        <v>0</v>
      </c>
      <c r="R129" s="191">
        <f>Q129*H129</f>
        <v>0</v>
      </c>
      <c r="S129" s="191">
        <v>0</v>
      </c>
      <c r="T129" s="192">
        <f>S129*H129</f>
        <v>0</v>
      </c>
      <c r="AR129" s="147" t="s">
        <v>744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744</v>
      </c>
      <c r="BM129" s="147" t="s">
        <v>305</v>
      </c>
    </row>
    <row r="130" spans="2:65" s="1" customFormat="1" ht="6.95" customHeight="1">
      <c r="B130" s="44"/>
      <c r="C130" s="45"/>
      <c r="D130" s="45"/>
      <c r="E130" s="45"/>
      <c r="F130" s="45"/>
      <c r="G130" s="45"/>
      <c r="H130" s="45"/>
      <c r="I130" s="45"/>
      <c r="J130" s="45"/>
      <c r="K130" s="45"/>
      <c r="L130" s="32"/>
    </row>
  </sheetData>
  <sheetProtection algorithmName="SHA-512" hashValue="Uo+gl/nD5T+AZLP/msD1fs02oZKByySSsNyk+zK36xE/jkijKmyx7/jep5jQMVjhEPWGdaSuGeVcWfg3v7xD5A==" saltValue="9vJ1LEpPfdpVndjK8yns0a2UQ2P/pyqlDhlsQt4xFoFfbaLv7FAim7cUxR+iju6lIMz6ZjSO+4UliQ4rXpOjZA==" spinCount="100000" sheet="1" objects="1" scenarios="1" formatColumns="0" formatRows="0" autoFilter="0"/>
  <autoFilter ref="C124:K129" xr:uid="{00000000-0009-0000-0000-00000F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11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144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3287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ROUND(J143,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ROUND((SUM(BE143:BE1118)),  2)</f>
        <v>0</v>
      </c>
      <c r="I35" s="96">
        <v>0.21</v>
      </c>
      <c r="J35" s="86">
        <f>ROUND(((SUM(BE143:BE1118))*I35),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ROUND((SUM(BF143:BF1118)),  2)</f>
        <v>0</v>
      </c>
      <c r="I36" s="96">
        <v>0.12</v>
      </c>
      <c r="J36" s="86">
        <f>ROUND(((SUM(BF143:BF1118))*I36),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ROUND((SUM(BG143:BG1118)),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ROUND((SUM(BH143:BH1118)),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ROUND((SUM(BI143:BI1118)),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B.1 - 3.np - Stavební část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J143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204</v>
      </c>
      <c r="E99" s="110"/>
      <c r="F99" s="110"/>
      <c r="G99" s="110"/>
      <c r="H99" s="110"/>
      <c r="I99" s="110"/>
      <c r="J99" s="111">
        <f>J144</f>
        <v>0</v>
      </c>
      <c r="L99" s="108"/>
    </row>
    <row r="100" spans="2:47" s="9" customFormat="1" ht="19.899999999999999" customHeight="1">
      <c r="B100" s="112"/>
      <c r="D100" s="113" t="s">
        <v>205</v>
      </c>
      <c r="E100" s="114"/>
      <c r="F100" s="114"/>
      <c r="G100" s="114"/>
      <c r="H100" s="114"/>
      <c r="I100" s="114"/>
      <c r="J100" s="115">
        <f>J145</f>
        <v>0</v>
      </c>
      <c r="L100" s="112"/>
    </row>
    <row r="101" spans="2:47" s="9" customFormat="1" ht="19.899999999999999" customHeight="1">
      <c r="B101" s="112"/>
      <c r="D101" s="113" t="s">
        <v>206</v>
      </c>
      <c r="E101" s="114"/>
      <c r="F101" s="114"/>
      <c r="G101" s="114"/>
      <c r="H101" s="114"/>
      <c r="I101" s="114"/>
      <c r="J101" s="115">
        <f>J244</f>
        <v>0</v>
      </c>
      <c r="L101" s="112"/>
    </row>
    <row r="102" spans="2:47" s="9" customFormat="1" ht="19.899999999999999" customHeight="1">
      <c r="B102" s="112"/>
      <c r="D102" s="113" t="s">
        <v>207</v>
      </c>
      <c r="E102" s="114"/>
      <c r="F102" s="114"/>
      <c r="G102" s="114"/>
      <c r="H102" s="114"/>
      <c r="I102" s="114"/>
      <c r="J102" s="115">
        <f>J289</f>
        <v>0</v>
      </c>
      <c r="L102" s="112"/>
    </row>
    <row r="103" spans="2:47" s="9" customFormat="1" ht="19.899999999999999" customHeight="1">
      <c r="B103" s="112"/>
      <c r="D103" s="113" t="s">
        <v>208</v>
      </c>
      <c r="E103" s="114"/>
      <c r="F103" s="114"/>
      <c r="G103" s="114"/>
      <c r="H103" s="114"/>
      <c r="I103" s="114"/>
      <c r="J103" s="115">
        <f>J383</f>
        <v>0</v>
      </c>
      <c r="L103" s="112"/>
    </row>
    <row r="104" spans="2:47" s="9" customFormat="1" ht="19.899999999999999" customHeight="1">
      <c r="B104" s="112"/>
      <c r="D104" s="113" t="s">
        <v>209</v>
      </c>
      <c r="E104" s="114"/>
      <c r="F104" s="114"/>
      <c r="G104" s="114"/>
      <c r="H104" s="114"/>
      <c r="I104" s="114"/>
      <c r="J104" s="115">
        <f>J435</f>
        <v>0</v>
      </c>
      <c r="L104" s="112"/>
    </row>
    <row r="105" spans="2:47" s="9" customFormat="1" ht="19.899999999999999" customHeight="1">
      <c r="B105" s="112"/>
      <c r="D105" s="113" t="s">
        <v>210</v>
      </c>
      <c r="E105" s="114"/>
      <c r="F105" s="114"/>
      <c r="G105" s="114"/>
      <c r="H105" s="114"/>
      <c r="I105" s="114"/>
      <c r="J105" s="115">
        <f>J440</f>
        <v>0</v>
      </c>
      <c r="L105" s="112"/>
    </row>
    <row r="106" spans="2:47" s="8" customFormat="1" ht="24.95" customHeight="1">
      <c r="B106" s="108"/>
      <c r="D106" s="109" t="s">
        <v>212</v>
      </c>
      <c r="E106" s="110"/>
      <c r="F106" s="110"/>
      <c r="G106" s="110"/>
      <c r="H106" s="110"/>
      <c r="I106" s="110"/>
      <c r="J106" s="111">
        <f>J459</f>
        <v>0</v>
      </c>
      <c r="L106" s="108"/>
    </row>
    <row r="107" spans="2:47" s="9" customFormat="1" ht="19.899999999999999" customHeight="1">
      <c r="B107" s="112"/>
      <c r="D107" s="113" t="s">
        <v>213</v>
      </c>
      <c r="E107" s="114"/>
      <c r="F107" s="114"/>
      <c r="G107" s="114"/>
      <c r="H107" s="114"/>
      <c r="I107" s="114"/>
      <c r="J107" s="115">
        <f>J460</f>
        <v>0</v>
      </c>
      <c r="L107" s="112"/>
    </row>
    <row r="108" spans="2:47" s="9" customFormat="1" ht="19.899999999999999" customHeight="1">
      <c r="B108" s="112"/>
      <c r="D108" s="113" t="s">
        <v>214</v>
      </c>
      <c r="E108" s="114"/>
      <c r="F108" s="114"/>
      <c r="G108" s="114"/>
      <c r="H108" s="114"/>
      <c r="I108" s="114"/>
      <c r="J108" s="115">
        <f>J486</f>
        <v>0</v>
      </c>
      <c r="L108" s="112"/>
    </row>
    <row r="109" spans="2:47" s="9" customFormat="1" ht="19.899999999999999" customHeight="1">
      <c r="B109" s="112"/>
      <c r="D109" s="113" t="s">
        <v>215</v>
      </c>
      <c r="E109" s="114"/>
      <c r="F109" s="114"/>
      <c r="G109" s="114"/>
      <c r="H109" s="114"/>
      <c r="I109" s="114"/>
      <c r="J109" s="115">
        <f>J587</f>
        <v>0</v>
      </c>
      <c r="L109" s="112"/>
    </row>
    <row r="110" spans="2:47" s="9" customFormat="1" ht="19.899999999999999" customHeight="1">
      <c r="B110" s="112"/>
      <c r="D110" s="113" t="s">
        <v>3288</v>
      </c>
      <c r="E110" s="114"/>
      <c r="F110" s="114"/>
      <c r="G110" s="114"/>
      <c r="H110" s="114"/>
      <c r="I110" s="114"/>
      <c r="J110" s="115">
        <f>J660</f>
        <v>0</v>
      </c>
      <c r="L110" s="112"/>
    </row>
    <row r="111" spans="2:47" s="9" customFormat="1" ht="19.899999999999999" customHeight="1">
      <c r="B111" s="112"/>
      <c r="D111" s="113" t="s">
        <v>218</v>
      </c>
      <c r="E111" s="114"/>
      <c r="F111" s="114"/>
      <c r="G111" s="114"/>
      <c r="H111" s="114"/>
      <c r="I111" s="114"/>
      <c r="J111" s="115">
        <f>J672</f>
        <v>0</v>
      </c>
      <c r="L111" s="112"/>
    </row>
    <row r="112" spans="2:47" s="9" customFormat="1" ht="19.899999999999999" customHeight="1">
      <c r="B112" s="112"/>
      <c r="D112" s="113" t="s">
        <v>219</v>
      </c>
      <c r="E112" s="114"/>
      <c r="F112" s="114"/>
      <c r="G112" s="114"/>
      <c r="H112" s="114"/>
      <c r="I112" s="114"/>
      <c r="J112" s="115">
        <f>J782</f>
        <v>0</v>
      </c>
      <c r="L112" s="112"/>
    </row>
    <row r="113" spans="2:12" s="9" customFormat="1" ht="19.899999999999999" customHeight="1">
      <c r="B113" s="112"/>
      <c r="D113" s="113" t="s">
        <v>221</v>
      </c>
      <c r="E113" s="114"/>
      <c r="F113" s="114"/>
      <c r="G113" s="114"/>
      <c r="H113" s="114"/>
      <c r="I113" s="114"/>
      <c r="J113" s="115">
        <f>J796</f>
        <v>0</v>
      </c>
      <c r="L113" s="112"/>
    </row>
    <row r="114" spans="2:12" s="9" customFormat="1" ht="19.899999999999999" customHeight="1">
      <c r="B114" s="112"/>
      <c r="D114" s="113" t="s">
        <v>222</v>
      </c>
      <c r="E114" s="114"/>
      <c r="F114" s="114"/>
      <c r="G114" s="114"/>
      <c r="H114" s="114"/>
      <c r="I114" s="114"/>
      <c r="J114" s="115">
        <f>J802</f>
        <v>0</v>
      </c>
      <c r="L114" s="112"/>
    </row>
    <row r="115" spans="2:12" s="9" customFormat="1" ht="19.899999999999999" customHeight="1">
      <c r="B115" s="112"/>
      <c r="D115" s="113" t="s">
        <v>223</v>
      </c>
      <c r="E115" s="114"/>
      <c r="F115" s="114"/>
      <c r="G115" s="114"/>
      <c r="H115" s="114"/>
      <c r="I115" s="114"/>
      <c r="J115" s="115">
        <f>J858</f>
        <v>0</v>
      </c>
      <c r="L115" s="112"/>
    </row>
    <row r="116" spans="2:12" s="9" customFormat="1" ht="19.899999999999999" customHeight="1">
      <c r="B116" s="112"/>
      <c r="D116" s="113" t="s">
        <v>225</v>
      </c>
      <c r="E116" s="114"/>
      <c r="F116" s="114"/>
      <c r="G116" s="114"/>
      <c r="H116" s="114"/>
      <c r="I116" s="114"/>
      <c r="J116" s="115">
        <f>J915</f>
        <v>0</v>
      </c>
      <c r="L116" s="112"/>
    </row>
    <row r="117" spans="2:12" s="9" customFormat="1" ht="19.899999999999999" customHeight="1">
      <c r="B117" s="112"/>
      <c r="D117" s="113" t="s">
        <v>226</v>
      </c>
      <c r="E117" s="114"/>
      <c r="F117" s="114"/>
      <c r="G117" s="114"/>
      <c r="H117" s="114"/>
      <c r="I117" s="114"/>
      <c r="J117" s="115">
        <f>J935</f>
        <v>0</v>
      </c>
      <c r="L117" s="112"/>
    </row>
    <row r="118" spans="2:12" s="9" customFormat="1" ht="19.899999999999999" customHeight="1">
      <c r="B118" s="112"/>
      <c r="D118" s="113" t="s">
        <v>228</v>
      </c>
      <c r="E118" s="114"/>
      <c r="F118" s="114"/>
      <c r="G118" s="114"/>
      <c r="H118" s="114"/>
      <c r="I118" s="114"/>
      <c r="J118" s="115">
        <f>J938</f>
        <v>0</v>
      </c>
      <c r="L118" s="112"/>
    </row>
    <row r="119" spans="2:12" s="9" customFormat="1" ht="19.899999999999999" customHeight="1">
      <c r="B119" s="112"/>
      <c r="D119" s="113" t="s">
        <v>230</v>
      </c>
      <c r="E119" s="114"/>
      <c r="F119" s="114"/>
      <c r="G119" s="114"/>
      <c r="H119" s="114"/>
      <c r="I119" s="114"/>
      <c r="J119" s="115">
        <f>J966</f>
        <v>0</v>
      </c>
      <c r="L119" s="112"/>
    </row>
    <row r="120" spans="2:12" s="9" customFormat="1" ht="19.899999999999999" customHeight="1">
      <c r="B120" s="112"/>
      <c r="D120" s="113" t="s">
        <v>232</v>
      </c>
      <c r="E120" s="114"/>
      <c r="F120" s="114"/>
      <c r="G120" s="114"/>
      <c r="H120" s="114"/>
      <c r="I120" s="114"/>
      <c r="J120" s="115">
        <f>J1052</f>
        <v>0</v>
      </c>
      <c r="L120" s="112"/>
    </row>
    <row r="121" spans="2:12" s="9" customFormat="1" ht="19.899999999999999" customHeight="1">
      <c r="B121" s="112"/>
      <c r="D121" s="113" t="s">
        <v>234</v>
      </c>
      <c r="E121" s="114"/>
      <c r="F121" s="114"/>
      <c r="G121" s="114"/>
      <c r="H121" s="114"/>
      <c r="I121" s="114"/>
      <c r="J121" s="115">
        <f>J1107</f>
        <v>0</v>
      </c>
      <c r="L121" s="112"/>
    </row>
    <row r="122" spans="2:12" s="1" customFormat="1" ht="21.75" customHeight="1">
      <c r="B122" s="32"/>
      <c r="L122" s="32"/>
    </row>
    <row r="123" spans="2:12" s="1" customFormat="1" ht="6.95" customHeight="1"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32"/>
    </row>
    <row r="127" spans="2:12" s="1" customFormat="1" ht="6.95" customHeight="1"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32"/>
    </row>
    <row r="128" spans="2:12" s="1" customFormat="1" ht="24.95" customHeight="1">
      <c r="B128" s="32"/>
      <c r="C128" s="21" t="s">
        <v>237</v>
      </c>
      <c r="L128" s="32"/>
    </row>
    <row r="129" spans="2:63" s="1" customFormat="1" ht="6.95" customHeight="1">
      <c r="B129" s="32"/>
      <c r="L129" s="32"/>
    </row>
    <row r="130" spans="2:63" s="1" customFormat="1" ht="12" customHeight="1">
      <c r="B130" s="32"/>
      <c r="C130" s="27" t="s">
        <v>16</v>
      </c>
      <c r="L130" s="32"/>
    </row>
    <row r="131" spans="2:63" s="1" customFormat="1" ht="26.25" customHeight="1">
      <c r="B131" s="32"/>
      <c r="E131" s="235" t="str">
        <f>E7</f>
        <v>FN Brno, Jihlavská 20 - rekonstrukce přípravny jídel a rozšíření jídelny</v>
      </c>
      <c r="F131" s="236"/>
      <c r="G131" s="236"/>
      <c r="H131" s="236"/>
      <c r="L131" s="32"/>
    </row>
    <row r="132" spans="2:63" ht="12" customHeight="1">
      <c r="B132" s="20"/>
      <c r="C132" s="27" t="s">
        <v>195</v>
      </c>
      <c r="L132" s="20"/>
    </row>
    <row r="133" spans="2:63" s="1" customFormat="1" ht="16.5" customHeight="1">
      <c r="B133" s="32"/>
      <c r="E133" s="235" t="s">
        <v>3286</v>
      </c>
      <c r="F133" s="237"/>
      <c r="G133" s="237"/>
      <c r="H133" s="237"/>
      <c r="L133" s="32"/>
    </row>
    <row r="134" spans="2:63" s="1" customFormat="1" ht="12" customHeight="1">
      <c r="B134" s="32"/>
      <c r="C134" s="27" t="s">
        <v>197</v>
      </c>
      <c r="L134" s="32"/>
    </row>
    <row r="135" spans="2:63" s="1" customFormat="1" ht="16.5" customHeight="1">
      <c r="B135" s="32"/>
      <c r="E135" s="217" t="str">
        <f>E11</f>
        <v>B.1 - 3.np - Stavební část</v>
      </c>
      <c r="F135" s="237"/>
      <c r="G135" s="237"/>
      <c r="H135" s="237"/>
      <c r="L135" s="32"/>
    </row>
    <row r="136" spans="2:63" s="1" customFormat="1" ht="6.9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F14</f>
        <v xml:space="preserve"> </v>
      </c>
      <c r="I137" s="27" t="s">
        <v>22</v>
      </c>
      <c r="J137" s="52" t="str">
        <f>IF(J14="","",J14)</f>
        <v>3. 6. 2025</v>
      </c>
      <c r="L137" s="32"/>
    </row>
    <row r="138" spans="2:63" s="1" customFormat="1" ht="6.95" customHeight="1">
      <c r="B138" s="32"/>
      <c r="L138" s="32"/>
    </row>
    <row r="139" spans="2:63" s="1" customFormat="1" ht="15.2" customHeight="1">
      <c r="B139" s="32"/>
      <c r="C139" s="27" t="s">
        <v>24</v>
      </c>
      <c r="F139" s="25" t="str">
        <f>E17</f>
        <v xml:space="preserve"> </v>
      </c>
      <c r="I139" s="27" t="s">
        <v>29</v>
      </c>
      <c r="J139" s="30" t="str">
        <f>E23</f>
        <v xml:space="preserve"> </v>
      </c>
      <c r="L139" s="32"/>
    </row>
    <row r="140" spans="2:63" s="1" customFormat="1" ht="15.2" customHeight="1">
      <c r="B140" s="32"/>
      <c r="C140" s="27" t="s">
        <v>27</v>
      </c>
      <c r="F140" s="25" t="str">
        <f>IF(E20="","",E20)</f>
        <v>Vyplň údaj</v>
      </c>
      <c r="I140" s="27" t="s">
        <v>31</v>
      </c>
      <c r="J140" s="30" t="str">
        <f>E26</f>
        <v xml:space="preserve"> </v>
      </c>
      <c r="L140" s="32"/>
    </row>
    <row r="141" spans="2:63" s="1" customFormat="1" ht="10.35" customHeight="1">
      <c r="B141" s="32"/>
      <c r="L141" s="32"/>
    </row>
    <row r="142" spans="2:63" s="10" customFormat="1" ht="29.25" customHeight="1">
      <c r="B142" s="116"/>
      <c r="C142" s="117" t="s">
        <v>238</v>
      </c>
      <c r="D142" s="118" t="s">
        <v>58</v>
      </c>
      <c r="E142" s="118" t="s">
        <v>54</v>
      </c>
      <c r="F142" s="118" t="s">
        <v>55</v>
      </c>
      <c r="G142" s="118" t="s">
        <v>239</v>
      </c>
      <c r="H142" s="118" t="s">
        <v>240</v>
      </c>
      <c r="I142" s="118" t="s">
        <v>241</v>
      </c>
      <c r="J142" s="118" t="s">
        <v>201</v>
      </c>
      <c r="K142" s="119" t="s">
        <v>242</v>
      </c>
      <c r="L142" s="116"/>
      <c r="M142" s="59" t="s">
        <v>1</v>
      </c>
      <c r="N142" s="60" t="s">
        <v>37</v>
      </c>
      <c r="O142" s="60" t="s">
        <v>243</v>
      </c>
      <c r="P142" s="60" t="s">
        <v>244</v>
      </c>
      <c r="Q142" s="60" t="s">
        <v>245</v>
      </c>
      <c r="R142" s="60" t="s">
        <v>246</v>
      </c>
      <c r="S142" s="60" t="s">
        <v>247</v>
      </c>
      <c r="T142" s="61" t="s">
        <v>248</v>
      </c>
    </row>
    <row r="143" spans="2:63" s="1" customFormat="1" ht="22.9" customHeight="1">
      <c r="B143" s="32"/>
      <c r="C143" s="64" t="s">
        <v>249</v>
      </c>
      <c r="J143" s="120">
        <f>BK143</f>
        <v>0</v>
      </c>
      <c r="L143" s="32"/>
      <c r="M143" s="62"/>
      <c r="N143" s="53"/>
      <c r="O143" s="53"/>
      <c r="P143" s="121">
        <f>P144+P459</f>
        <v>0</v>
      </c>
      <c r="Q143" s="53"/>
      <c r="R143" s="121">
        <f>R144+R459</f>
        <v>183.04743529000001</v>
      </c>
      <c r="S143" s="53"/>
      <c r="T143" s="122">
        <f>T144+T459</f>
        <v>40.429031250000001</v>
      </c>
      <c r="AT143" s="17" t="s">
        <v>72</v>
      </c>
      <c r="AU143" s="17" t="s">
        <v>203</v>
      </c>
      <c r="BK143" s="123">
        <f>BK144+BK459</f>
        <v>0</v>
      </c>
    </row>
    <row r="144" spans="2:63" s="11" customFormat="1" ht="25.9" customHeight="1">
      <c r="B144" s="124"/>
      <c r="D144" s="125" t="s">
        <v>72</v>
      </c>
      <c r="E144" s="126" t="s">
        <v>250</v>
      </c>
      <c r="F144" s="126" t="s">
        <v>251</v>
      </c>
      <c r="I144" s="127"/>
      <c r="J144" s="128">
        <f>BK144</f>
        <v>0</v>
      </c>
      <c r="L144" s="124"/>
      <c r="M144" s="129"/>
      <c r="P144" s="130">
        <f>P145+P244+P289+P383+P435+P440</f>
        <v>0</v>
      </c>
      <c r="R144" s="130">
        <f>R145+R244+R289+R383+R435+R440</f>
        <v>93.11756951000001</v>
      </c>
      <c r="T144" s="131">
        <f>T145+T244+T289+T383+T435+T440</f>
        <v>16.367725</v>
      </c>
      <c r="AR144" s="125" t="s">
        <v>80</v>
      </c>
      <c r="AT144" s="132" t="s">
        <v>72</v>
      </c>
      <c r="AU144" s="132" t="s">
        <v>73</v>
      </c>
      <c r="AY144" s="125" t="s">
        <v>252</v>
      </c>
      <c r="BK144" s="133">
        <f>BK145+BK244+BK289+BK383+BK435+BK440</f>
        <v>0</v>
      </c>
    </row>
    <row r="145" spans="2:65" s="11" customFormat="1" ht="22.9" customHeight="1">
      <c r="B145" s="124"/>
      <c r="D145" s="125" t="s">
        <v>72</v>
      </c>
      <c r="E145" s="134" t="s">
        <v>96</v>
      </c>
      <c r="F145" s="134" t="s">
        <v>253</v>
      </c>
      <c r="I145" s="127"/>
      <c r="J145" s="135">
        <f>BK145</f>
        <v>0</v>
      </c>
      <c r="L145" s="124"/>
      <c r="M145" s="129"/>
      <c r="P145" s="130">
        <f>SUM(P146:P243)</f>
        <v>0</v>
      </c>
      <c r="R145" s="130">
        <f>SUM(R146:R243)</f>
        <v>28.75644247</v>
      </c>
      <c r="T145" s="131">
        <f>SUM(T146:T243)</f>
        <v>0</v>
      </c>
      <c r="AR145" s="125" t="s">
        <v>80</v>
      </c>
      <c r="AT145" s="132" t="s">
        <v>72</v>
      </c>
      <c r="AU145" s="132" t="s">
        <v>80</v>
      </c>
      <c r="AY145" s="125" t="s">
        <v>252</v>
      </c>
      <c r="BK145" s="133">
        <f>SUM(BK146:BK243)</f>
        <v>0</v>
      </c>
    </row>
    <row r="146" spans="2:65" s="1" customFormat="1" ht="44.25" customHeight="1">
      <c r="B146" s="32"/>
      <c r="C146" s="136" t="s">
        <v>80</v>
      </c>
      <c r="D146" s="136" t="s">
        <v>254</v>
      </c>
      <c r="E146" s="137" t="s">
        <v>282</v>
      </c>
      <c r="F146" s="138" t="s">
        <v>283</v>
      </c>
      <c r="G146" s="139" t="s">
        <v>257</v>
      </c>
      <c r="H146" s="140">
        <v>21.28</v>
      </c>
      <c r="I146" s="141"/>
      <c r="J146" s="142">
        <f>ROUND(I146*H146,2)</f>
        <v>0</v>
      </c>
      <c r="K146" s="138" t="s">
        <v>258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0.16116</v>
      </c>
      <c r="R146" s="145">
        <f>Q146*H146</f>
        <v>3.4294848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3289</v>
      </c>
    </row>
    <row r="147" spans="2:65" s="12" customFormat="1">
      <c r="B147" s="149"/>
      <c r="D147" s="150" t="s">
        <v>261</v>
      </c>
      <c r="E147" s="151" t="s">
        <v>1</v>
      </c>
      <c r="F147" s="152" t="s">
        <v>3290</v>
      </c>
      <c r="H147" s="151" t="s">
        <v>1</v>
      </c>
      <c r="I147" s="153"/>
      <c r="L147" s="149"/>
      <c r="M147" s="154"/>
      <c r="T147" s="155"/>
      <c r="AT147" s="151" t="s">
        <v>261</v>
      </c>
      <c r="AU147" s="151" t="s">
        <v>82</v>
      </c>
      <c r="AV147" s="12" t="s">
        <v>80</v>
      </c>
      <c r="AW147" s="12" t="s">
        <v>30</v>
      </c>
      <c r="AX147" s="12" t="s">
        <v>73</v>
      </c>
      <c r="AY147" s="151" t="s">
        <v>252</v>
      </c>
    </row>
    <row r="148" spans="2:65" s="13" customFormat="1">
      <c r="B148" s="156"/>
      <c r="D148" s="150" t="s">
        <v>261</v>
      </c>
      <c r="E148" s="157" t="s">
        <v>1</v>
      </c>
      <c r="F148" s="158" t="s">
        <v>3291</v>
      </c>
      <c r="H148" s="159">
        <v>21.28</v>
      </c>
      <c r="I148" s="160"/>
      <c r="L148" s="156"/>
      <c r="M148" s="161"/>
      <c r="T148" s="162"/>
      <c r="AT148" s="157" t="s">
        <v>261</v>
      </c>
      <c r="AU148" s="157" t="s">
        <v>82</v>
      </c>
      <c r="AV148" s="13" t="s">
        <v>82</v>
      </c>
      <c r="AW148" s="13" t="s">
        <v>30</v>
      </c>
      <c r="AX148" s="13" t="s">
        <v>80</v>
      </c>
      <c r="AY148" s="157" t="s">
        <v>252</v>
      </c>
    </row>
    <row r="149" spans="2:65" s="1" customFormat="1" ht="37.9" customHeight="1">
      <c r="B149" s="32"/>
      <c r="C149" s="136" t="s">
        <v>82</v>
      </c>
      <c r="D149" s="136" t="s">
        <v>254</v>
      </c>
      <c r="E149" s="137" t="s">
        <v>298</v>
      </c>
      <c r="F149" s="138" t="s">
        <v>299</v>
      </c>
      <c r="G149" s="139" t="s">
        <v>257</v>
      </c>
      <c r="H149" s="140">
        <v>14.96</v>
      </c>
      <c r="I149" s="141"/>
      <c r="J149" s="142">
        <f>ROUND(I149*H149,2)</f>
        <v>0</v>
      </c>
      <c r="K149" s="138" t="s">
        <v>258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0.17499999999999999</v>
      </c>
      <c r="R149" s="145">
        <f>Q149*H149</f>
        <v>2.6179999999999999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3292</v>
      </c>
    </row>
    <row r="150" spans="2:65" s="12" customFormat="1">
      <c r="B150" s="149"/>
      <c r="D150" s="150" t="s">
        <v>261</v>
      </c>
      <c r="E150" s="151" t="s">
        <v>1</v>
      </c>
      <c r="F150" s="152" t="s">
        <v>3293</v>
      </c>
      <c r="H150" s="151" t="s">
        <v>1</v>
      </c>
      <c r="I150" s="153"/>
      <c r="L150" s="149"/>
      <c r="M150" s="154"/>
      <c r="T150" s="155"/>
      <c r="AT150" s="151" t="s">
        <v>261</v>
      </c>
      <c r="AU150" s="151" t="s">
        <v>82</v>
      </c>
      <c r="AV150" s="12" t="s">
        <v>80</v>
      </c>
      <c r="AW150" s="12" t="s">
        <v>30</v>
      </c>
      <c r="AX150" s="12" t="s">
        <v>73</v>
      </c>
      <c r="AY150" s="151" t="s">
        <v>252</v>
      </c>
    </row>
    <row r="151" spans="2:65" s="13" customFormat="1">
      <c r="B151" s="156"/>
      <c r="D151" s="150" t="s">
        <v>261</v>
      </c>
      <c r="E151" s="157" t="s">
        <v>1</v>
      </c>
      <c r="F151" s="158" t="s">
        <v>3294</v>
      </c>
      <c r="H151" s="159">
        <v>8.14</v>
      </c>
      <c r="I151" s="160"/>
      <c r="L151" s="156"/>
      <c r="M151" s="161"/>
      <c r="T151" s="162"/>
      <c r="AT151" s="157" t="s">
        <v>261</v>
      </c>
      <c r="AU151" s="157" t="s">
        <v>82</v>
      </c>
      <c r="AV151" s="13" t="s">
        <v>82</v>
      </c>
      <c r="AW151" s="13" t="s">
        <v>30</v>
      </c>
      <c r="AX151" s="13" t="s">
        <v>73</v>
      </c>
      <c r="AY151" s="157" t="s">
        <v>252</v>
      </c>
    </row>
    <row r="152" spans="2:65" s="12" customFormat="1">
      <c r="B152" s="149"/>
      <c r="D152" s="150" t="s">
        <v>261</v>
      </c>
      <c r="E152" s="151" t="s">
        <v>1</v>
      </c>
      <c r="F152" s="152" t="s">
        <v>3295</v>
      </c>
      <c r="H152" s="151" t="s">
        <v>1</v>
      </c>
      <c r="I152" s="153"/>
      <c r="L152" s="149"/>
      <c r="M152" s="154"/>
      <c r="T152" s="155"/>
      <c r="AT152" s="151" t="s">
        <v>261</v>
      </c>
      <c r="AU152" s="151" t="s">
        <v>82</v>
      </c>
      <c r="AV152" s="12" t="s">
        <v>80</v>
      </c>
      <c r="AW152" s="12" t="s">
        <v>30</v>
      </c>
      <c r="AX152" s="12" t="s">
        <v>73</v>
      </c>
      <c r="AY152" s="151" t="s">
        <v>252</v>
      </c>
    </row>
    <row r="153" spans="2:65" s="13" customFormat="1">
      <c r="B153" s="156"/>
      <c r="D153" s="150" t="s">
        <v>261</v>
      </c>
      <c r="E153" s="157" t="s">
        <v>1</v>
      </c>
      <c r="F153" s="158" t="s">
        <v>3296</v>
      </c>
      <c r="H153" s="159">
        <v>6.82</v>
      </c>
      <c r="I153" s="160"/>
      <c r="L153" s="156"/>
      <c r="M153" s="161"/>
      <c r="T153" s="162"/>
      <c r="AT153" s="157" t="s">
        <v>261</v>
      </c>
      <c r="AU153" s="157" t="s">
        <v>82</v>
      </c>
      <c r="AV153" s="13" t="s">
        <v>82</v>
      </c>
      <c r="AW153" s="13" t="s">
        <v>30</v>
      </c>
      <c r="AX153" s="13" t="s">
        <v>73</v>
      </c>
      <c r="AY153" s="157" t="s">
        <v>252</v>
      </c>
    </row>
    <row r="154" spans="2:65" s="14" customFormat="1">
      <c r="B154" s="163"/>
      <c r="D154" s="150" t="s">
        <v>261</v>
      </c>
      <c r="E154" s="164" t="s">
        <v>1</v>
      </c>
      <c r="F154" s="165" t="s">
        <v>277</v>
      </c>
      <c r="H154" s="166">
        <v>14.96</v>
      </c>
      <c r="I154" s="167"/>
      <c r="L154" s="163"/>
      <c r="M154" s="168"/>
      <c r="T154" s="169"/>
      <c r="AT154" s="164" t="s">
        <v>261</v>
      </c>
      <c r="AU154" s="164" t="s">
        <v>82</v>
      </c>
      <c r="AV154" s="14" t="s">
        <v>259</v>
      </c>
      <c r="AW154" s="14" t="s">
        <v>30</v>
      </c>
      <c r="AX154" s="14" t="s">
        <v>80</v>
      </c>
      <c r="AY154" s="164" t="s">
        <v>252</v>
      </c>
    </row>
    <row r="155" spans="2:65" s="1" customFormat="1" ht="37.9" customHeight="1">
      <c r="B155" s="32"/>
      <c r="C155" s="136" t="s">
        <v>96</v>
      </c>
      <c r="D155" s="136" t="s">
        <v>254</v>
      </c>
      <c r="E155" s="137" t="s">
        <v>306</v>
      </c>
      <c r="F155" s="138" t="s">
        <v>307</v>
      </c>
      <c r="G155" s="139" t="s">
        <v>257</v>
      </c>
      <c r="H155" s="140">
        <v>5.94</v>
      </c>
      <c r="I155" s="141"/>
      <c r="J155" s="142">
        <f>ROUND(I155*H155,2)</f>
        <v>0</v>
      </c>
      <c r="K155" s="138" t="s">
        <v>258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0.1774</v>
      </c>
      <c r="R155" s="145">
        <f>Q155*H155</f>
        <v>1.0537560000000001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3297</v>
      </c>
    </row>
    <row r="156" spans="2:65" s="12" customFormat="1">
      <c r="B156" s="149"/>
      <c r="D156" s="150" t="s">
        <v>261</v>
      </c>
      <c r="E156" s="151" t="s">
        <v>1</v>
      </c>
      <c r="F156" s="152" t="s">
        <v>3290</v>
      </c>
      <c r="H156" s="151" t="s">
        <v>1</v>
      </c>
      <c r="I156" s="153"/>
      <c r="L156" s="149"/>
      <c r="M156" s="154"/>
      <c r="T156" s="155"/>
      <c r="AT156" s="151" t="s">
        <v>261</v>
      </c>
      <c r="AU156" s="151" t="s">
        <v>82</v>
      </c>
      <c r="AV156" s="12" t="s">
        <v>80</v>
      </c>
      <c r="AW156" s="12" t="s">
        <v>30</v>
      </c>
      <c r="AX156" s="12" t="s">
        <v>73</v>
      </c>
      <c r="AY156" s="151" t="s">
        <v>252</v>
      </c>
    </row>
    <row r="157" spans="2:65" s="13" customFormat="1">
      <c r="B157" s="156"/>
      <c r="D157" s="150" t="s">
        <v>261</v>
      </c>
      <c r="E157" s="157" t="s">
        <v>1</v>
      </c>
      <c r="F157" s="158" t="s">
        <v>3298</v>
      </c>
      <c r="H157" s="159">
        <v>5.94</v>
      </c>
      <c r="I157" s="160"/>
      <c r="L157" s="156"/>
      <c r="M157" s="161"/>
      <c r="T157" s="162"/>
      <c r="AT157" s="157" t="s">
        <v>261</v>
      </c>
      <c r="AU157" s="157" t="s">
        <v>82</v>
      </c>
      <c r="AV157" s="13" t="s">
        <v>82</v>
      </c>
      <c r="AW157" s="13" t="s">
        <v>30</v>
      </c>
      <c r="AX157" s="13" t="s">
        <v>73</v>
      </c>
      <c r="AY157" s="157" t="s">
        <v>252</v>
      </c>
    </row>
    <row r="158" spans="2:65" s="14" customFormat="1">
      <c r="B158" s="163"/>
      <c r="D158" s="150" t="s">
        <v>261</v>
      </c>
      <c r="E158" s="164" t="s">
        <v>1</v>
      </c>
      <c r="F158" s="165" t="s">
        <v>277</v>
      </c>
      <c r="H158" s="166">
        <v>5.94</v>
      </c>
      <c r="I158" s="167"/>
      <c r="L158" s="163"/>
      <c r="M158" s="168"/>
      <c r="T158" s="169"/>
      <c r="AT158" s="164" t="s">
        <v>261</v>
      </c>
      <c r="AU158" s="164" t="s">
        <v>82</v>
      </c>
      <c r="AV158" s="14" t="s">
        <v>259</v>
      </c>
      <c r="AW158" s="14" t="s">
        <v>30</v>
      </c>
      <c r="AX158" s="14" t="s">
        <v>80</v>
      </c>
      <c r="AY158" s="164" t="s">
        <v>252</v>
      </c>
    </row>
    <row r="159" spans="2:65" s="1" customFormat="1" ht="37.9" customHeight="1">
      <c r="B159" s="32"/>
      <c r="C159" s="136" t="s">
        <v>259</v>
      </c>
      <c r="D159" s="136" t="s">
        <v>254</v>
      </c>
      <c r="E159" s="137" t="s">
        <v>316</v>
      </c>
      <c r="F159" s="138" t="s">
        <v>317</v>
      </c>
      <c r="G159" s="139" t="s">
        <v>257</v>
      </c>
      <c r="H159" s="140">
        <v>1.98</v>
      </c>
      <c r="I159" s="141"/>
      <c r="J159" s="142">
        <f>ROUND(I159*H159,2)</f>
        <v>0</v>
      </c>
      <c r="K159" s="138" t="s">
        <v>258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0.26225999999999999</v>
      </c>
      <c r="R159" s="145">
        <f>Q159*H159</f>
        <v>0.51927480000000004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3299</v>
      </c>
    </row>
    <row r="160" spans="2:65" s="12" customFormat="1">
      <c r="B160" s="149"/>
      <c r="D160" s="150" t="s">
        <v>261</v>
      </c>
      <c r="E160" s="151" t="s">
        <v>1</v>
      </c>
      <c r="F160" s="152" t="s">
        <v>3300</v>
      </c>
      <c r="H160" s="151" t="s">
        <v>1</v>
      </c>
      <c r="I160" s="153"/>
      <c r="L160" s="149"/>
      <c r="M160" s="154"/>
      <c r="T160" s="155"/>
      <c r="AT160" s="151" t="s">
        <v>261</v>
      </c>
      <c r="AU160" s="151" t="s">
        <v>82</v>
      </c>
      <c r="AV160" s="12" t="s">
        <v>80</v>
      </c>
      <c r="AW160" s="12" t="s">
        <v>30</v>
      </c>
      <c r="AX160" s="12" t="s">
        <v>73</v>
      </c>
      <c r="AY160" s="151" t="s">
        <v>252</v>
      </c>
    </row>
    <row r="161" spans="2:65" s="13" customFormat="1">
      <c r="B161" s="156"/>
      <c r="D161" s="150" t="s">
        <v>261</v>
      </c>
      <c r="E161" s="157" t="s">
        <v>1</v>
      </c>
      <c r="F161" s="158" t="s">
        <v>3301</v>
      </c>
      <c r="H161" s="159">
        <v>1.98</v>
      </c>
      <c r="I161" s="160"/>
      <c r="L161" s="156"/>
      <c r="M161" s="161"/>
      <c r="T161" s="162"/>
      <c r="AT161" s="157" t="s">
        <v>261</v>
      </c>
      <c r="AU161" s="157" t="s">
        <v>82</v>
      </c>
      <c r="AV161" s="13" t="s">
        <v>82</v>
      </c>
      <c r="AW161" s="13" t="s">
        <v>30</v>
      </c>
      <c r="AX161" s="13" t="s">
        <v>80</v>
      </c>
      <c r="AY161" s="157" t="s">
        <v>252</v>
      </c>
    </row>
    <row r="162" spans="2:65" s="1" customFormat="1" ht="55.5" customHeight="1">
      <c r="B162" s="32"/>
      <c r="C162" s="136" t="s">
        <v>297</v>
      </c>
      <c r="D162" s="136" t="s">
        <v>254</v>
      </c>
      <c r="E162" s="137" t="s">
        <v>321</v>
      </c>
      <c r="F162" s="138" t="s">
        <v>322</v>
      </c>
      <c r="G162" s="139" t="s">
        <v>257</v>
      </c>
      <c r="H162" s="140">
        <v>24.64</v>
      </c>
      <c r="I162" s="141"/>
      <c r="J162" s="142">
        <f>ROUND(I162*H162,2)</f>
        <v>0</v>
      </c>
      <c r="K162" s="138" t="s">
        <v>258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0.24410999999999999</v>
      </c>
      <c r="R162" s="145">
        <f>Q162*H162</f>
        <v>6.0148704000000004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3302</v>
      </c>
    </row>
    <row r="163" spans="2:65" s="12" customFormat="1">
      <c r="B163" s="149"/>
      <c r="D163" s="150" t="s">
        <v>261</v>
      </c>
      <c r="E163" s="151" t="s">
        <v>1</v>
      </c>
      <c r="F163" s="152" t="s">
        <v>3303</v>
      </c>
      <c r="H163" s="151" t="s">
        <v>1</v>
      </c>
      <c r="I163" s="153"/>
      <c r="L163" s="149"/>
      <c r="M163" s="154"/>
      <c r="T163" s="155"/>
      <c r="AT163" s="151" t="s">
        <v>261</v>
      </c>
      <c r="AU163" s="151" t="s">
        <v>82</v>
      </c>
      <c r="AV163" s="12" t="s">
        <v>80</v>
      </c>
      <c r="AW163" s="12" t="s">
        <v>30</v>
      </c>
      <c r="AX163" s="12" t="s">
        <v>73</v>
      </c>
      <c r="AY163" s="151" t="s">
        <v>252</v>
      </c>
    </row>
    <row r="164" spans="2:65" s="13" customFormat="1">
      <c r="B164" s="156"/>
      <c r="D164" s="150" t="s">
        <v>261</v>
      </c>
      <c r="E164" s="157" t="s">
        <v>1</v>
      </c>
      <c r="F164" s="158" t="s">
        <v>1105</v>
      </c>
      <c r="H164" s="159">
        <v>24.64</v>
      </c>
      <c r="I164" s="160"/>
      <c r="L164" s="156"/>
      <c r="M164" s="161"/>
      <c r="T164" s="162"/>
      <c r="AT164" s="157" t="s">
        <v>261</v>
      </c>
      <c r="AU164" s="157" t="s">
        <v>82</v>
      </c>
      <c r="AV164" s="13" t="s">
        <v>82</v>
      </c>
      <c r="AW164" s="13" t="s">
        <v>30</v>
      </c>
      <c r="AX164" s="13" t="s">
        <v>80</v>
      </c>
      <c r="AY164" s="157" t="s">
        <v>252</v>
      </c>
    </row>
    <row r="165" spans="2:65" s="1" customFormat="1" ht="44.25" customHeight="1">
      <c r="B165" s="32"/>
      <c r="C165" s="136" t="s">
        <v>305</v>
      </c>
      <c r="D165" s="136" t="s">
        <v>254</v>
      </c>
      <c r="E165" s="137" t="s">
        <v>348</v>
      </c>
      <c r="F165" s="138" t="s">
        <v>349</v>
      </c>
      <c r="G165" s="139" t="s">
        <v>345</v>
      </c>
      <c r="H165" s="140">
        <v>5</v>
      </c>
      <c r="I165" s="141"/>
      <c r="J165" s="142">
        <f>ROUND(I165*H165,2)</f>
        <v>0</v>
      </c>
      <c r="K165" s="138" t="s">
        <v>258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2.6280000000000001E-2</v>
      </c>
      <c r="R165" s="145">
        <f>Q165*H165</f>
        <v>0.13140000000000002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3304</v>
      </c>
    </row>
    <row r="166" spans="2:65" s="12" customFormat="1">
      <c r="B166" s="149"/>
      <c r="D166" s="150" t="s">
        <v>261</v>
      </c>
      <c r="E166" s="151" t="s">
        <v>1</v>
      </c>
      <c r="F166" s="152" t="s">
        <v>646</v>
      </c>
      <c r="H166" s="151" t="s">
        <v>1</v>
      </c>
      <c r="I166" s="153"/>
      <c r="L166" s="149"/>
      <c r="M166" s="154"/>
      <c r="T166" s="155"/>
      <c r="AT166" s="151" t="s">
        <v>261</v>
      </c>
      <c r="AU166" s="151" t="s">
        <v>82</v>
      </c>
      <c r="AV166" s="12" t="s">
        <v>80</v>
      </c>
      <c r="AW166" s="12" t="s">
        <v>30</v>
      </c>
      <c r="AX166" s="12" t="s">
        <v>73</v>
      </c>
      <c r="AY166" s="151" t="s">
        <v>252</v>
      </c>
    </row>
    <row r="167" spans="2:65" s="13" customFormat="1">
      <c r="B167" s="156"/>
      <c r="D167" s="150" t="s">
        <v>261</v>
      </c>
      <c r="E167" s="157" t="s">
        <v>1</v>
      </c>
      <c r="F167" s="158" t="s">
        <v>80</v>
      </c>
      <c r="H167" s="159">
        <v>1</v>
      </c>
      <c r="I167" s="160"/>
      <c r="L167" s="156"/>
      <c r="M167" s="161"/>
      <c r="T167" s="162"/>
      <c r="AT167" s="157" t="s">
        <v>261</v>
      </c>
      <c r="AU167" s="157" t="s">
        <v>82</v>
      </c>
      <c r="AV167" s="13" t="s">
        <v>82</v>
      </c>
      <c r="AW167" s="13" t="s">
        <v>30</v>
      </c>
      <c r="AX167" s="13" t="s">
        <v>73</v>
      </c>
      <c r="AY167" s="157" t="s">
        <v>252</v>
      </c>
    </row>
    <row r="168" spans="2:65" s="12" customFormat="1">
      <c r="B168" s="149"/>
      <c r="D168" s="150" t="s">
        <v>261</v>
      </c>
      <c r="E168" s="151" t="s">
        <v>1</v>
      </c>
      <c r="F168" s="152" t="s">
        <v>642</v>
      </c>
      <c r="H168" s="151" t="s">
        <v>1</v>
      </c>
      <c r="I168" s="153"/>
      <c r="L168" s="149"/>
      <c r="M168" s="154"/>
      <c r="T168" s="155"/>
      <c r="AT168" s="151" t="s">
        <v>261</v>
      </c>
      <c r="AU168" s="151" t="s">
        <v>82</v>
      </c>
      <c r="AV168" s="12" t="s">
        <v>80</v>
      </c>
      <c r="AW168" s="12" t="s">
        <v>30</v>
      </c>
      <c r="AX168" s="12" t="s">
        <v>73</v>
      </c>
      <c r="AY168" s="151" t="s">
        <v>252</v>
      </c>
    </row>
    <row r="169" spans="2:65" s="13" customFormat="1">
      <c r="B169" s="156"/>
      <c r="D169" s="150" t="s">
        <v>261</v>
      </c>
      <c r="E169" s="157" t="s">
        <v>1</v>
      </c>
      <c r="F169" s="158" t="s">
        <v>80</v>
      </c>
      <c r="H169" s="159">
        <v>1</v>
      </c>
      <c r="I169" s="160"/>
      <c r="L169" s="156"/>
      <c r="M169" s="161"/>
      <c r="T169" s="162"/>
      <c r="AT169" s="157" t="s">
        <v>261</v>
      </c>
      <c r="AU169" s="157" t="s">
        <v>82</v>
      </c>
      <c r="AV169" s="13" t="s">
        <v>82</v>
      </c>
      <c r="AW169" s="13" t="s">
        <v>30</v>
      </c>
      <c r="AX169" s="13" t="s">
        <v>73</v>
      </c>
      <c r="AY169" s="157" t="s">
        <v>252</v>
      </c>
    </row>
    <row r="170" spans="2:65" s="12" customFormat="1">
      <c r="B170" s="149"/>
      <c r="D170" s="150" t="s">
        <v>261</v>
      </c>
      <c r="E170" s="151" t="s">
        <v>1</v>
      </c>
      <c r="F170" s="152" t="s">
        <v>3305</v>
      </c>
      <c r="H170" s="151" t="s">
        <v>1</v>
      </c>
      <c r="I170" s="153"/>
      <c r="L170" s="149"/>
      <c r="M170" s="154"/>
      <c r="T170" s="155"/>
      <c r="AT170" s="151" t="s">
        <v>261</v>
      </c>
      <c r="AU170" s="151" t="s">
        <v>82</v>
      </c>
      <c r="AV170" s="12" t="s">
        <v>80</v>
      </c>
      <c r="AW170" s="12" t="s">
        <v>30</v>
      </c>
      <c r="AX170" s="12" t="s">
        <v>73</v>
      </c>
      <c r="AY170" s="151" t="s">
        <v>252</v>
      </c>
    </row>
    <row r="171" spans="2:65" s="13" customFormat="1">
      <c r="B171" s="156"/>
      <c r="D171" s="150" t="s">
        <v>261</v>
      </c>
      <c r="E171" s="157" t="s">
        <v>1</v>
      </c>
      <c r="F171" s="158" t="s">
        <v>80</v>
      </c>
      <c r="H171" s="159">
        <v>1</v>
      </c>
      <c r="I171" s="160"/>
      <c r="L171" s="156"/>
      <c r="M171" s="161"/>
      <c r="T171" s="162"/>
      <c r="AT171" s="157" t="s">
        <v>261</v>
      </c>
      <c r="AU171" s="157" t="s">
        <v>82</v>
      </c>
      <c r="AV171" s="13" t="s">
        <v>82</v>
      </c>
      <c r="AW171" s="13" t="s">
        <v>30</v>
      </c>
      <c r="AX171" s="13" t="s">
        <v>73</v>
      </c>
      <c r="AY171" s="157" t="s">
        <v>252</v>
      </c>
    </row>
    <row r="172" spans="2:65" s="12" customFormat="1">
      <c r="B172" s="149"/>
      <c r="D172" s="150" t="s">
        <v>261</v>
      </c>
      <c r="E172" s="151" t="s">
        <v>1</v>
      </c>
      <c r="F172" s="152" t="s">
        <v>3306</v>
      </c>
      <c r="H172" s="151" t="s">
        <v>1</v>
      </c>
      <c r="I172" s="153"/>
      <c r="L172" s="149"/>
      <c r="M172" s="154"/>
      <c r="T172" s="155"/>
      <c r="AT172" s="151" t="s">
        <v>261</v>
      </c>
      <c r="AU172" s="151" t="s">
        <v>82</v>
      </c>
      <c r="AV172" s="12" t="s">
        <v>80</v>
      </c>
      <c r="AW172" s="12" t="s">
        <v>30</v>
      </c>
      <c r="AX172" s="12" t="s">
        <v>73</v>
      </c>
      <c r="AY172" s="151" t="s">
        <v>252</v>
      </c>
    </row>
    <row r="173" spans="2:65" s="13" customFormat="1">
      <c r="B173" s="156"/>
      <c r="D173" s="150" t="s">
        <v>261</v>
      </c>
      <c r="E173" s="157" t="s">
        <v>1</v>
      </c>
      <c r="F173" s="158" t="s">
        <v>80</v>
      </c>
      <c r="H173" s="159">
        <v>1</v>
      </c>
      <c r="I173" s="160"/>
      <c r="L173" s="156"/>
      <c r="M173" s="161"/>
      <c r="T173" s="162"/>
      <c r="AT173" s="157" t="s">
        <v>261</v>
      </c>
      <c r="AU173" s="157" t="s">
        <v>82</v>
      </c>
      <c r="AV173" s="13" t="s">
        <v>82</v>
      </c>
      <c r="AW173" s="13" t="s">
        <v>30</v>
      </c>
      <c r="AX173" s="13" t="s">
        <v>73</v>
      </c>
      <c r="AY173" s="157" t="s">
        <v>252</v>
      </c>
    </row>
    <row r="174" spans="2:65" s="12" customFormat="1">
      <c r="B174" s="149"/>
      <c r="D174" s="150" t="s">
        <v>261</v>
      </c>
      <c r="E174" s="151" t="s">
        <v>1</v>
      </c>
      <c r="F174" s="152" t="s">
        <v>3307</v>
      </c>
      <c r="H174" s="151" t="s">
        <v>1</v>
      </c>
      <c r="I174" s="153"/>
      <c r="L174" s="149"/>
      <c r="M174" s="154"/>
      <c r="T174" s="155"/>
      <c r="AT174" s="151" t="s">
        <v>261</v>
      </c>
      <c r="AU174" s="151" t="s">
        <v>82</v>
      </c>
      <c r="AV174" s="12" t="s">
        <v>80</v>
      </c>
      <c r="AW174" s="12" t="s">
        <v>30</v>
      </c>
      <c r="AX174" s="12" t="s">
        <v>73</v>
      </c>
      <c r="AY174" s="151" t="s">
        <v>252</v>
      </c>
    </row>
    <row r="175" spans="2:65" s="13" customFormat="1">
      <c r="B175" s="156"/>
      <c r="D175" s="150" t="s">
        <v>261</v>
      </c>
      <c r="E175" s="157" t="s">
        <v>1</v>
      </c>
      <c r="F175" s="158" t="s">
        <v>80</v>
      </c>
      <c r="H175" s="159">
        <v>1</v>
      </c>
      <c r="I175" s="160"/>
      <c r="L175" s="156"/>
      <c r="M175" s="161"/>
      <c r="T175" s="162"/>
      <c r="AT175" s="157" t="s">
        <v>261</v>
      </c>
      <c r="AU175" s="157" t="s">
        <v>82</v>
      </c>
      <c r="AV175" s="13" t="s">
        <v>82</v>
      </c>
      <c r="AW175" s="13" t="s">
        <v>30</v>
      </c>
      <c r="AX175" s="13" t="s">
        <v>73</v>
      </c>
      <c r="AY175" s="157" t="s">
        <v>252</v>
      </c>
    </row>
    <row r="176" spans="2:65" s="14" customFormat="1">
      <c r="B176" s="163"/>
      <c r="D176" s="150" t="s">
        <v>261</v>
      </c>
      <c r="E176" s="164" t="s">
        <v>1</v>
      </c>
      <c r="F176" s="165" t="s">
        <v>277</v>
      </c>
      <c r="H176" s="166">
        <v>5</v>
      </c>
      <c r="I176" s="167"/>
      <c r="L176" s="163"/>
      <c r="M176" s="168"/>
      <c r="T176" s="169"/>
      <c r="AT176" s="164" t="s">
        <v>261</v>
      </c>
      <c r="AU176" s="164" t="s">
        <v>82</v>
      </c>
      <c r="AV176" s="14" t="s">
        <v>259</v>
      </c>
      <c r="AW176" s="14" t="s">
        <v>30</v>
      </c>
      <c r="AX176" s="14" t="s">
        <v>80</v>
      </c>
      <c r="AY176" s="164" t="s">
        <v>252</v>
      </c>
    </row>
    <row r="177" spans="2:65" s="1" customFormat="1" ht="44.25" customHeight="1">
      <c r="B177" s="32"/>
      <c r="C177" s="136" t="s">
        <v>315</v>
      </c>
      <c r="D177" s="136" t="s">
        <v>254</v>
      </c>
      <c r="E177" s="137" t="s">
        <v>3308</v>
      </c>
      <c r="F177" s="138" t="s">
        <v>3309</v>
      </c>
      <c r="G177" s="139" t="s">
        <v>345</v>
      </c>
      <c r="H177" s="140">
        <v>1</v>
      </c>
      <c r="I177" s="141"/>
      <c r="J177" s="142">
        <f>ROUND(I177*H177,2)</f>
        <v>0</v>
      </c>
      <c r="K177" s="138" t="s">
        <v>258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2.155E-2</v>
      </c>
      <c r="R177" s="145">
        <f>Q177*H177</f>
        <v>2.155E-2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3310</v>
      </c>
    </row>
    <row r="178" spans="2:65" s="13" customFormat="1">
      <c r="B178" s="156"/>
      <c r="D178" s="150" t="s">
        <v>261</v>
      </c>
      <c r="E178" s="157" t="s">
        <v>1</v>
      </c>
      <c r="F178" s="158" t="s">
        <v>3311</v>
      </c>
      <c r="H178" s="159">
        <v>0</v>
      </c>
      <c r="I178" s="160"/>
      <c r="L178" s="156"/>
      <c r="M178" s="161"/>
      <c r="T178" s="162"/>
      <c r="AT178" s="157" t="s">
        <v>261</v>
      </c>
      <c r="AU178" s="157" t="s">
        <v>82</v>
      </c>
      <c r="AV178" s="13" t="s">
        <v>82</v>
      </c>
      <c r="AW178" s="13" t="s">
        <v>30</v>
      </c>
      <c r="AX178" s="13" t="s">
        <v>73</v>
      </c>
      <c r="AY178" s="157" t="s">
        <v>252</v>
      </c>
    </row>
    <row r="179" spans="2:65" s="12" customFormat="1">
      <c r="B179" s="149"/>
      <c r="D179" s="150" t="s">
        <v>261</v>
      </c>
      <c r="E179" s="151" t="s">
        <v>1</v>
      </c>
      <c r="F179" s="152" t="s">
        <v>3312</v>
      </c>
      <c r="H179" s="151" t="s">
        <v>1</v>
      </c>
      <c r="I179" s="153"/>
      <c r="L179" s="149"/>
      <c r="M179" s="154"/>
      <c r="T179" s="155"/>
      <c r="AT179" s="151" t="s">
        <v>261</v>
      </c>
      <c r="AU179" s="151" t="s">
        <v>82</v>
      </c>
      <c r="AV179" s="12" t="s">
        <v>80</v>
      </c>
      <c r="AW179" s="12" t="s">
        <v>30</v>
      </c>
      <c r="AX179" s="12" t="s">
        <v>73</v>
      </c>
      <c r="AY179" s="151" t="s">
        <v>252</v>
      </c>
    </row>
    <row r="180" spans="2:65" s="13" customFormat="1">
      <c r="B180" s="156"/>
      <c r="D180" s="150" t="s">
        <v>261</v>
      </c>
      <c r="E180" s="157" t="s">
        <v>1</v>
      </c>
      <c r="F180" s="158" t="s">
        <v>80</v>
      </c>
      <c r="H180" s="159">
        <v>1</v>
      </c>
      <c r="I180" s="160"/>
      <c r="L180" s="156"/>
      <c r="M180" s="161"/>
      <c r="T180" s="162"/>
      <c r="AT180" s="157" t="s">
        <v>261</v>
      </c>
      <c r="AU180" s="157" t="s">
        <v>82</v>
      </c>
      <c r="AV180" s="13" t="s">
        <v>82</v>
      </c>
      <c r="AW180" s="13" t="s">
        <v>30</v>
      </c>
      <c r="AX180" s="13" t="s">
        <v>73</v>
      </c>
      <c r="AY180" s="157" t="s">
        <v>252</v>
      </c>
    </row>
    <row r="181" spans="2:65" s="14" customFormat="1">
      <c r="B181" s="163"/>
      <c r="D181" s="150" t="s">
        <v>261</v>
      </c>
      <c r="E181" s="164" t="s">
        <v>1</v>
      </c>
      <c r="F181" s="165" t="s">
        <v>277</v>
      </c>
      <c r="H181" s="166">
        <v>1</v>
      </c>
      <c r="I181" s="167"/>
      <c r="L181" s="163"/>
      <c r="M181" s="168"/>
      <c r="T181" s="169"/>
      <c r="AT181" s="164" t="s">
        <v>261</v>
      </c>
      <c r="AU181" s="164" t="s">
        <v>82</v>
      </c>
      <c r="AV181" s="14" t="s">
        <v>259</v>
      </c>
      <c r="AW181" s="14" t="s">
        <v>30</v>
      </c>
      <c r="AX181" s="14" t="s">
        <v>80</v>
      </c>
      <c r="AY181" s="164" t="s">
        <v>252</v>
      </c>
    </row>
    <row r="182" spans="2:65" s="1" customFormat="1" ht="44.25" customHeight="1">
      <c r="B182" s="32"/>
      <c r="C182" s="136" t="s">
        <v>320</v>
      </c>
      <c r="D182" s="136" t="s">
        <v>254</v>
      </c>
      <c r="E182" s="137" t="s">
        <v>364</v>
      </c>
      <c r="F182" s="138" t="s">
        <v>365</v>
      </c>
      <c r="G182" s="139" t="s">
        <v>345</v>
      </c>
      <c r="H182" s="140">
        <v>5</v>
      </c>
      <c r="I182" s="141"/>
      <c r="J182" s="142">
        <f>ROUND(I182*H182,2)</f>
        <v>0</v>
      </c>
      <c r="K182" s="138" t="s">
        <v>258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3.193E-2</v>
      </c>
      <c r="R182" s="145">
        <f>Q182*H182</f>
        <v>0.15965000000000001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3313</v>
      </c>
    </row>
    <row r="183" spans="2:65" s="12" customFormat="1">
      <c r="B183" s="149"/>
      <c r="D183" s="150" t="s">
        <v>261</v>
      </c>
      <c r="E183" s="151" t="s">
        <v>1</v>
      </c>
      <c r="F183" s="152" t="s">
        <v>3314</v>
      </c>
      <c r="H183" s="151" t="s">
        <v>1</v>
      </c>
      <c r="I183" s="153"/>
      <c r="L183" s="149"/>
      <c r="M183" s="154"/>
      <c r="T183" s="155"/>
      <c r="AT183" s="151" t="s">
        <v>261</v>
      </c>
      <c r="AU183" s="151" t="s">
        <v>82</v>
      </c>
      <c r="AV183" s="12" t="s">
        <v>80</v>
      </c>
      <c r="AW183" s="12" t="s">
        <v>30</v>
      </c>
      <c r="AX183" s="12" t="s">
        <v>73</v>
      </c>
      <c r="AY183" s="151" t="s">
        <v>252</v>
      </c>
    </row>
    <row r="184" spans="2:65" s="13" customFormat="1">
      <c r="B184" s="156"/>
      <c r="D184" s="150" t="s">
        <v>261</v>
      </c>
      <c r="E184" s="157" t="s">
        <v>1</v>
      </c>
      <c r="F184" s="158" t="s">
        <v>80</v>
      </c>
      <c r="H184" s="159">
        <v>1</v>
      </c>
      <c r="I184" s="160"/>
      <c r="L184" s="156"/>
      <c r="M184" s="161"/>
      <c r="T184" s="162"/>
      <c r="AT184" s="157" t="s">
        <v>261</v>
      </c>
      <c r="AU184" s="157" t="s">
        <v>82</v>
      </c>
      <c r="AV184" s="13" t="s">
        <v>82</v>
      </c>
      <c r="AW184" s="13" t="s">
        <v>30</v>
      </c>
      <c r="AX184" s="13" t="s">
        <v>73</v>
      </c>
      <c r="AY184" s="157" t="s">
        <v>252</v>
      </c>
    </row>
    <row r="185" spans="2:65" s="12" customFormat="1">
      <c r="B185" s="149"/>
      <c r="D185" s="150" t="s">
        <v>261</v>
      </c>
      <c r="E185" s="151" t="s">
        <v>1</v>
      </c>
      <c r="F185" s="152" t="s">
        <v>3290</v>
      </c>
      <c r="H185" s="151" t="s">
        <v>1</v>
      </c>
      <c r="I185" s="153"/>
      <c r="L185" s="149"/>
      <c r="M185" s="154"/>
      <c r="T185" s="155"/>
      <c r="AT185" s="151" t="s">
        <v>261</v>
      </c>
      <c r="AU185" s="151" t="s">
        <v>82</v>
      </c>
      <c r="AV185" s="12" t="s">
        <v>80</v>
      </c>
      <c r="AW185" s="12" t="s">
        <v>30</v>
      </c>
      <c r="AX185" s="12" t="s">
        <v>73</v>
      </c>
      <c r="AY185" s="151" t="s">
        <v>252</v>
      </c>
    </row>
    <row r="186" spans="2:65" s="13" customFormat="1">
      <c r="B186" s="156"/>
      <c r="D186" s="150" t="s">
        <v>261</v>
      </c>
      <c r="E186" s="157" t="s">
        <v>1</v>
      </c>
      <c r="F186" s="158" t="s">
        <v>80</v>
      </c>
      <c r="H186" s="159">
        <v>1</v>
      </c>
      <c r="I186" s="160"/>
      <c r="L186" s="156"/>
      <c r="M186" s="161"/>
      <c r="T186" s="162"/>
      <c r="AT186" s="157" t="s">
        <v>261</v>
      </c>
      <c r="AU186" s="157" t="s">
        <v>82</v>
      </c>
      <c r="AV186" s="13" t="s">
        <v>82</v>
      </c>
      <c r="AW186" s="13" t="s">
        <v>30</v>
      </c>
      <c r="AX186" s="13" t="s">
        <v>73</v>
      </c>
      <c r="AY186" s="157" t="s">
        <v>252</v>
      </c>
    </row>
    <row r="187" spans="2:65" s="12" customFormat="1">
      <c r="B187" s="149"/>
      <c r="D187" s="150" t="s">
        <v>261</v>
      </c>
      <c r="E187" s="151" t="s">
        <v>1</v>
      </c>
      <c r="F187" s="152" t="s">
        <v>3315</v>
      </c>
      <c r="H187" s="151" t="s">
        <v>1</v>
      </c>
      <c r="I187" s="153"/>
      <c r="L187" s="149"/>
      <c r="M187" s="154"/>
      <c r="T187" s="155"/>
      <c r="AT187" s="151" t="s">
        <v>261</v>
      </c>
      <c r="AU187" s="151" t="s">
        <v>82</v>
      </c>
      <c r="AV187" s="12" t="s">
        <v>80</v>
      </c>
      <c r="AW187" s="12" t="s">
        <v>30</v>
      </c>
      <c r="AX187" s="12" t="s">
        <v>73</v>
      </c>
      <c r="AY187" s="151" t="s">
        <v>252</v>
      </c>
    </row>
    <row r="188" spans="2:65" s="13" customFormat="1">
      <c r="B188" s="156"/>
      <c r="D188" s="150" t="s">
        <v>261</v>
      </c>
      <c r="E188" s="157" t="s">
        <v>1</v>
      </c>
      <c r="F188" s="158" t="s">
        <v>80</v>
      </c>
      <c r="H188" s="159">
        <v>1</v>
      </c>
      <c r="I188" s="160"/>
      <c r="L188" s="156"/>
      <c r="M188" s="161"/>
      <c r="T188" s="162"/>
      <c r="AT188" s="157" t="s">
        <v>261</v>
      </c>
      <c r="AU188" s="157" t="s">
        <v>82</v>
      </c>
      <c r="AV188" s="13" t="s">
        <v>82</v>
      </c>
      <c r="AW188" s="13" t="s">
        <v>30</v>
      </c>
      <c r="AX188" s="13" t="s">
        <v>73</v>
      </c>
      <c r="AY188" s="157" t="s">
        <v>252</v>
      </c>
    </row>
    <row r="189" spans="2:65" s="12" customFormat="1">
      <c r="B189" s="149"/>
      <c r="D189" s="150" t="s">
        <v>261</v>
      </c>
      <c r="E189" s="151" t="s">
        <v>1</v>
      </c>
      <c r="F189" s="152" t="s">
        <v>3293</v>
      </c>
      <c r="H189" s="151" t="s">
        <v>1</v>
      </c>
      <c r="I189" s="153"/>
      <c r="L189" s="149"/>
      <c r="M189" s="154"/>
      <c r="T189" s="155"/>
      <c r="AT189" s="151" t="s">
        <v>261</v>
      </c>
      <c r="AU189" s="151" t="s">
        <v>82</v>
      </c>
      <c r="AV189" s="12" t="s">
        <v>80</v>
      </c>
      <c r="AW189" s="12" t="s">
        <v>30</v>
      </c>
      <c r="AX189" s="12" t="s">
        <v>73</v>
      </c>
      <c r="AY189" s="151" t="s">
        <v>252</v>
      </c>
    </row>
    <row r="190" spans="2:65" s="13" customFormat="1">
      <c r="B190" s="156"/>
      <c r="D190" s="150" t="s">
        <v>261</v>
      </c>
      <c r="E190" s="157" t="s">
        <v>1</v>
      </c>
      <c r="F190" s="158" t="s">
        <v>80</v>
      </c>
      <c r="H190" s="159">
        <v>1</v>
      </c>
      <c r="I190" s="160"/>
      <c r="L190" s="156"/>
      <c r="M190" s="161"/>
      <c r="T190" s="162"/>
      <c r="AT190" s="157" t="s">
        <v>261</v>
      </c>
      <c r="AU190" s="157" t="s">
        <v>82</v>
      </c>
      <c r="AV190" s="13" t="s">
        <v>82</v>
      </c>
      <c r="AW190" s="13" t="s">
        <v>30</v>
      </c>
      <c r="AX190" s="13" t="s">
        <v>73</v>
      </c>
      <c r="AY190" s="157" t="s">
        <v>252</v>
      </c>
    </row>
    <row r="191" spans="2:65" s="12" customFormat="1">
      <c r="B191" s="149"/>
      <c r="D191" s="150" t="s">
        <v>261</v>
      </c>
      <c r="E191" s="151" t="s">
        <v>1</v>
      </c>
      <c r="F191" s="152" t="s">
        <v>644</v>
      </c>
      <c r="H191" s="151" t="s">
        <v>1</v>
      </c>
      <c r="I191" s="153"/>
      <c r="L191" s="149"/>
      <c r="M191" s="154"/>
      <c r="T191" s="155"/>
      <c r="AT191" s="151" t="s">
        <v>261</v>
      </c>
      <c r="AU191" s="151" t="s">
        <v>82</v>
      </c>
      <c r="AV191" s="12" t="s">
        <v>80</v>
      </c>
      <c r="AW191" s="12" t="s">
        <v>30</v>
      </c>
      <c r="AX191" s="12" t="s">
        <v>73</v>
      </c>
      <c r="AY191" s="151" t="s">
        <v>252</v>
      </c>
    </row>
    <row r="192" spans="2:65" s="13" customFormat="1">
      <c r="B192" s="156"/>
      <c r="D192" s="150" t="s">
        <v>261</v>
      </c>
      <c r="E192" s="157" t="s">
        <v>1</v>
      </c>
      <c r="F192" s="158" t="s">
        <v>80</v>
      </c>
      <c r="H192" s="159">
        <v>1</v>
      </c>
      <c r="I192" s="160"/>
      <c r="L192" s="156"/>
      <c r="M192" s="161"/>
      <c r="T192" s="162"/>
      <c r="AT192" s="157" t="s">
        <v>261</v>
      </c>
      <c r="AU192" s="157" t="s">
        <v>82</v>
      </c>
      <c r="AV192" s="13" t="s">
        <v>82</v>
      </c>
      <c r="AW192" s="13" t="s">
        <v>30</v>
      </c>
      <c r="AX192" s="13" t="s">
        <v>73</v>
      </c>
      <c r="AY192" s="157" t="s">
        <v>252</v>
      </c>
    </row>
    <row r="193" spans="2:65" s="14" customFormat="1">
      <c r="B193" s="163"/>
      <c r="D193" s="150" t="s">
        <v>261</v>
      </c>
      <c r="E193" s="164" t="s">
        <v>1</v>
      </c>
      <c r="F193" s="165" t="s">
        <v>277</v>
      </c>
      <c r="H193" s="166">
        <v>5</v>
      </c>
      <c r="I193" s="167"/>
      <c r="L193" s="163"/>
      <c r="M193" s="168"/>
      <c r="T193" s="169"/>
      <c r="AT193" s="164" t="s">
        <v>261</v>
      </c>
      <c r="AU193" s="164" t="s">
        <v>82</v>
      </c>
      <c r="AV193" s="14" t="s">
        <v>259</v>
      </c>
      <c r="AW193" s="14" t="s">
        <v>30</v>
      </c>
      <c r="AX193" s="14" t="s">
        <v>80</v>
      </c>
      <c r="AY193" s="164" t="s">
        <v>252</v>
      </c>
    </row>
    <row r="194" spans="2:65" s="1" customFormat="1" ht="37.9" customHeight="1">
      <c r="B194" s="32"/>
      <c r="C194" s="136" t="s">
        <v>327</v>
      </c>
      <c r="D194" s="136" t="s">
        <v>254</v>
      </c>
      <c r="E194" s="137" t="s">
        <v>3316</v>
      </c>
      <c r="F194" s="138" t="s">
        <v>3317</v>
      </c>
      <c r="G194" s="139" t="s">
        <v>345</v>
      </c>
      <c r="H194" s="140">
        <v>1</v>
      </c>
      <c r="I194" s="141"/>
      <c r="J194" s="142">
        <f>ROUND(I194*H194,2)</f>
        <v>0</v>
      </c>
      <c r="K194" s="138" t="s">
        <v>258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8.1309999999999993E-2</v>
      </c>
      <c r="R194" s="145">
        <f>Q194*H194</f>
        <v>8.1309999999999993E-2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3318</v>
      </c>
    </row>
    <row r="195" spans="2:65" s="12" customFormat="1">
      <c r="B195" s="149"/>
      <c r="D195" s="150" t="s">
        <v>261</v>
      </c>
      <c r="E195" s="151" t="s">
        <v>1</v>
      </c>
      <c r="F195" s="152" t="s">
        <v>3319</v>
      </c>
      <c r="H195" s="151" t="s">
        <v>1</v>
      </c>
      <c r="I195" s="153"/>
      <c r="L195" s="149"/>
      <c r="M195" s="154"/>
      <c r="T195" s="155"/>
      <c r="AT195" s="151" t="s">
        <v>261</v>
      </c>
      <c r="AU195" s="151" t="s">
        <v>82</v>
      </c>
      <c r="AV195" s="12" t="s">
        <v>80</v>
      </c>
      <c r="AW195" s="12" t="s">
        <v>30</v>
      </c>
      <c r="AX195" s="12" t="s">
        <v>73</v>
      </c>
      <c r="AY195" s="151" t="s">
        <v>252</v>
      </c>
    </row>
    <row r="196" spans="2:65" s="13" customFormat="1">
      <c r="B196" s="156"/>
      <c r="D196" s="150" t="s">
        <v>261</v>
      </c>
      <c r="E196" s="157" t="s">
        <v>1</v>
      </c>
      <c r="F196" s="158" t="s">
        <v>80</v>
      </c>
      <c r="H196" s="159">
        <v>1</v>
      </c>
      <c r="I196" s="160"/>
      <c r="L196" s="156"/>
      <c r="M196" s="161"/>
      <c r="T196" s="162"/>
      <c r="AT196" s="157" t="s">
        <v>261</v>
      </c>
      <c r="AU196" s="157" t="s">
        <v>82</v>
      </c>
      <c r="AV196" s="13" t="s">
        <v>82</v>
      </c>
      <c r="AW196" s="13" t="s">
        <v>30</v>
      </c>
      <c r="AX196" s="13" t="s">
        <v>80</v>
      </c>
      <c r="AY196" s="157" t="s">
        <v>252</v>
      </c>
    </row>
    <row r="197" spans="2:65" s="1" customFormat="1" ht="37.9" customHeight="1">
      <c r="B197" s="32"/>
      <c r="C197" s="136" t="s">
        <v>333</v>
      </c>
      <c r="D197" s="136" t="s">
        <v>254</v>
      </c>
      <c r="E197" s="137" t="s">
        <v>374</v>
      </c>
      <c r="F197" s="138" t="s">
        <v>375</v>
      </c>
      <c r="G197" s="139" t="s">
        <v>257</v>
      </c>
      <c r="H197" s="140">
        <v>59.25</v>
      </c>
      <c r="I197" s="141"/>
      <c r="J197" s="142">
        <f>ROUND(I197*H197,2)</f>
        <v>0</v>
      </c>
      <c r="K197" s="138" t="s">
        <v>258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6.1719999999999997E-2</v>
      </c>
      <c r="R197" s="145">
        <f>Q197*H197</f>
        <v>3.6569099999999999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3320</v>
      </c>
    </row>
    <row r="198" spans="2:65" s="12" customFormat="1">
      <c r="B198" s="149"/>
      <c r="D198" s="150" t="s">
        <v>261</v>
      </c>
      <c r="E198" s="151" t="s">
        <v>1</v>
      </c>
      <c r="F198" s="152" t="s">
        <v>3321</v>
      </c>
      <c r="H198" s="151" t="s">
        <v>1</v>
      </c>
      <c r="I198" s="153"/>
      <c r="L198" s="149"/>
      <c r="M198" s="154"/>
      <c r="T198" s="155"/>
      <c r="AT198" s="151" t="s">
        <v>261</v>
      </c>
      <c r="AU198" s="151" t="s">
        <v>82</v>
      </c>
      <c r="AV198" s="12" t="s">
        <v>80</v>
      </c>
      <c r="AW198" s="12" t="s">
        <v>30</v>
      </c>
      <c r="AX198" s="12" t="s">
        <v>73</v>
      </c>
      <c r="AY198" s="151" t="s">
        <v>252</v>
      </c>
    </row>
    <row r="199" spans="2:65" s="13" customFormat="1">
      <c r="B199" s="156"/>
      <c r="D199" s="150" t="s">
        <v>261</v>
      </c>
      <c r="E199" s="157" t="s">
        <v>1</v>
      </c>
      <c r="F199" s="158" t="s">
        <v>3322</v>
      </c>
      <c r="H199" s="159">
        <v>28.08</v>
      </c>
      <c r="I199" s="160"/>
      <c r="L199" s="156"/>
      <c r="M199" s="161"/>
      <c r="T199" s="162"/>
      <c r="AT199" s="157" t="s">
        <v>261</v>
      </c>
      <c r="AU199" s="157" t="s">
        <v>82</v>
      </c>
      <c r="AV199" s="13" t="s">
        <v>82</v>
      </c>
      <c r="AW199" s="13" t="s">
        <v>30</v>
      </c>
      <c r="AX199" s="13" t="s">
        <v>73</v>
      </c>
      <c r="AY199" s="157" t="s">
        <v>252</v>
      </c>
    </row>
    <row r="200" spans="2:65" s="12" customFormat="1">
      <c r="B200" s="149"/>
      <c r="D200" s="150" t="s">
        <v>261</v>
      </c>
      <c r="E200" s="151" t="s">
        <v>1</v>
      </c>
      <c r="F200" s="152" t="s">
        <v>646</v>
      </c>
      <c r="H200" s="151" t="s">
        <v>1</v>
      </c>
      <c r="I200" s="153"/>
      <c r="L200" s="149"/>
      <c r="M200" s="154"/>
      <c r="T200" s="155"/>
      <c r="AT200" s="151" t="s">
        <v>261</v>
      </c>
      <c r="AU200" s="151" t="s">
        <v>82</v>
      </c>
      <c r="AV200" s="12" t="s">
        <v>80</v>
      </c>
      <c r="AW200" s="12" t="s">
        <v>30</v>
      </c>
      <c r="AX200" s="12" t="s">
        <v>73</v>
      </c>
      <c r="AY200" s="151" t="s">
        <v>252</v>
      </c>
    </row>
    <row r="201" spans="2:65" s="13" customFormat="1">
      <c r="B201" s="156"/>
      <c r="D201" s="150" t="s">
        <v>261</v>
      </c>
      <c r="E201" s="157" t="s">
        <v>1</v>
      </c>
      <c r="F201" s="158" t="s">
        <v>3323</v>
      </c>
      <c r="H201" s="159">
        <v>3.64</v>
      </c>
      <c r="I201" s="160"/>
      <c r="L201" s="156"/>
      <c r="M201" s="161"/>
      <c r="T201" s="162"/>
      <c r="AT201" s="157" t="s">
        <v>261</v>
      </c>
      <c r="AU201" s="157" t="s">
        <v>82</v>
      </c>
      <c r="AV201" s="13" t="s">
        <v>82</v>
      </c>
      <c r="AW201" s="13" t="s">
        <v>30</v>
      </c>
      <c r="AX201" s="13" t="s">
        <v>73</v>
      </c>
      <c r="AY201" s="157" t="s">
        <v>252</v>
      </c>
    </row>
    <row r="202" spans="2:65" s="12" customFormat="1">
      <c r="B202" s="149"/>
      <c r="D202" s="150" t="s">
        <v>261</v>
      </c>
      <c r="E202" s="151" t="s">
        <v>1</v>
      </c>
      <c r="F202" s="152" t="s">
        <v>3324</v>
      </c>
      <c r="H202" s="151" t="s">
        <v>1</v>
      </c>
      <c r="I202" s="153"/>
      <c r="L202" s="149"/>
      <c r="M202" s="154"/>
      <c r="T202" s="155"/>
      <c r="AT202" s="151" t="s">
        <v>261</v>
      </c>
      <c r="AU202" s="151" t="s">
        <v>82</v>
      </c>
      <c r="AV202" s="12" t="s">
        <v>80</v>
      </c>
      <c r="AW202" s="12" t="s">
        <v>30</v>
      </c>
      <c r="AX202" s="12" t="s">
        <v>73</v>
      </c>
      <c r="AY202" s="151" t="s">
        <v>252</v>
      </c>
    </row>
    <row r="203" spans="2:65" s="13" customFormat="1">
      <c r="B203" s="156"/>
      <c r="D203" s="150" t="s">
        <v>261</v>
      </c>
      <c r="E203" s="157" t="s">
        <v>1</v>
      </c>
      <c r="F203" s="158" t="s">
        <v>3325</v>
      </c>
      <c r="H203" s="159">
        <v>4.96</v>
      </c>
      <c r="I203" s="160"/>
      <c r="L203" s="156"/>
      <c r="M203" s="161"/>
      <c r="T203" s="162"/>
      <c r="AT203" s="157" t="s">
        <v>261</v>
      </c>
      <c r="AU203" s="157" t="s">
        <v>82</v>
      </c>
      <c r="AV203" s="13" t="s">
        <v>82</v>
      </c>
      <c r="AW203" s="13" t="s">
        <v>30</v>
      </c>
      <c r="AX203" s="13" t="s">
        <v>73</v>
      </c>
      <c r="AY203" s="157" t="s">
        <v>252</v>
      </c>
    </row>
    <row r="204" spans="2:65" s="12" customFormat="1">
      <c r="B204" s="149"/>
      <c r="D204" s="150" t="s">
        <v>261</v>
      </c>
      <c r="E204" s="151" t="s">
        <v>1</v>
      </c>
      <c r="F204" s="152" t="s">
        <v>3326</v>
      </c>
      <c r="H204" s="151" t="s">
        <v>1</v>
      </c>
      <c r="I204" s="153"/>
      <c r="L204" s="149"/>
      <c r="M204" s="154"/>
      <c r="T204" s="155"/>
      <c r="AT204" s="151" t="s">
        <v>261</v>
      </c>
      <c r="AU204" s="151" t="s">
        <v>82</v>
      </c>
      <c r="AV204" s="12" t="s">
        <v>80</v>
      </c>
      <c r="AW204" s="12" t="s">
        <v>30</v>
      </c>
      <c r="AX204" s="12" t="s">
        <v>73</v>
      </c>
      <c r="AY204" s="151" t="s">
        <v>252</v>
      </c>
    </row>
    <row r="205" spans="2:65" s="13" customFormat="1">
      <c r="B205" s="156"/>
      <c r="D205" s="150" t="s">
        <v>261</v>
      </c>
      <c r="E205" s="157" t="s">
        <v>1</v>
      </c>
      <c r="F205" s="158" t="s">
        <v>3327</v>
      </c>
      <c r="H205" s="159">
        <v>15.84</v>
      </c>
      <c r="I205" s="160"/>
      <c r="L205" s="156"/>
      <c r="M205" s="161"/>
      <c r="T205" s="162"/>
      <c r="AT205" s="157" t="s">
        <v>261</v>
      </c>
      <c r="AU205" s="157" t="s">
        <v>82</v>
      </c>
      <c r="AV205" s="13" t="s">
        <v>82</v>
      </c>
      <c r="AW205" s="13" t="s">
        <v>30</v>
      </c>
      <c r="AX205" s="13" t="s">
        <v>73</v>
      </c>
      <c r="AY205" s="157" t="s">
        <v>252</v>
      </c>
    </row>
    <row r="206" spans="2:65" s="12" customFormat="1">
      <c r="B206" s="149"/>
      <c r="D206" s="150" t="s">
        <v>261</v>
      </c>
      <c r="E206" s="151" t="s">
        <v>1</v>
      </c>
      <c r="F206" s="152" t="s">
        <v>3328</v>
      </c>
      <c r="H206" s="151" t="s">
        <v>1</v>
      </c>
      <c r="I206" s="153"/>
      <c r="L206" s="149"/>
      <c r="M206" s="154"/>
      <c r="T206" s="155"/>
      <c r="AT206" s="151" t="s">
        <v>261</v>
      </c>
      <c r="AU206" s="151" t="s">
        <v>82</v>
      </c>
      <c r="AV206" s="12" t="s">
        <v>80</v>
      </c>
      <c r="AW206" s="12" t="s">
        <v>30</v>
      </c>
      <c r="AX206" s="12" t="s">
        <v>73</v>
      </c>
      <c r="AY206" s="151" t="s">
        <v>252</v>
      </c>
    </row>
    <row r="207" spans="2:65" s="12" customFormat="1">
      <c r="B207" s="149"/>
      <c r="D207" s="150" t="s">
        <v>261</v>
      </c>
      <c r="E207" s="151" t="s">
        <v>1</v>
      </c>
      <c r="F207" s="152" t="s">
        <v>641</v>
      </c>
      <c r="H207" s="151" t="s">
        <v>1</v>
      </c>
      <c r="I207" s="153"/>
      <c r="L207" s="149"/>
      <c r="M207" s="154"/>
      <c r="T207" s="155"/>
      <c r="AT207" s="151" t="s">
        <v>261</v>
      </c>
      <c r="AU207" s="151" t="s">
        <v>82</v>
      </c>
      <c r="AV207" s="12" t="s">
        <v>80</v>
      </c>
      <c r="AW207" s="12" t="s">
        <v>30</v>
      </c>
      <c r="AX207" s="12" t="s">
        <v>73</v>
      </c>
      <c r="AY207" s="151" t="s">
        <v>252</v>
      </c>
    </row>
    <row r="208" spans="2:65" s="12" customFormat="1">
      <c r="B208" s="149"/>
      <c r="D208" s="150" t="s">
        <v>261</v>
      </c>
      <c r="E208" s="151" t="s">
        <v>1</v>
      </c>
      <c r="F208" s="152" t="s">
        <v>3329</v>
      </c>
      <c r="H208" s="151" t="s">
        <v>1</v>
      </c>
      <c r="I208" s="153"/>
      <c r="L208" s="149"/>
      <c r="M208" s="154"/>
      <c r="T208" s="155"/>
      <c r="AT208" s="151" t="s">
        <v>261</v>
      </c>
      <c r="AU208" s="151" t="s">
        <v>82</v>
      </c>
      <c r="AV208" s="12" t="s">
        <v>80</v>
      </c>
      <c r="AW208" s="12" t="s">
        <v>30</v>
      </c>
      <c r="AX208" s="12" t="s">
        <v>73</v>
      </c>
      <c r="AY208" s="151" t="s">
        <v>252</v>
      </c>
    </row>
    <row r="209" spans="2:65" s="13" customFormat="1">
      <c r="B209" s="156"/>
      <c r="D209" s="150" t="s">
        <v>261</v>
      </c>
      <c r="E209" s="157" t="s">
        <v>1</v>
      </c>
      <c r="F209" s="158" t="s">
        <v>3330</v>
      </c>
      <c r="H209" s="159">
        <v>1.2549999999999999</v>
      </c>
      <c r="I209" s="160"/>
      <c r="L209" s="156"/>
      <c r="M209" s="161"/>
      <c r="T209" s="162"/>
      <c r="AT209" s="157" t="s">
        <v>261</v>
      </c>
      <c r="AU209" s="157" t="s">
        <v>82</v>
      </c>
      <c r="AV209" s="13" t="s">
        <v>82</v>
      </c>
      <c r="AW209" s="13" t="s">
        <v>30</v>
      </c>
      <c r="AX209" s="13" t="s">
        <v>73</v>
      </c>
      <c r="AY209" s="157" t="s">
        <v>252</v>
      </c>
    </row>
    <row r="210" spans="2:65" s="12" customFormat="1">
      <c r="B210" s="149"/>
      <c r="D210" s="150" t="s">
        <v>261</v>
      </c>
      <c r="E210" s="151" t="s">
        <v>1</v>
      </c>
      <c r="F210" s="152" t="s">
        <v>3331</v>
      </c>
      <c r="H210" s="151" t="s">
        <v>1</v>
      </c>
      <c r="I210" s="153"/>
      <c r="L210" s="149"/>
      <c r="M210" s="154"/>
      <c r="T210" s="155"/>
      <c r="AT210" s="151" t="s">
        <v>261</v>
      </c>
      <c r="AU210" s="151" t="s">
        <v>82</v>
      </c>
      <c r="AV210" s="12" t="s">
        <v>80</v>
      </c>
      <c r="AW210" s="12" t="s">
        <v>30</v>
      </c>
      <c r="AX210" s="12" t="s">
        <v>73</v>
      </c>
      <c r="AY210" s="151" t="s">
        <v>252</v>
      </c>
    </row>
    <row r="211" spans="2:65" s="13" customFormat="1">
      <c r="B211" s="156"/>
      <c r="D211" s="150" t="s">
        <v>261</v>
      </c>
      <c r="E211" s="157" t="s">
        <v>1</v>
      </c>
      <c r="F211" s="158" t="s">
        <v>3332</v>
      </c>
      <c r="H211" s="159">
        <v>1.4650000000000001</v>
      </c>
      <c r="I211" s="160"/>
      <c r="L211" s="156"/>
      <c r="M211" s="161"/>
      <c r="T211" s="162"/>
      <c r="AT211" s="157" t="s">
        <v>261</v>
      </c>
      <c r="AU211" s="157" t="s">
        <v>82</v>
      </c>
      <c r="AV211" s="13" t="s">
        <v>82</v>
      </c>
      <c r="AW211" s="13" t="s">
        <v>30</v>
      </c>
      <c r="AX211" s="13" t="s">
        <v>73</v>
      </c>
      <c r="AY211" s="157" t="s">
        <v>252</v>
      </c>
    </row>
    <row r="212" spans="2:65" s="12" customFormat="1">
      <c r="B212" s="149"/>
      <c r="D212" s="150" t="s">
        <v>261</v>
      </c>
      <c r="E212" s="151" t="s">
        <v>1</v>
      </c>
      <c r="F212" s="152" t="s">
        <v>3333</v>
      </c>
      <c r="H212" s="151" t="s">
        <v>1</v>
      </c>
      <c r="I212" s="153"/>
      <c r="L212" s="149"/>
      <c r="M212" s="154"/>
      <c r="T212" s="155"/>
      <c r="AT212" s="151" t="s">
        <v>261</v>
      </c>
      <c r="AU212" s="151" t="s">
        <v>82</v>
      </c>
      <c r="AV212" s="12" t="s">
        <v>80</v>
      </c>
      <c r="AW212" s="12" t="s">
        <v>30</v>
      </c>
      <c r="AX212" s="12" t="s">
        <v>73</v>
      </c>
      <c r="AY212" s="151" t="s">
        <v>252</v>
      </c>
    </row>
    <row r="213" spans="2:65" s="13" customFormat="1">
      <c r="B213" s="156"/>
      <c r="D213" s="150" t="s">
        <v>261</v>
      </c>
      <c r="E213" s="157" t="s">
        <v>1</v>
      </c>
      <c r="F213" s="158" t="s">
        <v>3334</v>
      </c>
      <c r="H213" s="159">
        <v>2.0049999999999999</v>
      </c>
      <c r="I213" s="160"/>
      <c r="L213" s="156"/>
      <c r="M213" s="161"/>
      <c r="T213" s="162"/>
      <c r="AT213" s="157" t="s">
        <v>261</v>
      </c>
      <c r="AU213" s="157" t="s">
        <v>82</v>
      </c>
      <c r="AV213" s="13" t="s">
        <v>82</v>
      </c>
      <c r="AW213" s="13" t="s">
        <v>30</v>
      </c>
      <c r="AX213" s="13" t="s">
        <v>73</v>
      </c>
      <c r="AY213" s="157" t="s">
        <v>252</v>
      </c>
    </row>
    <row r="214" spans="2:65" s="12" customFormat="1">
      <c r="B214" s="149"/>
      <c r="D214" s="150" t="s">
        <v>261</v>
      </c>
      <c r="E214" s="151" t="s">
        <v>1</v>
      </c>
      <c r="F214" s="152" t="s">
        <v>3335</v>
      </c>
      <c r="H214" s="151" t="s">
        <v>1</v>
      </c>
      <c r="I214" s="153"/>
      <c r="L214" s="149"/>
      <c r="M214" s="154"/>
      <c r="T214" s="155"/>
      <c r="AT214" s="151" t="s">
        <v>261</v>
      </c>
      <c r="AU214" s="151" t="s">
        <v>82</v>
      </c>
      <c r="AV214" s="12" t="s">
        <v>80</v>
      </c>
      <c r="AW214" s="12" t="s">
        <v>30</v>
      </c>
      <c r="AX214" s="12" t="s">
        <v>73</v>
      </c>
      <c r="AY214" s="151" t="s">
        <v>252</v>
      </c>
    </row>
    <row r="215" spans="2:65" s="13" customFormat="1">
      <c r="B215" s="156"/>
      <c r="D215" s="150" t="s">
        <v>261</v>
      </c>
      <c r="E215" s="157" t="s">
        <v>1</v>
      </c>
      <c r="F215" s="158" t="s">
        <v>3334</v>
      </c>
      <c r="H215" s="159">
        <v>2.0049999999999999</v>
      </c>
      <c r="I215" s="160"/>
      <c r="L215" s="156"/>
      <c r="M215" s="161"/>
      <c r="T215" s="162"/>
      <c r="AT215" s="157" t="s">
        <v>261</v>
      </c>
      <c r="AU215" s="157" t="s">
        <v>82</v>
      </c>
      <c r="AV215" s="13" t="s">
        <v>82</v>
      </c>
      <c r="AW215" s="13" t="s">
        <v>30</v>
      </c>
      <c r="AX215" s="13" t="s">
        <v>73</v>
      </c>
      <c r="AY215" s="157" t="s">
        <v>252</v>
      </c>
    </row>
    <row r="216" spans="2:65" s="14" customFormat="1">
      <c r="B216" s="163"/>
      <c r="D216" s="150" t="s">
        <v>261</v>
      </c>
      <c r="E216" s="164" t="s">
        <v>1</v>
      </c>
      <c r="F216" s="165" t="s">
        <v>277</v>
      </c>
      <c r="H216" s="166">
        <v>59.250000000000007</v>
      </c>
      <c r="I216" s="167"/>
      <c r="L216" s="163"/>
      <c r="M216" s="168"/>
      <c r="T216" s="169"/>
      <c r="AT216" s="164" t="s">
        <v>261</v>
      </c>
      <c r="AU216" s="164" t="s">
        <v>82</v>
      </c>
      <c r="AV216" s="14" t="s">
        <v>259</v>
      </c>
      <c r="AW216" s="14" t="s">
        <v>30</v>
      </c>
      <c r="AX216" s="14" t="s">
        <v>80</v>
      </c>
      <c r="AY216" s="164" t="s">
        <v>252</v>
      </c>
    </row>
    <row r="217" spans="2:65" s="1" customFormat="1" ht="37.9" customHeight="1">
      <c r="B217" s="32"/>
      <c r="C217" s="136" t="s">
        <v>342</v>
      </c>
      <c r="D217" s="136" t="s">
        <v>254</v>
      </c>
      <c r="E217" s="137" t="s">
        <v>381</v>
      </c>
      <c r="F217" s="138" t="s">
        <v>382</v>
      </c>
      <c r="G217" s="139" t="s">
        <v>257</v>
      </c>
      <c r="H217" s="140">
        <v>123.247</v>
      </c>
      <c r="I217" s="141"/>
      <c r="J217" s="142">
        <f>ROUND(I217*H217,2)</f>
        <v>0</v>
      </c>
      <c r="K217" s="138" t="s">
        <v>258</v>
      </c>
      <c r="L217" s="32"/>
      <c r="M217" s="143" t="s">
        <v>1</v>
      </c>
      <c r="N217" s="144" t="s">
        <v>38</v>
      </c>
      <c r="P217" s="145">
        <f>O217*H217</f>
        <v>0</v>
      </c>
      <c r="Q217" s="145">
        <v>7.9210000000000003E-2</v>
      </c>
      <c r="R217" s="145">
        <f>Q217*H217</f>
        <v>9.7623948699999996</v>
      </c>
      <c r="S217" s="145">
        <v>0</v>
      </c>
      <c r="T217" s="146">
        <f>S217*H217</f>
        <v>0</v>
      </c>
      <c r="AR217" s="147" t="s">
        <v>259</v>
      </c>
      <c r="AT217" s="147" t="s">
        <v>254</v>
      </c>
      <c r="AU217" s="147" t="s">
        <v>82</v>
      </c>
      <c r="AY217" s="17" t="s">
        <v>252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80</v>
      </c>
      <c r="BK217" s="148">
        <f>ROUND(I217*H217,2)</f>
        <v>0</v>
      </c>
      <c r="BL217" s="17" t="s">
        <v>259</v>
      </c>
      <c r="BM217" s="147" t="s">
        <v>3336</v>
      </c>
    </row>
    <row r="218" spans="2:65" s="12" customFormat="1">
      <c r="B218" s="149"/>
      <c r="D218" s="150" t="s">
        <v>261</v>
      </c>
      <c r="E218" s="151" t="s">
        <v>1</v>
      </c>
      <c r="F218" s="152" t="s">
        <v>3337</v>
      </c>
      <c r="H218" s="151" t="s">
        <v>1</v>
      </c>
      <c r="I218" s="153"/>
      <c r="L218" s="149"/>
      <c r="M218" s="154"/>
      <c r="T218" s="155"/>
      <c r="AT218" s="151" t="s">
        <v>261</v>
      </c>
      <c r="AU218" s="151" t="s">
        <v>82</v>
      </c>
      <c r="AV218" s="12" t="s">
        <v>80</v>
      </c>
      <c r="AW218" s="12" t="s">
        <v>30</v>
      </c>
      <c r="AX218" s="12" t="s">
        <v>73</v>
      </c>
      <c r="AY218" s="151" t="s">
        <v>252</v>
      </c>
    </row>
    <row r="219" spans="2:65" s="13" customFormat="1">
      <c r="B219" s="156"/>
      <c r="D219" s="150" t="s">
        <v>261</v>
      </c>
      <c r="E219" s="157" t="s">
        <v>1</v>
      </c>
      <c r="F219" s="158" t="s">
        <v>3338</v>
      </c>
      <c r="H219" s="159">
        <v>72.56</v>
      </c>
      <c r="I219" s="160"/>
      <c r="L219" s="156"/>
      <c r="M219" s="161"/>
      <c r="T219" s="162"/>
      <c r="AT219" s="157" t="s">
        <v>261</v>
      </c>
      <c r="AU219" s="157" t="s">
        <v>82</v>
      </c>
      <c r="AV219" s="13" t="s">
        <v>82</v>
      </c>
      <c r="AW219" s="13" t="s">
        <v>30</v>
      </c>
      <c r="AX219" s="13" t="s">
        <v>73</v>
      </c>
      <c r="AY219" s="157" t="s">
        <v>252</v>
      </c>
    </row>
    <row r="220" spans="2:65" s="12" customFormat="1">
      <c r="B220" s="149"/>
      <c r="D220" s="150" t="s">
        <v>261</v>
      </c>
      <c r="E220" s="151" t="s">
        <v>1</v>
      </c>
      <c r="F220" s="152" t="s">
        <v>3339</v>
      </c>
      <c r="H220" s="151" t="s">
        <v>1</v>
      </c>
      <c r="I220" s="153"/>
      <c r="L220" s="149"/>
      <c r="M220" s="154"/>
      <c r="T220" s="155"/>
      <c r="AT220" s="151" t="s">
        <v>261</v>
      </c>
      <c r="AU220" s="151" t="s">
        <v>82</v>
      </c>
      <c r="AV220" s="12" t="s">
        <v>80</v>
      </c>
      <c r="AW220" s="12" t="s">
        <v>30</v>
      </c>
      <c r="AX220" s="12" t="s">
        <v>73</v>
      </c>
      <c r="AY220" s="151" t="s">
        <v>252</v>
      </c>
    </row>
    <row r="221" spans="2:65" s="13" customFormat="1">
      <c r="B221" s="156"/>
      <c r="D221" s="150" t="s">
        <v>261</v>
      </c>
      <c r="E221" s="157" t="s">
        <v>1</v>
      </c>
      <c r="F221" s="158" t="s">
        <v>3340</v>
      </c>
      <c r="H221" s="159">
        <v>18.66</v>
      </c>
      <c r="I221" s="160"/>
      <c r="L221" s="156"/>
      <c r="M221" s="161"/>
      <c r="T221" s="162"/>
      <c r="AT221" s="157" t="s">
        <v>261</v>
      </c>
      <c r="AU221" s="157" t="s">
        <v>82</v>
      </c>
      <c r="AV221" s="13" t="s">
        <v>82</v>
      </c>
      <c r="AW221" s="13" t="s">
        <v>30</v>
      </c>
      <c r="AX221" s="13" t="s">
        <v>73</v>
      </c>
      <c r="AY221" s="157" t="s">
        <v>252</v>
      </c>
    </row>
    <row r="222" spans="2:65" s="12" customFormat="1">
      <c r="B222" s="149"/>
      <c r="D222" s="150" t="s">
        <v>261</v>
      </c>
      <c r="E222" s="151" t="s">
        <v>1</v>
      </c>
      <c r="F222" s="152" t="s">
        <v>3312</v>
      </c>
      <c r="H222" s="151" t="s">
        <v>1</v>
      </c>
      <c r="I222" s="153"/>
      <c r="L222" s="149"/>
      <c r="M222" s="154"/>
      <c r="T222" s="155"/>
      <c r="AT222" s="151" t="s">
        <v>261</v>
      </c>
      <c r="AU222" s="151" t="s">
        <v>82</v>
      </c>
      <c r="AV222" s="12" t="s">
        <v>80</v>
      </c>
      <c r="AW222" s="12" t="s">
        <v>30</v>
      </c>
      <c r="AX222" s="12" t="s">
        <v>73</v>
      </c>
      <c r="AY222" s="151" t="s">
        <v>252</v>
      </c>
    </row>
    <row r="223" spans="2:65" s="13" customFormat="1">
      <c r="B223" s="156"/>
      <c r="D223" s="150" t="s">
        <v>261</v>
      </c>
      <c r="E223" s="157" t="s">
        <v>1</v>
      </c>
      <c r="F223" s="158" t="s">
        <v>3341</v>
      </c>
      <c r="H223" s="159">
        <v>13.032</v>
      </c>
      <c r="I223" s="160"/>
      <c r="L223" s="156"/>
      <c r="M223" s="161"/>
      <c r="T223" s="162"/>
      <c r="AT223" s="157" t="s">
        <v>261</v>
      </c>
      <c r="AU223" s="157" t="s">
        <v>82</v>
      </c>
      <c r="AV223" s="13" t="s">
        <v>82</v>
      </c>
      <c r="AW223" s="13" t="s">
        <v>30</v>
      </c>
      <c r="AX223" s="13" t="s">
        <v>73</v>
      </c>
      <c r="AY223" s="157" t="s">
        <v>252</v>
      </c>
    </row>
    <row r="224" spans="2:65" s="12" customFormat="1">
      <c r="B224" s="149"/>
      <c r="D224" s="150" t="s">
        <v>261</v>
      </c>
      <c r="E224" s="151" t="s">
        <v>1</v>
      </c>
      <c r="F224" s="152" t="s">
        <v>3293</v>
      </c>
      <c r="H224" s="151" t="s">
        <v>1</v>
      </c>
      <c r="I224" s="153"/>
      <c r="L224" s="149"/>
      <c r="M224" s="154"/>
      <c r="T224" s="155"/>
      <c r="AT224" s="151" t="s">
        <v>261</v>
      </c>
      <c r="AU224" s="151" t="s">
        <v>82</v>
      </c>
      <c r="AV224" s="12" t="s">
        <v>80</v>
      </c>
      <c r="AW224" s="12" t="s">
        <v>30</v>
      </c>
      <c r="AX224" s="12" t="s">
        <v>73</v>
      </c>
      <c r="AY224" s="151" t="s">
        <v>252</v>
      </c>
    </row>
    <row r="225" spans="2:65" s="13" customFormat="1">
      <c r="B225" s="156"/>
      <c r="D225" s="150" t="s">
        <v>261</v>
      </c>
      <c r="E225" s="157" t="s">
        <v>1</v>
      </c>
      <c r="F225" s="158" t="s">
        <v>3342</v>
      </c>
      <c r="H225" s="159">
        <v>16.02</v>
      </c>
      <c r="I225" s="160"/>
      <c r="L225" s="156"/>
      <c r="M225" s="161"/>
      <c r="T225" s="162"/>
      <c r="AT225" s="157" t="s">
        <v>261</v>
      </c>
      <c r="AU225" s="157" t="s">
        <v>82</v>
      </c>
      <c r="AV225" s="13" t="s">
        <v>82</v>
      </c>
      <c r="AW225" s="13" t="s">
        <v>30</v>
      </c>
      <c r="AX225" s="13" t="s">
        <v>73</v>
      </c>
      <c r="AY225" s="157" t="s">
        <v>252</v>
      </c>
    </row>
    <row r="226" spans="2:65" s="12" customFormat="1">
      <c r="B226" s="149"/>
      <c r="D226" s="150" t="s">
        <v>261</v>
      </c>
      <c r="E226" s="151" t="s">
        <v>1</v>
      </c>
      <c r="F226" s="152" t="s">
        <v>644</v>
      </c>
      <c r="H226" s="151" t="s">
        <v>1</v>
      </c>
      <c r="I226" s="153"/>
      <c r="L226" s="149"/>
      <c r="M226" s="154"/>
      <c r="T226" s="155"/>
      <c r="AT226" s="151" t="s">
        <v>261</v>
      </c>
      <c r="AU226" s="151" t="s">
        <v>82</v>
      </c>
      <c r="AV226" s="12" t="s">
        <v>80</v>
      </c>
      <c r="AW226" s="12" t="s">
        <v>30</v>
      </c>
      <c r="AX226" s="12" t="s">
        <v>73</v>
      </c>
      <c r="AY226" s="151" t="s">
        <v>252</v>
      </c>
    </row>
    <row r="227" spans="2:65" s="13" customFormat="1">
      <c r="B227" s="156"/>
      <c r="D227" s="150" t="s">
        <v>261</v>
      </c>
      <c r="E227" s="157" t="s">
        <v>1</v>
      </c>
      <c r="F227" s="158" t="s">
        <v>3343</v>
      </c>
      <c r="H227" s="159">
        <v>1.2749999999999999</v>
      </c>
      <c r="I227" s="160"/>
      <c r="L227" s="156"/>
      <c r="M227" s="161"/>
      <c r="T227" s="162"/>
      <c r="AT227" s="157" t="s">
        <v>261</v>
      </c>
      <c r="AU227" s="157" t="s">
        <v>82</v>
      </c>
      <c r="AV227" s="13" t="s">
        <v>82</v>
      </c>
      <c r="AW227" s="13" t="s">
        <v>30</v>
      </c>
      <c r="AX227" s="13" t="s">
        <v>73</v>
      </c>
      <c r="AY227" s="157" t="s">
        <v>252</v>
      </c>
    </row>
    <row r="228" spans="2:65" s="12" customFormat="1">
      <c r="B228" s="149"/>
      <c r="D228" s="150" t="s">
        <v>261</v>
      </c>
      <c r="E228" s="151" t="s">
        <v>1</v>
      </c>
      <c r="F228" s="152" t="s">
        <v>3344</v>
      </c>
      <c r="H228" s="151" t="s">
        <v>1</v>
      </c>
      <c r="I228" s="153"/>
      <c r="L228" s="149"/>
      <c r="M228" s="154"/>
      <c r="T228" s="155"/>
      <c r="AT228" s="151" t="s">
        <v>261</v>
      </c>
      <c r="AU228" s="151" t="s">
        <v>82</v>
      </c>
      <c r="AV228" s="12" t="s">
        <v>80</v>
      </c>
      <c r="AW228" s="12" t="s">
        <v>30</v>
      </c>
      <c r="AX228" s="12" t="s">
        <v>73</v>
      </c>
      <c r="AY228" s="151" t="s">
        <v>252</v>
      </c>
    </row>
    <row r="229" spans="2:65" s="13" customFormat="1">
      <c r="B229" s="156"/>
      <c r="D229" s="150" t="s">
        <v>261</v>
      </c>
      <c r="E229" s="157" t="s">
        <v>1</v>
      </c>
      <c r="F229" s="158" t="s">
        <v>3345</v>
      </c>
      <c r="H229" s="159">
        <v>1.7</v>
      </c>
      <c r="I229" s="160"/>
      <c r="L229" s="156"/>
      <c r="M229" s="161"/>
      <c r="T229" s="162"/>
      <c r="AT229" s="157" t="s">
        <v>261</v>
      </c>
      <c r="AU229" s="157" t="s">
        <v>82</v>
      </c>
      <c r="AV229" s="13" t="s">
        <v>82</v>
      </c>
      <c r="AW229" s="13" t="s">
        <v>30</v>
      </c>
      <c r="AX229" s="13" t="s">
        <v>73</v>
      </c>
      <c r="AY229" s="157" t="s">
        <v>252</v>
      </c>
    </row>
    <row r="230" spans="2:65" s="14" customFormat="1">
      <c r="B230" s="163"/>
      <c r="D230" s="150" t="s">
        <v>261</v>
      </c>
      <c r="E230" s="164" t="s">
        <v>1</v>
      </c>
      <c r="F230" s="165" t="s">
        <v>277</v>
      </c>
      <c r="H230" s="166">
        <v>123.247</v>
      </c>
      <c r="I230" s="167"/>
      <c r="L230" s="163"/>
      <c r="M230" s="168"/>
      <c r="T230" s="169"/>
      <c r="AT230" s="164" t="s">
        <v>261</v>
      </c>
      <c r="AU230" s="164" t="s">
        <v>82</v>
      </c>
      <c r="AV230" s="14" t="s">
        <v>259</v>
      </c>
      <c r="AW230" s="14" t="s">
        <v>30</v>
      </c>
      <c r="AX230" s="14" t="s">
        <v>80</v>
      </c>
      <c r="AY230" s="164" t="s">
        <v>252</v>
      </c>
    </row>
    <row r="231" spans="2:65" s="1" customFormat="1" ht="24.2" customHeight="1">
      <c r="B231" s="32"/>
      <c r="C231" s="136" t="s">
        <v>8</v>
      </c>
      <c r="D231" s="136" t="s">
        <v>254</v>
      </c>
      <c r="E231" s="137" t="s">
        <v>3346</v>
      </c>
      <c r="F231" s="138" t="s">
        <v>3347</v>
      </c>
      <c r="G231" s="139" t="s">
        <v>610</v>
      </c>
      <c r="H231" s="140">
        <v>39.6</v>
      </c>
      <c r="I231" s="141"/>
      <c r="J231" s="142">
        <f>ROUND(I231*H231,2)</f>
        <v>0</v>
      </c>
      <c r="K231" s="138" t="s">
        <v>258</v>
      </c>
      <c r="L231" s="32"/>
      <c r="M231" s="143" t="s">
        <v>1</v>
      </c>
      <c r="N231" s="144" t="s">
        <v>38</v>
      </c>
      <c r="P231" s="145">
        <f>O231*H231</f>
        <v>0</v>
      </c>
      <c r="Q231" s="145">
        <v>2.0000000000000001E-4</v>
      </c>
      <c r="R231" s="145">
        <f>Q231*H231</f>
        <v>7.92E-3</v>
      </c>
      <c r="S231" s="145">
        <v>0</v>
      </c>
      <c r="T231" s="146">
        <f>S231*H231</f>
        <v>0</v>
      </c>
      <c r="AR231" s="147" t="s">
        <v>259</v>
      </c>
      <c r="AT231" s="147" t="s">
        <v>254</v>
      </c>
      <c r="AU231" s="147" t="s">
        <v>82</v>
      </c>
      <c r="AY231" s="17" t="s">
        <v>252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80</v>
      </c>
      <c r="BK231" s="148">
        <f>ROUND(I231*H231,2)</f>
        <v>0</v>
      </c>
      <c r="BL231" s="17" t="s">
        <v>259</v>
      </c>
      <c r="BM231" s="147" t="s">
        <v>3348</v>
      </c>
    </row>
    <row r="232" spans="2:65" s="13" customFormat="1">
      <c r="B232" s="156"/>
      <c r="D232" s="150" t="s">
        <v>261</v>
      </c>
      <c r="E232" s="157" t="s">
        <v>1</v>
      </c>
      <c r="F232" s="158" t="s">
        <v>3349</v>
      </c>
      <c r="H232" s="159">
        <v>39.6</v>
      </c>
      <c r="I232" s="160"/>
      <c r="L232" s="156"/>
      <c r="M232" s="161"/>
      <c r="T232" s="162"/>
      <c r="AT232" s="157" t="s">
        <v>261</v>
      </c>
      <c r="AU232" s="157" t="s">
        <v>82</v>
      </c>
      <c r="AV232" s="13" t="s">
        <v>82</v>
      </c>
      <c r="AW232" s="13" t="s">
        <v>30</v>
      </c>
      <c r="AX232" s="13" t="s">
        <v>80</v>
      </c>
      <c r="AY232" s="157" t="s">
        <v>252</v>
      </c>
    </row>
    <row r="233" spans="2:65" s="1" customFormat="1" ht="37.9" customHeight="1">
      <c r="B233" s="32"/>
      <c r="C233" s="136" t="s">
        <v>353</v>
      </c>
      <c r="D233" s="136" t="s">
        <v>254</v>
      </c>
      <c r="E233" s="137" t="s">
        <v>421</v>
      </c>
      <c r="F233" s="138" t="s">
        <v>422</v>
      </c>
      <c r="G233" s="139" t="s">
        <v>257</v>
      </c>
      <c r="H233" s="140">
        <v>4.8</v>
      </c>
      <c r="I233" s="141"/>
      <c r="J233" s="142">
        <f>ROUND(I233*H233,2)</f>
        <v>0</v>
      </c>
      <c r="K233" s="138" t="s">
        <v>258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8.3409999999999998E-2</v>
      </c>
      <c r="R233" s="145">
        <f>Q233*H233</f>
        <v>0.400368</v>
      </c>
      <c r="S233" s="145">
        <v>0</v>
      </c>
      <c r="T233" s="146">
        <f>S233*H233</f>
        <v>0</v>
      </c>
      <c r="AR233" s="147" t="s">
        <v>259</v>
      </c>
      <c r="AT233" s="147" t="s">
        <v>254</v>
      </c>
      <c r="AU233" s="147" t="s">
        <v>82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259</v>
      </c>
      <c r="BM233" s="147" t="s">
        <v>3350</v>
      </c>
    </row>
    <row r="234" spans="2:65" s="12" customFormat="1">
      <c r="B234" s="149"/>
      <c r="D234" s="150" t="s">
        <v>261</v>
      </c>
      <c r="E234" s="151" t="s">
        <v>1</v>
      </c>
      <c r="F234" s="152" t="s">
        <v>3312</v>
      </c>
      <c r="H234" s="151" t="s">
        <v>1</v>
      </c>
      <c r="I234" s="153"/>
      <c r="L234" s="149"/>
      <c r="M234" s="154"/>
      <c r="T234" s="155"/>
      <c r="AT234" s="151" t="s">
        <v>261</v>
      </c>
      <c r="AU234" s="151" t="s">
        <v>82</v>
      </c>
      <c r="AV234" s="12" t="s">
        <v>80</v>
      </c>
      <c r="AW234" s="12" t="s">
        <v>30</v>
      </c>
      <c r="AX234" s="12" t="s">
        <v>73</v>
      </c>
      <c r="AY234" s="151" t="s">
        <v>252</v>
      </c>
    </row>
    <row r="235" spans="2:65" s="13" customFormat="1">
      <c r="B235" s="156"/>
      <c r="D235" s="150" t="s">
        <v>261</v>
      </c>
      <c r="E235" s="157" t="s">
        <v>1</v>
      </c>
      <c r="F235" s="158" t="s">
        <v>3351</v>
      </c>
      <c r="H235" s="159">
        <v>1.425</v>
      </c>
      <c r="I235" s="160"/>
      <c r="L235" s="156"/>
      <c r="M235" s="161"/>
      <c r="T235" s="162"/>
      <c r="AT235" s="157" t="s">
        <v>261</v>
      </c>
      <c r="AU235" s="157" t="s">
        <v>82</v>
      </c>
      <c r="AV235" s="13" t="s">
        <v>82</v>
      </c>
      <c r="AW235" s="13" t="s">
        <v>30</v>
      </c>
      <c r="AX235" s="13" t="s">
        <v>73</v>
      </c>
      <c r="AY235" s="157" t="s">
        <v>252</v>
      </c>
    </row>
    <row r="236" spans="2:65" s="12" customFormat="1">
      <c r="B236" s="149"/>
      <c r="D236" s="150" t="s">
        <v>261</v>
      </c>
      <c r="E236" s="151" t="s">
        <v>1</v>
      </c>
      <c r="F236" s="152" t="s">
        <v>3306</v>
      </c>
      <c r="H236" s="151" t="s">
        <v>1</v>
      </c>
      <c r="I236" s="153"/>
      <c r="L236" s="149"/>
      <c r="M236" s="154"/>
      <c r="T236" s="155"/>
      <c r="AT236" s="151" t="s">
        <v>261</v>
      </c>
      <c r="AU236" s="151" t="s">
        <v>82</v>
      </c>
      <c r="AV236" s="12" t="s">
        <v>80</v>
      </c>
      <c r="AW236" s="12" t="s">
        <v>30</v>
      </c>
      <c r="AX236" s="12" t="s">
        <v>73</v>
      </c>
      <c r="AY236" s="151" t="s">
        <v>252</v>
      </c>
    </row>
    <row r="237" spans="2:65" s="13" customFormat="1">
      <c r="B237" s="156"/>
      <c r="D237" s="150" t="s">
        <v>261</v>
      </c>
      <c r="E237" s="157" t="s">
        <v>1</v>
      </c>
      <c r="F237" s="158" t="s">
        <v>3352</v>
      </c>
      <c r="H237" s="159">
        <v>1.5</v>
      </c>
      <c r="I237" s="160"/>
      <c r="L237" s="156"/>
      <c r="M237" s="161"/>
      <c r="T237" s="162"/>
      <c r="AT237" s="157" t="s">
        <v>261</v>
      </c>
      <c r="AU237" s="157" t="s">
        <v>82</v>
      </c>
      <c r="AV237" s="13" t="s">
        <v>82</v>
      </c>
      <c r="AW237" s="13" t="s">
        <v>30</v>
      </c>
      <c r="AX237" s="13" t="s">
        <v>73</v>
      </c>
      <c r="AY237" s="157" t="s">
        <v>252</v>
      </c>
    </row>
    <row r="238" spans="2:65" s="12" customFormat="1">
      <c r="B238" s="149"/>
      <c r="D238" s="150" t="s">
        <v>261</v>
      </c>
      <c r="E238" s="151" t="s">
        <v>1</v>
      </c>
      <c r="F238" s="152" t="s">
        <v>3305</v>
      </c>
      <c r="H238" s="151" t="s">
        <v>1</v>
      </c>
      <c r="I238" s="153"/>
      <c r="L238" s="149"/>
      <c r="M238" s="154"/>
      <c r="T238" s="155"/>
      <c r="AT238" s="151" t="s">
        <v>261</v>
      </c>
      <c r="AU238" s="151" t="s">
        <v>82</v>
      </c>
      <c r="AV238" s="12" t="s">
        <v>80</v>
      </c>
      <c r="AW238" s="12" t="s">
        <v>30</v>
      </c>
      <c r="AX238" s="12" t="s">
        <v>73</v>
      </c>
      <c r="AY238" s="151" t="s">
        <v>252</v>
      </c>
    </row>
    <row r="239" spans="2:65" s="13" customFormat="1">
      <c r="B239" s="156"/>
      <c r="D239" s="150" t="s">
        <v>261</v>
      </c>
      <c r="E239" s="157" t="s">
        <v>1</v>
      </c>
      <c r="F239" s="158" t="s">
        <v>3353</v>
      </c>
      <c r="H239" s="159">
        <v>1.875</v>
      </c>
      <c r="I239" s="160"/>
      <c r="L239" s="156"/>
      <c r="M239" s="161"/>
      <c r="T239" s="162"/>
      <c r="AT239" s="157" t="s">
        <v>261</v>
      </c>
      <c r="AU239" s="157" t="s">
        <v>82</v>
      </c>
      <c r="AV239" s="13" t="s">
        <v>82</v>
      </c>
      <c r="AW239" s="13" t="s">
        <v>30</v>
      </c>
      <c r="AX239" s="13" t="s">
        <v>73</v>
      </c>
      <c r="AY239" s="157" t="s">
        <v>252</v>
      </c>
    </row>
    <row r="240" spans="2:65" s="14" customFormat="1">
      <c r="B240" s="163"/>
      <c r="D240" s="150" t="s">
        <v>261</v>
      </c>
      <c r="E240" s="164" t="s">
        <v>1</v>
      </c>
      <c r="F240" s="165" t="s">
        <v>277</v>
      </c>
      <c r="H240" s="166">
        <v>4.8</v>
      </c>
      <c r="I240" s="167"/>
      <c r="L240" s="163"/>
      <c r="M240" s="168"/>
      <c r="T240" s="169"/>
      <c r="AT240" s="164" t="s">
        <v>261</v>
      </c>
      <c r="AU240" s="164" t="s">
        <v>82</v>
      </c>
      <c r="AV240" s="14" t="s">
        <v>259</v>
      </c>
      <c r="AW240" s="14" t="s">
        <v>30</v>
      </c>
      <c r="AX240" s="14" t="s">
        <v>80</v>
      </c>
      <c r="AY240" s="164" t="s">
        <v>252</v>
      </c>
    </row>
    <row r="241" spans="2:65" s="1" customFormat="1" ht="37.9" customHeight="1">
      <c r="B241" s="32"/>
      <c r="C241" s="136" t="s">
        <v>359</v>
      </c>
      <c r="D241" s="136" t="s">
        <v>254</v>
      </c>
      <c r="E241" s="137" t="s">
        <v>425</v>
      </c>
      <c r="F241" s="138" t="s">
        <v>426</v>
      </c>
      <c r="G241" s="139" t="s">
        <v>257</v>
      </c>
      <c r="H241" s="140">
        <v>1.98</v>
      </c>
      <c r="I241" s="141"/>
      <c r="J241" s="142">
        <f>ROUND(I241*H241,2)</f>
        <v>0</v>
      </c>
      <c r="K241" s="138" t="s">
        <v>258</v>
      </c>
      <c r="L241" s="32"/>
      <c r="M241" s="143" t="s">
        <v>1</v>
      </c>
      <c r="N241" s="144" t="s">
        <v>38</v>
      </c>
      <c r="P241" s="145">
        <f>O241*H241</f>
        <v>0</v>
      </c>
      <c r="Q241" s="145">
        <v>0.45432</v>
      </c>
      <c r="R241" s="145">
        <f>Q241*H241</f>
        <v>0.89955359999999995</v>
      </c>
      <c r="S241" s="145">
        <v>0</v>
      </c>
      <c r="T241" s="146">
        <f>S241*H241</f>
        <v>0</v>
      </c>
      <c r="AR241" s="147" t="s">
        <v>259</v>
      </c>
      <c r="AT241" s="147" t="s">
        <v>254</v>
      </c>
      <c r="AU241" s="147" t="s">
        <v>82</v>
      </c>
      <c r="AY241" s="17" t="s">
        <v>252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80</v>
      </c>
      <c r="BK241" s="148">
        <f>ROUND(I241*H241,2)</f>
        <v>0</v>
      </c>
      <c r="BL241" s="17" t="s">
        <v>259</v>
      </c>
      <c r="BM241" s="147" t="s">
        <v>3354</v>
      </c>
    </row>
    <row r="242" spans="2:65" s="12" customFormat="1">
      <c r="B242" s="149"/>
      <c r="D242" s="150" t="s">
        <v>261</v>
      </c>
      <c r="E242" s="151" t="s">
        <v>1</v>
      </c>
      <c r="F242" s="152" t="s">
        <v>3355</v>
      </c>
      <c r="H242" s="151" t="s">
        <v>1</v>
      </c>
      <c r="I242" s="153"/>
      <c r="L242" s="149"/>
      <c r="M242" s="154"/>
      <c r="T242" s="155"/>
      <c r="AT242" s="151" t="s">
        <v>261</v>
      </c>
      <c r="AU242" s="151" t="s">
        <v>82</v>
      </c>
      <c r="AV242" s="12" t="s">
        <v>80</v>
      </c>
      <c r="AW242" s="12" t="s">
        <v>30</v>
      </c>
      <c r="AX242" s="12" t="s">
        <v>73</v>
      </c>
      <c r="AY242" s="151" t="s">
        <v>252</v>
      </c>
    </row>
    <row r="243" spans="2:65" s="13" customFormat="1">
      <c r="B243" s="156"/>
      <c r="D243" s="150" t="s">
        <v>261</v>
      </c>
      <c r="E243" s="157" t="s">
        <v>1</v>
      </c>
      <c r="F243" s="158" t="s">
        <v>3301</v>
      </c>
      <c r="H243" s="159">
        <v>1.98</v>
      </c>
      <c r="I243" s="160"/>
      <c r="L243" s="156"/>
      <c r="M243" s="161"/>
      <c r="T243" s="162"/>
      <c r="AT243" s="157" t="s">
        <v>261</v>
      </c>
      <c r="AU243" s="157" t="s">
        <v>82</v>
      </c>
      <c r="AV243" s="13" t="s">
        <v>82</v>
      </c>
      <c r="AW243" s="13" t="s">
        <v>30</v>
      </c>
      <c r="AX243" s="13" t="s">
        <v>80</v>
      </c>
      <c r="AY243" s="157" t="s">
        <v>252</v>
      </c>
    </row>
    <row r="244" spans="2:65" s="11" customFormat="1" ht="22.9" customHeight="1">
      <c r="B244" s="124"/>
      <c r="D244" s="125" t="s">
        <v>72</v>
      </c>
      <c r="E244" s="134" t="s">
        <v>259</v>
      </c>
      <c r="F244" s="134" t="s">
        <v>430</v>
      </c>
      <c r="I244" s="127"/>
      <c r="J244" s="135">
        <f>BK244</f>
        <v>0</v>
      </c>
      <c r="L244" s="124"/>
      <c r="M244" s="129"/>
      <c r="P244" s="130">
        <f>SUM(P245:P288)</f>
        <v>0</v>
      </c>
      <c r="R244" s="130">
        <f>SUM(R245:R288)</f>
        <v>45.2860479</v>
      </c>
      <c r="T244" s="131">
        <f>SUM(T245:T288)</f>
        <v>0</v>
      </c>
      <c r="AR244" s="125" t="s">
        <v>80</v>
      </c>
      <c r="AT244" s="132" t="s">
        <v>72</v>
      </c>
      <c r="AU244" s="132" t="s">
        <v>80</v>
      </c>
      <c r="AY244" s="125" t="s">
        <v>252</v>
      </c>
      <c r="BK244" s="133">
        <f>SUM(BK245:BK288)</f>
        <v>0</v>
      </c>
    </row>
    <row r="245" spans="2:65" s="1" customFormat="1" ht="49.15" customHeight="1">
      <c r="B245" s="32"/>
      <c r="C245" s="136" t="s">
        <v>363</v>
      </c>
      <c r="D245" s="136" t="s">
        <v>254</v>
      </c>
      <c r="E245" s="137" t="s">
        <v>432</v>
      </c>
      <c r="F245" s="138" t="s">
        <v>433</v>
      </c>
      <c r="G245" s="139" t="s">
        <v>434</v>
      </c>
      <c r="H245" s="140">
        <v>13.291</v>
      </c>
      <c r="I245" s="141"/>
      <c r="J245" s="142">
        <f>ROUND(I245*H245,2)</f>
        <v>0</v>
      </c>
      <c r="K245" s="138" t="s">
        <v>258</v>
      </c>
      <c r="L245" s="32"/>
      <c r="M245" s="143" t="s">
        <v>1</v>
      </c>
      <c r="N245" s="144" t="s">
        <v>38</v>
      </c>
      <c r="P245" s="145">
        <f>O245*H245</f>
        <v>0</v>
      </c>
      <c r="Q245" s="145">
        <v>2.5020099999999998</v>
      </c>
      <c r="R245" s="145">
        <f>Q245*H245</f>
        <v>33.254214910000002</v>
      </c>
      <c r="S245" s="145">
        <v>0</v>
      </c>
      <c r="T245" s="146">
        <f>S245*H245</f>
        <v>0</v>
      </c>
      <c r="AR245" s="147" t="s">
        <v>259</v>
      </c>
      <c r="AT245" s="147" t="s">
        <v>254</v>
      </c>
      <c r="AU245" s="147" t="s">
        <v>82</v>
      </c>
      <c r="AY245" s="17" t="s">
        <v>252</v>
      </c>
      <c r="BE245" s="148">
        <f>IF(N245="základní",J245,0)</f>
        <v>0</v>
      </c>
      <c r="BF245" s="148">
        <f>IF(N245="snížená",J245,0)</f>
        <v>0</v>
      </c>
      <c r="BG245" s="148">
        <f>IF(N245="zákl. přenesená",J245,0)</f>
        <v>0</v>
      </c>
      <c r="BH245" s="148">
        <f>IF(N245="sníž. přenesená",J245,0)</f>
        <v>0</v>
      </c>
      <c r="BI245" s="148">
        <f>IF(N245="nulová",J245,0)</f>
        <v>0</v>
      </c>
      <c r="BJ245" s="17" t="s">
        <v>80</v>
      </c>
      <c r="BK245" s="148">
        <f>ROUND(I245*H245,2)</f>
        <v>0</v>
      </c>
      <c r="BL245" s="17" t="s">
        <v>259</v>
      </c>
      <c r="BM245" s="147" t="s">
        <v>3356</v>
      </c>
    </row>
    <row r="246" spans="2:65" s="12" customFormat="1">
      <c r="B246" s="149"/>
      <c r="D246" s="150" t="s">
        <v>261</v>
      </c>
      <c r="E246" s="151" t="s">
        <v>1</v>
      </c>
      <c r="F246" s="152" t="s">
        <v>3357</v>
      </c>
      <c r="H246" s="151" t="s">
        <v>1</v>
      </c>
      <c r="I246" s="153"/>
      <c r="L246" s="149"/>
      <c r="M246" s="154"/>
      <c r="T246" s="155"/>
      <c r="AT246" s="151" t="s">
        <v>261</v>
      </c>
      <c r="AU246" s="151" t="s">
        <v>82</v>
      </c>
      <c r="AV246" s="12" t="s">
        <v>80</v>
      </c>
      <c r="AW246" s="12" t="s">
        <v>30</v>
      </c>
      <c r="AX246" s="12" t="s">
        <v>73</v>
      </c>
      <c r="AY246" s="151" t="s">
        <v>252</v>
      </c>
    </row>
    <row r="247" spans="2:65" s="13" customFormat="1">
      <c r="B247" s="156"/>
      <c r="D247" s="150" t="s">
        <v>261</v>
      </c>
      <c r="E247" s="157" t="s">
        <v>1</v>
      </c>
      <c r="F247" s="158" t="s">
        <v>437</v>
      </c>
      <c r="H247" s="159">
        <v>13.291</v>
      </c>
      <c r="I247" s="160"/>
      <c r="L247" s="156"/>
      <c r="M247" s="161"/>
      <c r="T247" s="162"/>
      <c r="AT247" s="157" t="s">
        <v>261</v>
      </c>
      <c r="AU247" s="157" t="s">
        <v>82</v>
      </c>
      <c r="AV247" s="13" t="s">
        <v>82</v>
      </c>
      <c r="AW247" s="13" t="s">
        <v>30</v>
      </c>
      <c r="AX247" s="13" t="s">
        <v>80</v>
      </c>
      <c r="AY247" s="157" t="s">
        <v>252</v>
      </c>
    </row>
    <row r="248" spans="2:65" s="1" customFormat="1" ht="78" customHeight="1">
      <c r="B248" s="32"/>
      <c r="C248" s="136" t="s">
        <v>368</v>
      </c>
      <c r="D248" s="136" t="s">
        <v>254</v>
      </c>
      <c r="E248" s="137" t="s">
        <v>439</v>
      </c>
      <c r="F248" s="138" t="s">
        <v>440</v>
      </c>
      <c r="G248" s="139" t="s">
        <v>336</v>
      </c>
      <c r="H248" s="140">
        <v>1.82</v>
      </c>
      <c r="I248" s="141"/>
      <c r="J248" s="142">
        <f>ROUND(I248*H248,2)</f>
        <v>0</v>
      </c>
      <c r="K248" s="138" t="s">
        <v>258</v>
      </c>
      <c r="L248" s="32"/>
      <c r="M248" s="143" t="s">
        <v>1</v>
      </c>
      <c r="N248" s="144" t="s">
        <v>38</v>
      </c>
      <c r="P248" s="145">
        <f>O248*H248</f>
        <v>0</v>
      </c>
      <c r="Q248" s="145">
        <v>1.06277</v>
      </c>
      <c r="R248" s="145">
        <f>Q248*H248</f>
        <v>1.9342414000000001</v>
      </c>
      <c r="S248" s="145">
        <v>0</v>
      </c>
      <c r="T248" s="146">
        <f>S248*H248</f>
        <v>0</v>
      </c>
      <c r="AR248" s="147" t="s">
        <v>259</v>
      </c>
      <c r="AT248" s="147" t="s">
        <v>254</v>
      </c>
      <c r="AU248" s="147" t="s">
        <v>82</v>
      </c>
      <c r="AY248" s="17" t="s">
        <v>252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80</v>
      </c>
      <c r="BK248" s="148">
        <f>ROUND(I248*H248,2)</f>
        <v>0</v>
      </c>
      <c r="BL248" s="17" t="s">
        <v>259</v>
      </c>
      <c r="BM248" s="147" t="s">
        <v>3358</v>
      </c>
    </row>
    <row r="249" spans="2:65" s="12" customFormat="1">
      <c r="B249" s="149"/>
      <c r="D249" s="150" t="s">
        <v>261</v>
      </c>
      <c r="E249" s="151" t="s">
        <v>1</v>
      </c>
      <c r="F249" s="152" t="s">
        <v>3359</v>
      </c>
      <c r="H249" s="151" t="s">
        <v>1</v>
      </c>
      <c r="I249" s="153"/>
      <c r="L249" s="149"/>
      <c r="M249" s="154"/>
      <c r="T249" s="155"/>
      <c r="AT249" s="151" t="s">
        <v>261</v>
      </c>
      <c r="AU249" s="151" t="s">
        <v>82</v>
      </c>
      <c r="AV249" s="12" t="s">
        <v>80</v>
      </c>
      <c r="AW249" s="12" t="s">
        <v>30</v>
      </c>
      <c r="AX249" s="12" t="s">
        <v>73</v>
      </c>
      <c r="AY249" s="151" t="s">
        <v>252</v>
      </c>
    </row>
    <row r="250" spans="2:65" s="13" customFormat="1">
      <c r="B250" s="156"/>
      <c r="D250" s="150" t="s">
        <v>261</v>
      </c>
      <c r="E250" s="157" t="s">
        <v>1</v>
      </c>
      <c r="F250" s="158" t="s">
        <v>443</v>
      </c>
      <c r="H250" s="159">
        <v>1.82</v>
      </c>
      <c r="I250" s="160"/>
      <c r="L250" s="156"/>
      <c r="M250" s="161"/>
      <c r="T250" s="162"/>
      <c r="AT250" s="157" t="s">
        <v>261</v>
      </c>
      <c r="AU250" s="157" t="s">
        <v>82</v>
      </c>
      <c r="AV250" s="13" t="s">
        <v>82</v>
      </c>
      <c r="AW250" s="13" t="s">
        <v>30</v>
      </c>
      <c r="AX250" s="13" t="s">
        <v>80</v>
      </c>
      <c r="AY250" s="157" t="s">
        <v>252</v>
      </c>
    </row>
    <row r="251" spans="2:65" s="1" customFormat="1" ht="37.9" customHeight="1">
      <c r="B251" s="32"/>
      <c r="C251" s="136" t="s">
        <v>373</v>
      </c>
      <c r="D251" s="136" t="s">
        <v>254</v>
      </c>
      <c r="E251" s="137" t="s">
        <v>450</v>
      </c>
      <c r="F251" s="138" t="s">
        <v>451</v>
      </c>
      <c r="G251" s="139" t="s">
        <v>345</v>
      </c>
      <c r="H251" s="140">
        <v>2</v>
      </c>
      <c r="I251" s="141"/>
      <c r="J251" s="142">
        <f>ROUND(I251*H251,2)</f>
        <v>0</v>
      </c>
      <c r="K251" s="138" t="s">
        <v>258</v>
      </c>
      <c r="L251" s="32"/>
      <c r="M251" s="143" t="s">
        <v>1</v>
      </c>
      <c r="N251" s="144" t="s">
        <v>38</v>
      </c>
      <c r="P251" s="145">
        <f>O251*H251</f>
        <v>0</v>
      </c>
      <c r="Q251" s="145">
        <v>6.6600000000000006E-2</v>
      </c>
      <c r="R251" s="145">
        <f>Q251*H251</f>
        <v>0.13320000000000001</v>
      </c>
      <c r="S251" s="145">
        <v>0</v>
      </c>
      <c r="T251" s="146">
        <f>S251*H251</f>
        <v>0</v>
      </c>
      <c r="AR251" s="147" t="s">
        <v>259</v>
      </c>
      <c r="AT251" s="147" t="s">
        <v>254</v>
      </c>
      <c r="AU251" s="147" t="s">
        <v>82</v>
      </c>
      <c r="AY251" s="17" t="s">
        <v>252</v>
      </c>
      <c r="BE251" s="148">
        <f>IF(N251="základní",J251,0)</f>
        <v>0</v>
      </c>
      <c r="BF251" s="148">
        <f>IF(N251="snížená",J251,0)</f>
        <v>0</v>
      </c>
      <c r="BG251" s="148">
        <f>IF(N251="zákl. přenesená",J251,0)</f>
        <v>0</v>
      </c>
      <c r="BH251" s="148">
        <f>IF(N251="sníž. přenesená",J251,0)</f>
        <v>0</v>
      </c>
      <c r="BI251" s="148">
        <f>IF(N251="nulová",J251,0)</f>
        <v>0</v>
      </c>
      <c r="BJ251" s="17" t="s">
        <v>80</v>
      </c>
      <c r="BK251" s="148">
        <f>ROUND(I251*H251,2)</f>
        <v>0</v>
      </c>
      <c r="BL251" s="17" t="s">
        <v>259</v>
      </c>
      <c r="BM251" s="147" t="s">
        <v>3360</v>
      </c>
    </row>
    <row r="252" spans="2:65" s="12" customFormat="1">
      <c r="B252" s="149"/>
      <c r="D252" s="150" t="s">
        <v>261</v>
      </c>
      <c r="E252" s="151" t="s">
        <v>1</v>
      </c>
      <c r="F252" s="152" t="s">
        <v>3300</v>
      </c>
      <c r="H252" s="151" t="s">
        <v>1</v>
      </c>
      <c r="I252" s="153"/>
      <c r="L252" s="149"/>
      <c r="M252" s="154"/>
      <c r="T252" s="155"/>
      <c r="AT252" s="151" t="s">
        <v>261</v>
      </c>
      <c r="AU252" s="151" t="s">
        <v>82</v>
      </c>
      <c r="AV252" s="12" t="s">
        <v>80</v>
      </c>
      <c r="AW252" s="12" t="s">
        <v>30</v>
      </c>
      <c r="AX252" s="12" t="s">
        <v>73</v>
      </c>
      <c r="AY252" s="151" t="s">
        <v>252</v>
      </c>
    </row>
    <row r="253" spans="2:65" s="12" customFormat="1">
      <c r="B253" s="149"/>
      <c r="D253" s="150" t="s">
        <v>261</v>
      </c>
      <c r="E253" s="151" t="s">
        <v>1</v>
      </c>
      <c r="F253" s="152" t="s">
        <v>3361</v>
      </c>
      <c r="H253" s="151" t="s">
        <v>1</v>
      </c>
      <c r="I253" s="153"/>
      <c r="L253" s="149"/>
      <c r="M253" s="154"/>
      <c r="T253" s="155"/>
      <c r="AT253" s="151" t="s">
        <v>261</v>
      </c>
      <c r="AU253" s="151" t="s">
        <v>82</v>
      </c>
      <c r="AV253" s="12" t="s">
        <v>80</v>
      </c>
      <c r="AW253" s="12" t="s">
        <v>30</v>
      </c>
      <c r="AX253" s="12" t="s">
        <v>73</v>
      </c>
      <c r="AY253" s="151" t="s">
        <v>252</v>
      </c>
    </row>
    <row r="254" spans="2:65" s="13" customFormat="1">
      <c r="B254" s="156"/>
      <c r="D254" s="150" t="s">
        <v>261</v>
      </c>
      <c r="E254" s="157" t="s">
        <v>1</v>
      </c>
      <c r="F254" s="158" t="s">
        <v>82</v>
      </c>
      <c r="H254" s="159">
        <v>2</v>
      </c>
      <c r="I254" s="160"/>
      <c r="L254" s="156"/>
      <c r="M254" s="161"/>
      <c r="T254" s="162"/>
      <c r="AT254" s="157" t="s">
        <v>261</v>
      </c>
      <c r="AU254" s="157" t="s">
        <v>82</v>
      </c>
      <c r="AV254" s="13" t="s">
        <v>82</v>
      </c>
      <c r="AW254" s="13" t="s">
        <v>30</v>
      </c>
      <c r="AX254" s="13" t="s">
        <v>80</v>
      </c>
      <c r="AY254" s="157" t="s">
        <v>252</v>
      </c>
    </row>
    <row r="255" spans="2:65" s="1" customFormat="1" ht="24.2" customHeight="1">
      <c r="B255" s="32"/>
      <c r="C255" s="136" t="s">
        <v>380</v>
      </c>
      <c r="D255" s="136" t="s">
        <v>254</v>
      </c>
      <c r="E255" s="137" t="s">
        <v>469</v>
      </c>
      <c r="F255" s="138" t="s">
        <v>470</v>
      </c>
      <c r="G255" s="139" t="s">
        <v>434</v>
      </c>
      <c r="H255" s="140">
        <v>3.629</v>
      </c>
      <c r="I255" s="141"/>
      <c r="J255" s="142">
        <f>ROUND(I255*H255,2)</f>
        <v>0</v>
      </c>
      <c r="K255" s="138" t="s">
        <v>258</v>
      </c>
      <c r="L255" s="32"/>
      <c r="M255" s="143" t="s">
        <v>1</v>
      </c>
      <c r="N255" s="144" t="s">
        <v>38</v>
      </c>
      <c r="P255" s="145">
        <f>O255*H255</f>
        <v>0</v>
      </c>
      <c r="Q255" s="145">
        <v>2.5019800000000001</v>
      </c>
      <c r="R255" s="145">
        <f>Q255*H255</f>
        <v>9.0796854200000006</v>
      </c>
      <c r="S255" s="145">
        <v>0</v>
      </c>
      <c r="T255" s="146">
        <f>S255*H255</f>
        <v>0</v>
      </c>
      <c r="AR255" s="147" t="s">
        <v>259</v>
      </c>
      <c r="AT255" s="147" t="s">
        <v>254</v>
      </c>
      <c r="AU255" s="147" t="s">
        <v>82</v>
      </c>
      <c r="AY255" s="17" t="s">
        <v>252</v>
      </c>
      <c r="BE255" s="148">
        <f>IF(N255="základní",J255,0)</f>
        <v>0</v>
      </c>
      <c r="BF255" s="148">
        <f>IF(N255="snížená",J255,0)</f>
        <v>0</v>
      </c>
      <c r="BG255" s="148">
        <f>IF(N255="zákl. přenesená",J255,0)</f>
        <v>0</v>
      </c>
      <c r="BH255" s="148">
        <f>IF(N255="sníž. přenesená",J255,0)</f>
        <v>0</v>
      </c>
      <c r="BI255" s="148">
        <f>IF(N255="nulová",J255,0)</f>
        <v>0</v>
      </c>
      <c r="BJ255" s="17" t="s">
        <v>80</v>
      </c>
      <c r="BK255" s="148">
        <f>ROUND(I255*H255,2)</f>
        <v>0</v>
      </c>
      <c r="BL255" s="17" t="s">
        <v>259</v>
      </c>
      <c r="BM255" s="147" t="s">
        <v>3362</v>
      </c>
    </row>
    <row r="256" spans="2:65" s="12" customFormat="1">
      <c r="B256" s="149"/>
      <c r="D256" s="150" t="s">
        <v>261</v>
      </c>
      <c r="E256" s="151" t="s">
        <v>1</v>
      </c>
      <c r="F256" s="152" t="s">
        <v>140</v>
      </c>
      <c r="H256" s="151" t="s">
        <v>1</v>
      </c>
      <c r="I256" s="153"/>
      <c r="L256" s="149"/>
      <c r="M256" s="154"/>
      <c r="T256" s="155"/>
      <c r="AT256" s="151" t="s">
        <v>261</v>
      </c>
      <c r="AU256" s="151" t="s">
        <v>82</v>
      </c>
      <c r="AV256" s="12" t="s">
        <v>80</v>
      </c>
      <c r="AW256" s="12" t="s">
        <v>30</v>
      </c>
      <c r="AX256" s="12" t="s">
        <v>73</v>
      </c>
      <c r="AY256" s="151" t="s">
        <v>252</v>
      </c>
    </row>
    <row r="257" spans="2:65" s="12" customFormat="1">
      <c r="B257" s="149"/>
      <c r="D257" s="150" t="s">
        <v>261</v>
      </c>
      <c r="E257" s="151" t="s">
        <v>1</v>
      </c>
      <c r="F257" s="152" t="s">
        <v>477</v>
      </c>
      <c r="H257" s="151" t="s">
        <v>1</v>
      </c>
      <c r="I257" s="153"/>
      <c r="L257" s="149"/>
      <c r="M257" s="154"/>
      <c r="T257" s="155"/>
      <c r="AT257" s="151" t="s">
        <v>261</v>
      </c>
      <c r="AU257" s="151" t="s">
        <v>82</v>
      </c>
      <c r="AV257" s="12" t="s">
        <v>80</v>
      </c>
      <c r="AW257" s="12" t="s">
        <v>30</v>
      </c>
      <c r="AX257" s="12" t="s">
        <v>73</v>
      </c>
      <c r="AY257" s="151" t="s">
        <v>252</v>
      </c>
    </row>
    <row r="258" spans="2:65" s="13" customFormat="1">
      <c r="B258" s="156"/>
      <c r="D258" s="150" t="s">
        <v>261</v>
      </c>
      <c r="E258" s="157" t="s">
        <v>1</v>
      </c>
      <c r="F258" s="158" t="s">
        <v>478</v>
      </c>
      <c r="H258" s="159">
        <v>1.268</v>
      </c>
      <c r="I258" s="160"/>
      <c r="L258" s="156"/>
      <c r="M258" s="161"/>
      <c r="T258" s="162"/>
      <c r="AT258" s="157" t="s">
        <v>261</v>
      </c>
      <c r="AU258" s="157" t="s">
        <v>82</v>
      </c>
      <c r="AV258" s="13" t="s">
        <v>82</v>
      </c>
      <c r="AW258" s="13" t="s">
        <v>30</v>
      </c>
      <c r="AX258" s="13" t="s">
        <v>73</v>
      </c>
      <c r="AY258" s="157" t="s">
        <v>252</v>
      </c>
    </row>
    <row r="259" spans="2:65" s="12" customFormat="1">
      <c r="B259" s="149"/>
      <c r="D259" s="150" t="s">
        <v>261</v>
      </c>
      <c r="E259" s="151" t="s">
        <v>1</v>
      </c>
      <c r="F259" s="152" t="s">
        <v>479</v>
      </c>
      <c r="H259" s="151" t="s">
        <v>1</v>
      </c>
      <c r="I259" s="153"/>
      <c r="L259" s="149"/>
      <c r="M259" s="154"/>
      <c r="T259" s="155"/>
      <c r="AT259" s="151" t="s">
        <v>261</v>
      </c>
      <c r="AU259" s="151" t="s">
        <v>82</v>
      </c>
      <c r="AV259" s="12" t="s">
        <v>80</v>
      </c>
      <c r="AW259" s="12" t="s">
        <v>30</v>
      </c>
      <c r="AX259" s="12" t="s">
        <v>73</v>
      </c>
      <c r="AY259" s="151" t="s">
        <v>252</v>
      </c>
    </row>
    <row r="260" spans="2:65" s="13" customFormat="1">
      <c r="B260" s="156"/>
      <c r="D260" s="150" t="s">
        <v>261</v>
      </c>
      <c r="E260" s="157" t="s">
        <v>1</v>
      </c>
      <c r="F260" s="158" t="s">
        <v>480</v>
      </c>
      <c r="H260" s="159">
        <v>0.97499999999999998</v>
      </c>
      <c r="I260" s="160"/>
      <c r="L260" s="156"/>
      <c r="M260" s="161"/>
      <c r="T260" s="162"/>
      <c r="AT260" s="157" t="s">
        <v>261</v>
      </c>
      <c r="AU260" s="157" t="s">
        <v>82</v>
      </c>
      <c r="AV260" s="13" t="s">
        <v>82</v>
      </c>
      <c r="AW260" s="13" t="s">
        <v>30</v>
      </c>
      <c r="AX260" s="13" t="s">
        <v>73</v>
      </c>
      <c r="AY260" s="157" t="s">
        <v>252</v>
      </c>
    </row>
    <row r="261" spans="2:65" s="12" customFormat="1">
      <c r="B261" s="149"/>
      <c r="D261" s="150" t="s">
        <v>261</v>
      </c>
      <c r="E261" s="151" t="s">
        <v>1</v>
      </c>
      <c r="F261" s="152" t="s">
        <v>3363</v>
      </c>
      <c r="H261" s="151" t="s">
        <v>1</v>
      </c>
      <c r="I261" s="153"/>
      <c r="L261" s="149"/>
      <c r="M261" s="154"/>
      <c r="T261" s="155"/>
      <c r="AT261" s="151" t="s">
        <v>261</v>
      </c>
      <c r="AU261" s="151" t="s">
        <v>82</v>
      </c>
      <c r="AV261" s="12" t="s">
        <v>80</v>
      </c>
      <c r="AW261" s="12" t="s">
        <v>30</v>
      </c>
      <c r="AX261" s="12" t="s">
        <v>73</v>
      </c>
      <c r="AY261" s="151" t="s">
        <v>252</v>
      </c>
    </row>
    <row r="262" spans="2:65" s="13" customFormat="1">
      <c r="B262" s="156"/>
      <c r="D262" s="150" t="s">
        <v>261</v>
      </c>
      <c r="E262" s="157" t="s">
        <v>1</v>
      </c>
      <c r="F262" s="158" t="s">
        <v>3364</v>
      </c>
      <c r="H262" s="159">
        <v>0.93600000000000005</v>
      </c>
      <c r="I262" s="160"/>
      <c r="L262" s="156"/>
      <c r="M262" s="161"/>
      <c r="T262" s="162"/>
      <c r="AT262" s="157" t="s">
        <v>261</v>
      </c>
      <c r="AU262" s="157" t="s">
        <v>82</v>
      </c>
      <c r="AV262" s="13" t="s">
        <v>82</v>
      </c>
      <c r="AW262" s="13" t="s">
        <v>30</v>
      </c>
      <c r="AX262" s="13" t="s">
        <v>73</v>
      </c>
      <c r="AY262" s="157" t="s">
        <v>252</v>
      </c>
    </row>
    <row r="263" spans="2:65" s="12" customFormat="1">
      <c r="B263" s="149"/>
      <c r="D263" s="150" t="s">
        <v>261</v>
      </c>
      <c r="E263" s="151" t="s">
        <v>1</v>
      </c>
      <c r="F263" s="152" t="s">
        <v>3365</v>
      </c>
      <c r="H263" s="151" t="s">
        <v>1</v>
      </c>
      <c r="I263" s="153"/>
      <c r="L263" s="149"/>
      <c r="M263" s="154"/>
      <c r="T263" s="155"/>
      <c r="AT263" s="151" t="s">
        <v>261</v>
      </c>
      <c r="AU263" s="151" t="s">
        <v>82</v>
      </c>
      <c r="AV263" s="12" t="s">
        <v>80</v>
      </c>
      <c r="AW263" s="12" t="s">
        <v>30</v>
      </c>
      <c r="AX263" s="12" t="s">
        <v>73</v>
      </c>
      <c r="AY263" s="151" t="s">
        <v>252</v>
      </c>
    </row>
    <row r="264" spans="2:65" s="13" customFormat="1">
      <c r="B264" s="156"/>
      <c r="D264" s="150" t="s">
        <v>261</v>
      </c>
      <c r="E264" s="157" t="s">
        <v>1</v>
      </c>
      <c r="F264" s="158" t="s">
        <v>3366</v>
      </c>
      <c r="H264" s="159">
        <v>0.45</v>
      </c>
      <c r="I264" s="160"/>
      <c r="L264" s="156"/>
      <c r="M264" s="161"/>
      <c r="T264" s="162"/>
      <c r="AT264" s="157" t="s">
        <v>261</v>
      </c>
      <c r="AU264" s="157" t="s">
        <v>82</v>
      </c>
      <c r="AV264" s="13" t="s">
        <v>82</v>
      </c>
      <c r="AW264" s="13" t="s">
        <v>30</v>
      </c>
      <c r="AX264" s="13" t="s">
        <v>73</v>
      </c>
      <c r="AY264" s="157" t="s">
        <v>252</v>
      </c>
    </row>
    <row r="265" spans="2:65" s="14" customFormat="1">
      <c r="B265" s="163"/>
      <c r="D265" s="150" t="s">
        <v>261</v>
      </c>
      <c r="E265" s="164" t="s">
        <v>1</v>
      </c>
      <c r="F265" s="165" t="s">
        <v>277</v>
      </c>
      <c r="H265" s="166">
        <v>3.629</v>
      </c>
      <c r="I265" s="167"/>
      <c r="L265" s="163"/>
      <c r="M265" s="168"/>
      <c r="T265" s="169"/>
      <c r="AT265" s="164" t="s">
        <v>261</v>
      </c>
      <c r="AU265" s="164" t="s">
        <v>82</v>
      </c>
      <c r="AV265" s="14" t="s">
        <v>259</v>
      </c>
      <c r="AW265" s="14" t="s">
        <v>30</v>
      </c>
      <c r="AX265" s="14" t="s">
        <v>80</v>
      </c>
      <c r="AY265" s="164" t="s">
        <v>252</v>
      </c>
    </row>
    <row r="266" spans="2:65" s="1" customFormat="1" ht="24.2" customHeight="1">
      <c r="B266" s="32"/>
      <c r="C266" s="136" t="s">
        <v>399</v>
      </c>
      <c r="D266" s="136" t="s">
        <v>254</v>
      </c>
      <c r="E266" s="137" t="s">
        <v>482</v>
      </c>
      <c r="F266" s="138" t="s">
        <v>483</v>
      </c>
      <c r="G266" s="139" t="s">
        <v>257</v>
      </c>
      <c r="H266" s="140">
        <v>48.38</v>
      </c>
      <c r="I266" s="141"/>
      <c r="J266" s="142">
        <f>ROUND(I266*H266,2)</f>
        <v>0</v>
      </c>
      <c r="K266" s="138" t="s">
        <v>258</v>
      </c>
      <c r="L266" s="32"/>
      <c r="M266" s="143" t="s">
        <v>1</v>
      </c>
      <c r="N266" s="144" t="s">
        <v>38</v>
      </c>
      <c r="P266" s="145">
        <f>O266*H266</f>
        <v>0</v>
      </c>
      <c r="Q266" s="145">
        <v>1.1169999999999999E-2</v>
      </c>
      <c r="R266" s="145">
        <f>Q266*H266</f>
        <v>0.54040460000000001</v>
      </c>
      <c r="S266" s="145">
        <v>0</v>
      </c>
      <c r="T266" s="146">
        <f>S266*H266</f>
        <v>0</v>
      </c>
      <c r="AR266" s="147" t="s">
        <v>259</v>
      </c>
      <c r="AT266" s="147" t="s">
        <v>254</v>
      </c>
      <c r="AU266" s="147" t="s">
        <v>82</v>
      </c>
      <c r="AY266" s="17" t="s">
        <v>252</v>
      </c>
      <c r="BE266" s="148">
        <f>IF(N266="základní",J266,0)</f>
        <v>0</v>
      </c>
      <c r="BF266" s="148">
        <f>IF(N266="snížená",J266,0)</f>
        <v>0</v>
      </c>
      <c r="BG266" s="148">
        <f>IF(N266="zákl. přenesená",J266,0)</f>
        <v>0</v>
      </c>
      <c r="BH266" s="148">
        <f>IF(N266="sníž. přenesená",J266,0)</f>
        <v>0</v>
      </c>
      <c r="BI266" s="148">
        <f>IF(N266="nulová",J266,0)</f>
        <v>0</v>
      </c>
      <c r="BJ266" s="17" t="s">
        <v>80</v>
      </c>
      <c r="BK266" s="148">
        <f>ROUND(I266*H266,2)</f>
        <v>0</v>
      </c>
      <c r="BL266" s="17" t="s">
        <v>259</v>
      </c>
      <c r="BM266" s="147" t="s">
        <v>3367</v>
      </c>
    </row>
    <row r="267" spans="2:65" s="12" customFormat="1">
      <c r="B267" s="149"/>
      <c r="D267" s="150" t="s">
        <v>261</v>
      </c>
      <c r="E267" s="151" t="s">
        <v>1</v>
      </c>
      <c r="F267" s="152" t="s">
        <v>140</v>
      </c>
      <c r="H267" s="151" t="s">
        <v>1</v>
      </c>
      <c r="I267" s="153"/>
      <c r="L267" s="149"/>
      <c r="M267" s="154"/>
      <c r="T267" s="155"/>
      <c r="AT267" s="151" t="s">
        <v>261</v>
      </c>
      <c r="AU267" s="151" t="s">
        <v>82</v>
      </c>
      <c r="AV267" s="12" t="s">
        <v>80</v>
      </c>
      <c r="AW267" s="12" t="s">
        <v>30</v>
      </c>
      <c r="AX267" s="12" t="s">
        <v>73</v>
      </c>
      <c r="AY267" s="151" t="s">
        <v>252</v>
      </c>
    </row>
    <row r="268" spans="2:65" s="12" customFormat="1">
      <c r="B268" s="149"/>
      <c r="D268" s="150" t="s">
        <v>261</v>
      </c>
      <c r="E268" s="151" t="s">
        <v>1</v>
      </c>
      <c r="F268" s="152" t="s">
        <v>477</v>
      </c>
      <c r="H268" s="151" t="s">
        <v>1</v>
      </c>
      <c r="I268" s="153"/>
      <c r="L268" s="149"/>
      <c r="M268" s="154"/>
      <c r="T268" s="155"/>
      <c r="AT268" s="151" t="s">
        <v>261</v>
      </c>
      <c r="AU268" s="151" t="s">
        <v>82</v>
      </c>
      <c r="AV268" s="12" t="s">
        <v>80</v>
      </c>
      <c r="AW268" s="12" t="s">
        <v>30</v>
      </c>
      <c r="AX268" s="12" t="s">
        <v>73</v>
      </c>
      <c r="AY268" s="151" t="s">
        <v>252</v>
      </c>
    </row>
    <row r="269" spans="2:65" s="13" customFormat="1">
      <c r="B269" s="156"/>
      <c r="D269" s="150" t="s">
        <v>261</v>
      </c>
      <c r="E269" s="157" t="s">
        <v>1</v>
      </c>
      <c r="F269" s="158" t="s">
        <v>487</v>
      </c>
      <c r="H269" s="159">
        <v>16.899999999999999</v>
      </c>
      <c r="I269" s="160"/>
      <c r="L269" s="156"/>
      <c r="M269" s="161"/>
      <c r="T269" s="162"/>
      <c r="AT269" s="157" t="s">
        <v>261</v>
      </c>
      <c r="AU269" s="157" t="s">
        <v>82</v>
      </c>
      <c r="AV269" s="13" t="s">
        <v>82</v>
      </c>
      <c r="AW269" s="13" t="s">
        <v>30</v>
      </c>
      <c r="AX269" s="13" t="s">
        <v>73</v>
      </c>
      <c r="AY269" s="157" t="s">
        <v>252</v>
      </c>
    </row>
    <row r="270" spans="2:65" s="12" customFormat="1">
      <c r="B270" s="149"/>
      <c r="D270" s="150" t="s">
        <v>261</v>
      </c>
      <c r="E270" s="151" t="s">
        <v>1</v>
      </c>
      <c r="F270" s="152" t="s">
        <v>479</v>
      </c>
      <c r="H270" s="151" t="s">
        <v>1</v>
      </c>
      <c r="I270" s="153"/>
      <c r="L270" s="149"/>
      <c r="M270" s="154"/>
      <c r="T270" s="155"/>
      <c r="AT270" s="151" t="s">
        <v>261</v>
      </c>
      <c r="AU270" s="151" t="s">
        <v>82</v>
      </c>
      <c r="AV270" s="12" t="s">
        <v>80</v>
      </c>
      <c r="AW270" s="12" t="s">
        <v>30</v>
      </c>
      <c r="AX270" s="12" t="s">
        <v>73</v>
      </c>
      <c r="AY270" s="151" t="s">
        <v>252</v>
      </c>
    </row>
    <row r="271" spans="2:65" s="13" customFormat="1">
      <c r="B271" s="156"/>
      <c r="D271" s="150" t="s">
        <v>261</v>
      </c>
      <c r="E271" s="157" t="s">
        <v>1</v>
      </c>
      <c r="F271" s="158" t="s">
        <v>488</v>
      </c>
      <c r="H271" s="159">
        <v>13</v>
      </c>
      <c r="I271" s="160"/>
      <c r="L271" s="156"/>
      <c r="M271" s="161"/>
      <c r="T271" s="162"/>
      <c r="AT271" s="157" t="s">
        <v>261</v>
      </c>
      <c r="AU271" s="157" t="s">
        <v>82</v>
      </c>
      <c r="AV271" s="13" t="s">
        <v>82</v>
      </c>
      <c r="AW271" s="13" t="s">
        <v>30</v>
      </c>
      <c r="AX271" s="13" t="s">
        <v>73</v>
      </c>
      <c r="AY271" s="157" t="s">
        <v>252</v>
      </c>
    </row>
    <row r="272" spans="2:65" s="12" customFormat="1">
      <c r="B272" s="149"/>
      <c r="D272" s="150" t="s">
        <v>261</v>
      </c>
      <c r="E272" s="151" t="s">
        <v>1</v>
      </c>
      <c r="F272" s="152" t="s">
        <v>3363</v>
      </c>
      <c r="H272" s="151" t="s">
        <v>1</v>
      </c>
      <c r="I272" s="153"/>
      <c r="L272" s="149"/>
      <c r="M272" s="154"/>
      <c r="T272" s="155"/>
      <c r="AT272" s="151" t="s">
        <v>261</v>
      </c>
      <c r="AU272" s="151" t="s">
        <v>82</v>
      </c>
      <c r="AV272" s="12" t="s">
        <v>80</v>
      </c>
      <c r="AW272" s="12" t="s">
        <v>30</v>
      </c>
      <c r="AX272" s="12" t="s">
        <v>73</v>
      </c>
      <c r="AY272" s="151" t="s">
        <v>252</v>
      </c>
    </row>
    <row r="273" spans="2:65" s="13" customFormat="1">
      <c r="B273" s="156"/>
      <c r="D273" s="150" t="s">
        <v>261</v>
      </c>
      <c r="E273" s="157" t="s">
        <v>1</v>
      </c>
      <c r="F273" s="158" t="s">
        <v>3368</v>
      </c>
      <c r="H273" s="159">
        <v>12.48</v>
      </c>
      <c r="I273" s="160"/>
      <c r="L273" s="156"/>
      <c r="M273" s="161"/>
      <c r="T273" s="162"/>
      <c r="AT273" s="157" t="s">
        <v>261</v>
      </c>
      <c r="AU273" s="157" t="s">
        <v>82</v>
      </c>
      <c r="AV273" s="13" t="s">
        <v>82</v>
      </c>
      <c r="AW273" s="13" t="s">
        <v>30</v>
      </c>
      <c r="AX273" s="13" t="s">
        <v>73</v>
      </c>
      <c r="AY273" s="157" t="s">
        <v>252</v>
      </c>
    </row>
    <row r="274" spans="2:65" s="12" customFormat="1">
      <c r="B274" s="149"/>
      <c r="D274" s="150" t="s">
        <v>261</v>
      </c>
      <c r="E274" s="151" t="s">
        <v>1</v>
      </c>
      <c r="F274" s="152" t="s">
        <v>3365</v>
      </c>
      <c r="H274" s="151" t="s">
        <v>1</v>
      </c>
      <c r="I274" s="153"/>
      <c r="L274" s="149"/>
      <c r="M274" s="154"/>
      <c r="T274" s="155"/>
      <c r="AT274" s="151" t="s">
        <v>261</v>
      </c>
      <c r="AU274" s="151" t="s">
        <v>82</v>
      </c>
      <c r="AV274" s="12" t="s">
        <v>80</v>
      </c>
      <c r="AW274" s="12" t="s">
        <v>30</v>
      </c>
      <c r="AX274" s="12" t="s">
        <v>73</v>
      </c>
      <c r="AY274" s="151" t="s">
        <v>252</v>
      </c>
    </row>
    <row r="275" spans="2:65" s="13" customFormat="1">
      <c r="B275" s="156"/>
      <c r="D275" s="150" t="s">
        <v>261</v>
      </c>
      <c r="E275" s="157" t="s">
        <v>1</v>
      </c>
      <c r="F275" s="158" t="s">
        <v>3369</v>
      </c>
      <c r="H275" s="159">
        <v>6</v>
      </c>
      <c r="I275" s="160"/>
      <c r="L275" s="156"/>
      <c r="M275" s="161"/>
      <c r="T275" s="162"/>
      <c r="AT275" s="157" t="s">
        <v>261</v>
      </c>
      <c r="AU275" s="157" t="s">
        <v>82</v>
      </c>
      <c r="AV275" s="13" t="s">
        <v>82</v>
      </c>
      <c r="AW275" s="13" t="s">
        <v>30</v>
      </c>
      <c r="AX275" s="13" t="s">
        <v>73</v>
      </c>
      <c r="AY275" s="157" t="s">
        <v>252</v>
      </c>
    </row>
    <row r="276" spans="2:65" s="14" customFormat="1">
      <c r="B276" s="163"/>
      <c r="D276" s="150" t="s">
        <v>261</v>
      </c>
      <c r="E276" s="164" t="s">
        <v>1</v>
      </c>
      <c r="F276" s="165" t="s">
        <v>277</v>
      </c>
      <c r="H276" s="166">
        <v>48.379999999999995</v>
      </c>
      <c r="I276" s="167"/>
      <c r="L276" s="163"/>
      <c r="M276" s="168"/>
      <c r="T276" s="169"/>
      <c r="AT276" s="164" t="s">
        <v>261</v>
      </c>
      <c r="AU276" s="164" t="s">
        <v>82</v>
      </c>
      <c r="AV276" s="14" t="s">
        <v>259</v>
      </c>
      <c r="AW276" s="14" t="s">
        <v>30</v>
      </c>
      <c r="AX276" s="14" t="s">
        <v>80</v>
      </c>
      <c r="AY276" s="164" t="s">
        <v>252</v>
      </c>
    </row>
    <row r="277" spans="2:65" s="1" customFormat="1" ht="24.2" customHeight="1">
      <c r="B277" s="32"/>
      <c r="C277" s="136" t="s">
        <v>405</v>
      </c>
      <c r="D277" s="136" t="s">
        <v>254</v>
      </c>
      <c r="E277" s="137" t="s">
        <v>490</v>
      </c>
      <c r="F277" s="138" t="s">
        <v>491</v>
      </c>
      <c r="G277" s="139" t="s">
        <v>257</v>
      </c>
      <c r="H277" s="140">
        <v>48.38</v>
      </c>
      <c r="I277" s="141"/>
      <c r="J277" s="142">
        <f>ROUND(I277*H277,2)</f>
        <v>0</v>
      </c>
      <c r="K277" s="138" t="s">
        <v>258</v>
      </c>
      <c r="L277" s="32"/>
      <c r="M277" s="143" t="s">
        <v>1</v>
      </c>
      <c r="N277" s="144" t="s">
        <v>38</v>
      </c>
      <c r="P277" s="145">
        <f>O277*H277</f>
        <v>0</v>
      </c>
      <c r="Q277" s="145">
        <v>0</v>
      </c>
      <c r="R277" s="145">
        <f>Q277*H277</f>
        <v>0</v>
      </c>
      <c r="S277" s="145">
        <v>0</v>
      </c>
      <c r="T277" s="146">
        <f>S277*H277</f>
        <v>0</v>
      </c>
      <c r="AR277" s="147" t="s">
        <v>259</v>
      </c>
      <c r="AT277" s="147" t="s">
        <v>254</v>
      </c>
      <c r="AU277" s="147" t="s">
        <v>82</v>
      </c>
      <c r="AY277" s="17" t="s">
        <v>252</v>
      </c>
      <c r="BE277" s="148">
        <f>IF(N277="základní",J277,0)</f>
        <v>0</v>
      </c>
      <c r="BF277" s="148">
        <f>IF(N277="snížená",J277,0)</f>
        <v>0</v>
      </c>
      <c r="BG277" s="148">
        <f>IF(N277="zákl. přenesená",J277,0)</f>
        <v>0</v>
      </c>
      <c r="BH277" s="148">
        <f>IF(N277="sníž. přenesená",J277,0)</f>
        <v>0</v>
      </c>
      <c r="BI277" s="148">
        <f>IF(N277="nulová",J277,0)</f>
        <v>0</v>
      </c>
      <c r="BJ277" s="17" t="s">
        <v>80</v>
      </c>
      <c r="BK277" s="148">
        <f>ROUND(I277*H277,2)</f>
        <v>0</v>
      </c>
      <c r="BL277" s="17" t="s">
        <v>259</v>
      </c>
      <c r="BM277" s="147" t="s">
        <v>3370</v>
      </c>
    </row>
    <row r="278" spans="2:65" s="1" customFormat="1" ht="24.2" customHeight="1">
      <c r="B278" s="32"/>
      <c r="C278" s="136" t="s">
        <v>7</v>
      </c>
      <c r="D278" s="136" t="s">
        <v>254</v>
      </c>
      <c r="E278" s="137" t="s">
        <v>494</v>
      </c>
      <c r="F278" s="138" t="s">
        <v>495</v>
      </c>
      <c r="G278" s="139" t="s">
        <v>336</v>
      </c>
      <c r="H278" s="140">
        <v>0.32700000000000001</v>
      </c>
      <c r="I278" s="141"/>
      <c r="J278" s="142">
        <f>ROUND(I278*H278,2)</f>
        <v>0</v>
      </c>
      <c r="K278" s="138" t="s">
        <v>258</v>
      </c>
      <c r="L278" s="32"/>
      <c r="M278" s="143" t="s">
        <v>1</v>
      </c>
      <c r="N278" s="144" t="s">
        <v>38</v>
      </c>
      <c r="P278" s="145">
        <f>O278*H278</f>
        <v>0</v>
      </c>
      <c r="Q278" s="145">
        <v>1.05291</v>
      </c>
      <c r="R278" s="145">
        <f>Q278*H278</f>
        <v>0.34430157</v>
      </c>
      <c r="S278" s="145">
        <v>0</v>
      </c>
      <c r="T278" s="146">
        <f>S278*H278</f>
        <v>0</v>
      </c>
      <c r="AR278" s="147" t="s">
        <v>259</v>
      </c>
      <c r="AT278" s="147" t="s">
        <v>254</v>
      </c>
      <c r="AU278" s="147" t="s">
        <v>82</v>
      </c>
      <c r="AY278" s="17" t="s">
        <v>252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80</v>
      </c>
      <c r="BK278" s="148">
        <f>ROUND(I278*H278,2)</f>
        <v>0</v>
      </c>
      <c r="BL278" s="17" t="s">
        <v>259</v>
      </c>
      <c r="BM278" s="147" t="s">
        <v>3371</v>
      </c>
    </row>
    <row r="279" spans="2:65" s="12" customFormat="1">
      <c r="B279" s="149"/>
      <c r="D279" s="150" t="s">
        <v>261</v>
      </c>
      <c r="E279" s="151" t="s">
        <v>1</v>
      </c>
      <c r="F279" s="152" t="s">
        <v>140</v>
      </c>
      <c r="H279" s="151" t="s">
        <v>1</v>
      </c>
      <c r="I279" s="153"/>
      <c r="L279" s="149"/>
      <c r="M279" s="154"/>
      <c r="T279" s="155"/>
      <c r="AT279" s="151" t="s">
        <v>261</v>
      </c>
      <c r="AU279" s="151" t="s">
        <v>82</v>
      </c>
      <c r="AV279" s="12" t="s">
        <v>80</v>
      </c>
      <c r="AW279" s="12" t="s">
        <v>30</v>
      </c>
      <c r="AX279" s="12" t="s">
        <v>73</v>
      </c>
      <c r="AY279" s="151" t="s">
        <v>252</v>
      </c>
    </row>
    <row r="280" spans="2:65" s="12" customFormat="1">
      <c r="B280" s="149"/>
      <c r="D280" s="150" t="s">
        <v>261</v>
      </c>
      <c r="E280" s="151" t="s">
        <v>1</v>
      </c>
      <c r="F280" s="152" t="s">
        <v>477</v>
      </c>
      <c r="H280" s="151" t="s">
        <v>1</v>
      </c>
      <c r="I280" s="153"/>
      <c r="L280" s="149"/>
      <c r="M280" s="154"/>
      <c r="T280" s="155"/>
      <c r="AT280" s="151" t="s">
        <v>261</v>
      </c>
      <c r="AU280" s="151" t="s">
        <v>82</v>
      </c>
      <c r="AV280" s="12" t="s">
        <v>80</v>
      </c>
      <c r="AW280" s="12" t="s">
        <v>30</v>
      </c>
      <c r="AX280" s="12" t="s">
        <v>73</v>
      </c>
      <c r="AY280" s="151" t="s">
        <v>252</v>
      </c>
    </row>
    <row r="281" spans="2:65" s="13" customFormat="1">
      <c r="B281" s="156"/>
      <c r="D281" s="150" t="s">
        <v>261</v>
      </c>
      <c r="E281" s="157" t="s">
        <v>1</v>
      </c>
      <c r="F281" s="158" t="s">
        <v>499</v>
      </c>
      <c r="H281" s="159">
        <v>0.114</v>
      </c>
      <c r="I281" s="160"/>
      <c r="L281" s="156"/>
      <c r="M281" s="161"/>
      <c r="T281" s="162"/>
      <c r="AT281" s="157" t="s">
        <v>261</v>
      </c>
      <c r="AU281" s="157" t="s">
        <v>82</v>
      </c>
      <c r="AV281" s="13" t="s">
        <v>82</v>
      </c>
      <c r="AW281" s="13" t="s">
        <v>30</v>
      </c>
      <c r="AX281" s="13" t="s">
        <v>73</v>
      </c>
      <c r="AY281" s="157" t="s">
        <v>252</v>
      </c>
    </row>
    <row r="282" spans="2:65" s="12" customFormat="1">
      <c r="B282" s="149"/>
      <c r="D282" s="150" t="s">
        <v>261</v>
      </c>
      <c r="E282" s="151" t="s">
        <v>1</v>
      </c>
      <c r="F282" s="152" t="s">
        <v>479</v>
      </c>
      <c r="H282" s="151" t="s">
        <v>1</v>
      </c>
      <c r="I282" s="153"/>
      <c r="L282" s="149"/>
      <c r="M282" s="154"/>
      <c r="T282" s="155"/>
      <c r="AT282" s="151" t="s">
        <v>261</v>
      </c>
      <c r="AU282" s="151" t="s">
        <v>82</v>
      </c>
      <c r="AV282" s="12" t="s">
        <v>80</v>
      </c>
      <c r="AW282" s="12" t="s">
        <v>30</v>
      </c>
      <c r="AX282" s="12" t="s">
        <v>73</v>
      </c>
      <c r="AY282" s="151" t="s">
        <v>252</v>
      </c>
    </row>
    <row r="283" spans="2:65" s="13" customFormat="1">
      <c r="B283" s="156"/>
      <c r="D283" s="150" t="s">
        <v>261</v>
      </c>
      <c r="E283" s="157" t="s">
        <v>1</v>
      </c>
      <c r="F283" s="158" t="s">
        <v>500</v>
      </c>
      <c r="H283" s="159">
        <v>8.7999999999999995E-2</v>
      </c>
      <c r="I283" s="160"/>
      <c r="L283" s="156"/>
      <c r="M283" s="161"/>
      <c r="T283" s="162"/>
      <c r="AT283" s="157" t="s">
        <v>261</v>
      </c>
      <c r="AU283" s="157" t="s">
        <v>82</v>
      </c>
      <c r="AV283" s="13" t="s">
        <v>82</v>
      </c>
      <c r="AW283" s="13" t="s">
        <v>30</v>
      </c>
      <c r="AX283" s="13" t="s">
        <v>73</v>
      </c>
      <c r="AY283" s="157" t="s">
        <v>252</v>
      </c>
    </row>
    <row r="284" spans="2:65" s="12" customFormat="1">
      <c r="B284" s="149"/>
      <c r="D284" s="150" t="s">
        <v>261</v>
      </c>
      <c r="E284" s="151" t="s">
        <v>1</v>
      </c>
      <c r="F284" s="152" t="s">
        <v>3363</v>
      </c>
      <c r="H284" s="151" t="s">
        <v>1</v>
      </c>
      <c r="I284" s="153"/>
      <c r="L284" s="149"/>
      <c r="M284" s="154"/>
      <c r="T284" s="155"/>
      <c r="AT284" s="151" t="s">
        <v>261</v>
      </c>
      <c r="AU284" s="151" t="s">
        <v>82</v>
      </c>
      <c r="AV284" s="12" t="s">
        <v>80</v>
      </c>
      <c r="AW284" s="12" t="s">
        <v>30</v>
      </c>
      <c r="AX284" s="12" t="s">
        <v>73</v>
      </c>
      <c r="AY284" s="151" t="s">
        <v>252</v>
      </c>
    </row>
    <row r="285" spans="2:65" s="13" customFormat="1">
      <c r="B285" s="156"/>
      <c r="D285" s="150" t="s">
        <v>261</v>
      </c>
      <c r="E285" s="157" t="s">
        <v>1</v>
      </c>
      <c r="F285" s="158" t="s">
        <v>3372</v>
      </c>
      <c r="H285" s="159">
        <v>8.4000000000000005E-2</v>
      </c>
      <c r="I285" s="160"/>
      <c r="L285" s="156"/>
      <c r="M285" s="161"/>
      <c r="T285" s="162"/>
      <c r="AT285" s="157" t="s">
        <v>261</v>
      </c>
      <c r="AU285" s="157" t="s">
        <v>82</v>
      </c>
      <c r="AV285" s="13" t="s">
        <v>82</v>
      </c>
      <c r="AW285" s="13" t="s">
        <v>30</v>
      </c>
      <c r="AX285" s="13" t="s">
        <v>73</v>
      </c>
      <c r="AY285" s="157" t="s">
        <v>252</v>
      </c>
    </row>
    <row r="286" spans="2:65" s="12" customFormat="1">
      <c r="B286" s="149"/>
      <c r="D286" s="150" t="s">
        <v>261</v>
      </c>
      <c r="E286" s="151" t="s">
        <v>1</v>
      </c>
      <c r="F286" s="152" t="s">
        <v>3365</v>
      </c>
      <c r="H286" s="151" t="s">
        <v>1</v>
      </c>
      <c r="I286" s="153"/>
      <c r="L286" s="149"/>
      <c r="M286" s="154"/>
      <c r="T286" s="155"/>
      <c r="AT286" s="151" t="s">
        <v>261</v>
      </c>
      <c r="AU286" s="151" t="s">
        <v>82</v>
      </c>
      <c r="AV286" s="12" t="s">
        <v>80</v>
      </c>
      <c r="AW286" s="12" t="s">
        <v>30</v>
      </c>
      <c r="AX286" s="12" t="s">
        <v>73</v>
      </c>
      <c r="AY286" s="151" t="s">
        <v>252</v>
      </c>
    </row>
    <row r="287" spans="2:65" s="13" customFormat="1">
      <c r="B287" s="156"/>
      <c r="D287" s="150" t="s">
        <v>261</v>
      </c>
      <c r="E287" s="157" t="s">
        <v>1</v>
      </c>
      <c r="F287" s="158" t="s">
        <v>3373</v>
      </c>
      <c r="H287" s="159">
        <v>4.1000000000000002E-2</v>
      </c>
      <c r="I287" s="160"/>
      <c r="L287" s="156"/>
      <c r="M287" s="161"/>
      <c r="T287" s="162"/>
      <c r="AT287" s="157" t="s">
        <v>261</v>
      </c>
      <c r="AU287" s="157" t="s">
        <v>82</v>
      </c>
      <c r="AV287" s="13" t="s">
        <v>82</v>
      </c>
      <c r="AW287" s="13" t="s">
        <v>30</v>
      </c>
      <c r="AX287" s="13" t="s">
        <v>73</v>
      </c>
      <c r="AY287" s="157" t="s">
        <v>252</v>
      </c>
    </row>
    <row r="288" spans="2:65" s="14" customFormat="1">
      <c r="B288" s="163"/>
      <c r="D288" s="150" t="s">
        <v>261</v>
      </c>
      <c r="E288" s="164" t="s">
        <v>1</v>
      </c>
      <c r="F288" s="165" t="s">
        <v>277</v>
      </c>
      <c r="H288" s="166">
        <v>0.32700000000000001</v>
      </c>
      <c r="I288" s="167"/>
      <c r="L288" s="163"/>
      <c r="M288" s="168"/>
      <c r="T288" s="169"/>
      <c r="AT288" s="164" t="s">
        <v>261</v>
      </c>
      <c r="AU288" s="164" t="s">
        <v>82</v>
      </c>
      <c r="AV288" s="14" t="s">
        <v>259</v>
      </c>
      <c r="AW288" s="14" t="s">
        <v>30</v>
      </c>
      <c r="AX288" s="14" t="s">
        <v>80</v>
      </c>
      <c r="AY288" s="164" t="s">
        <v>252</v>
      </c>
    </row>
    <row r="289" spans="2:65" s="11" customFormat="1" ht="22.9" customHeight="1">
      <c r="B289" s="124"/>
      <c r="D289" s="125" t="s">
        <v>72</v>
      </c>
      <c r="E289" s="134" t="s">
        <v>305</v>
      </c>
      <c r="F289" s="134" t="s">
        <v>501</v>
      </c>
      <c r="I289" s="127"/>
      <c r="J289" s="135">
        <f>BK289</f>
        <v>0</v>
      </c>
      <c r="L289" s="124"/>
      <c r="M289" s="129"/>
      <c r="P289" s="130">
        <f>SUM(P290:P382)</f>
        <v>0</v>
      </c>
      <c r="R289" s="130">
        <f>SUM(R290:R382)</f>
        <v>18.090894339999998</v>
      </c>
      <c r="T289" s="131">
        <f>SUM(T290:T382)</f>
        <v>0</v>
      </c>
      <c r="AR289" s="125" t="s">
        <v>80</v>
      </c>
      <c r="AT289" s="132" t="s">
        <v>72</v>
      </c>
      <c r="AU289" s="132" t="s">
        <v>80</v>
      </c>
      <c r="AY289" s="125" t="s">
        <v>252</v>
      </c>
      <c r="BK289" s="133">
        <f>SUM(BK290:BK382)</f>
        <v>0</v>
      </c>
    </row>
    <row r="290" spans="2:65" s="1" customFormat="1" ht="37.9" customHeight="1">
      <c r="B290" s="32"/>
      <c r="C290" s="136" t="s">
        <v>420</v>
      </c>
      <c r="D290" s="136" t="s">
        <v>254</v>
      </c>
      <c r="E290" s="137" t="s">
        <v>503</v>
      </c>
      <c r="F290" s="138" t="s">
        <v>504</v>
      </c>
      <c r="G290" s="139" t="s">
        <v>257</v>
      </c>
      <c r="H290" s="140">
        <v>500.57299999999998</v>
      </c>
      <c r="I290" s="141"/>
      <c r="J290" s="142">
        <f>ROUND(I290*H290,2)</f>
        <v>0</v>
      </c>
      <c r="K290" s="138" t="s">
        <v>258</v>
      </c>
      <c r="L290" s="32"/>
      <c r="M290" s="143" t="s">
        <v>1</v>
      </c>
      <c r="N290" s="144" t="s">
        <v>38</v>
      </c>
      <c r="P290" s="145">
        <f>O290*H290</f>
        <v>0</v>
      </c>
      <c r="Q290" s="145">
        <v>4.3800000000000002E-3</v>
      </c>
      <c r="R290" s="145">
        <f>Q290*H290</f>
        <v>2.1925097400000002</v>
      </c>
      <c r="S290" s="145">
        <v>0</v>
      </c>
      <c r="T290" s="146">
        <f>S290*H290</f>
        <v>0</v>
      </c>
      <c r="AR290" s="147" t="s">
        <v>259</v>
      </c>
      <c r="AT290" s="147" t="s">
        <v>254</v>
      </c>
      <c r="AU290" s="147" t="s">
        <v>82</v>
      </c>
      <c r="AY290" s="17" t="s">
        <v>252</v>
      </c>
      <c r="BE290" s="148">
        <f>IF(N290="základní",J290,0)</f>
        <v>0</v>
      </c>
      <c r="BF290" s="148">
        <f>IF(N290="snížená",J290,0)</f>
        <v>0</v>
      </c>
      <c r="BG290" s="148">
        <f>IF(N290="zákl. přenesená",J290,0)</f>
        <v>0</v>
      </c>
      <c r="BH290" s="148">
        <f>IF(N290="sníž. přenesená",J290,0)</f>
        <v>0</v>
      </c>
      <c r="BI290" s="148">
        <f>IF(N290="nulová",J290,0)</f>
        <v>0</v>
      </c>
      <c r="BJ290" s="17" t="s">
        <v>80</v>
      </c>
      <c r="BK290" s="148">
        <f>ROUND(I290*H290,2)</f>
        <v>0</v>
      </c>
      <c r="BL290" s="17" t="s">
        <v>259</v>
      </c>
      <c r="BM290" s="147" t="s">
        <v>3374</v>
      </c>
    </row>
    <row r="291" spans="2:65" s="12" customFormat="1">
      <c r="B291" s="149"/>
      <c r="D291" s="150" t="s">
        <v>261</v>
      </c>
      <c r="E291" s="151" t="s">
        <v>1</v>
      </c>
      <c r="F291" s="152" t="s">
        <v>3375</v>
      </c>
      <c r="H291" s="151" t="s">
        <v>1</v>
      </c>
      <c r="I291" s="153"/>
      <c r="L291" s="149"/>
      <c r="M291" s="154"/>
      <c r="T291" s="155"/>
      <c r="AT291" s="151" t="s">
        <v>261</v>
      </c>
      <c r="AU291" s="151" t="s">
        <v>82</v>
      </c>
      <c r="AV291" s="12" t="s">
        <v>80</v>
      </c>
      <c r="AW291" s="12" t="s">
        <v>30</v>
      </c>
      <c r="AX291" s="12" t="s">
        <v>73</v>
      </c>
      <c r="AY291" s="151" t="s">
        <v>252</v>
      </c>
    </row>
    <row r="292" spans="2:65" s="13" customFormat="1">
      <c r="B292" s="156"/>
      <c r="D292" s="150" t="s">
        <v>261</v>
      </c>
      <c r="E292" s="157" t="s">
        <v>1</v>
      </c>
      <c r="F292" s="158" t="s">
        <v>3376</v>
      </c>
      <c r="H292" s="159">
        <v>26.334</v>
      </c>
      <c r="I292" s="160"/>
      <c r="L292" s="156"/>
      <c r="M292" s="161"/>
      <c r="T292" s="162"/>
      <c r="AT292" s="157" t="s">
        <v>261</v>
      </c>
      <c r="AU292" s="157" t="s">
        <v>82</v>
      </c>
      <c r="AV292" s="13" t="s">
        <v>82</v>
      </c>
      <c r="AW292" s="13" t="s">
        <v>30</v>
      </c>
      <c r="AX292" s="13" t="s">
        <v>73</v>
      </c>
      <c r="AY292" s="157" t="s">
        <v>252</v>
      </c>
    </row>
    <row r="293" spans="2:65" s="12" customFormat="1">
      <c r="B293" s="149"/>
      <c r="D293" s="150" t="s">
        <v>261</v>
      </c>
      <c r="E293" s="151" t="s">
        <v>1</v>
      </c>
      <c r="F293" s="152" t="s">
        <v>3303</v>
      </c>
      <c r="H293" s="151" t="s">
        <v>1</v>
      </c>
      <c r="I293" s="153"/>
      <c r="L293" s="149"/>
      <c r="M293" s="154"/>
      <c r="T293" s="155"/>
      <c r="AT293" s="151" t="s">
        <v>261</v>
      </c>
      <c r="AU293" s="151" t="s">
        <v>82</v>
      </c>
      <c r="AV293" s="12" t="s">
        <v>80</v>
      </c>
      <c r="AW293" s="12" t="s">
        <v>30</v>
      </c>
      <c r="AX293" s="12" t="s">
        <v>73</v>
      </c>
      <c r="AY293" s="151" t="s">
        <v>252</v>
      </c>
    </row>
    <row r="294" spans="2:65" s="13" customFormat="1">
      <c r="B294" s="156"/>
      <c r="D294" s="150" t="s">
        <v>261</v>
      </c>
      <c r="E294" s="157" t="s">
        <v>1</v>
      </c>
      <c r="F294" s="158" t="s">
        <v>3377</v>
      </c>
      <c r="H294" s="159">
        <v>33.411000000000001</v>
      </c>
      <c r="I294" s="160"/>
      <c r="L294" s="156"/>
      <c r="M294" s="161"/>
      <c r="T294" s="162"/>
      <c r="AT294" s="157" t="s">
        <v>261</v>
      </c>
      <c r="AU294" s="157" t="s">
        <v>82</v>
      </c>
      <c r="AV294" s="13" t="s">
        <v>82</v>
      </c>
      <c r="AW294" s="13" t="s">
        <v>30</v>
      </c>
      <c r="AX294" s="13" t="s">
        <v>73</v>
      </c>
      <c r="AY294" s="157" t="s">
        <v>252</v>
      </c>
    </row>
    <row r="295" spans="2:65" s="12" customFormat="1">
      <c r="B295" s="149"/>
      <c r="D295" s="150" t="s">
        <v>261</v>
      </c>
      <c r="E295" s="151" t="s">
        <v>1</v>
      </c>
      <c r="F295" s="152" t="s">
        <v>3378</v>
      </c>
      <c r="H295" s="151" t="s">
        <v>1</v>
      </c>
      <c r="I295" s="153"/>
      <c r="L295" s="149"/>
      <c r="M295" s="154"/>
      <c r="T295" s="155"/>
      <c r="AT295" s="151" t="s">
        <v>261</v>
      </c>
      <c r="AU295" s="151" t="s">
        <v>82</v>
      </c>
      <c r="AV295" s="12" t="s">
        <v>80</v>
      </c>
      <c r="AW295" s="12" t="s">
        <v>30</v>
      </c>
      <c r="AX295" s="12" t="s">
        <v>73</v>
      </c>
      <c r="AY295" s="151" t="s">
        <v>252</v>
      </c>
    </row>
    <row r="296" spans="2:65" s="13" customFormat="1">
      <c r="B296" s="156"/>
      <c r="D296" s="150" t="s">
        <v>261</v>
      </c>
      <c r="E296" s="157" t="s">
        <v>1</v>
      </c>
      <c r="F296" s="158" t="s">
        <v>3379</v>
      </c>
      <c r="H296" s="159">
        <v>1.764</v>
      </c>
      <c r="I296" s="160"/>
      <c r="L296" s="156"/>
      <c r="M296" s="161"/>
      <c r="T296" s="162"/>
      <c r="AT296" s="157" t="s">
        <v>261</v>
      </c>
      <c r="AU296" s="157" t="s">
        <v>82</v>
      </c>
      <c r="AV296" s="13" t="s">
        <v>82</v>
      </c>
      <c r="AW296" s="13" t="s">
        <v>30</v>
      </c>
      <c r="AX296" s="13" t="s">
        <v>73</v>
      </c>
      <c r="AY296" s="157" t="s">
        <v>252</v>
      </c>
    </row>
    <row r="297" spans="2:65" s="12" customFormat="1">
      <c r="B297" s="149"/>
      <c r="D297" s="150" t="s">
        <v>261</v>
      </c>
      <c r="E297" s="151" t="s">
        <v>1</v>
      </c>
      <c r="F297" s="152" t="s">
        <v>3380</v>
      </c>
      <c r="H297" s="151" t="s">
        <v>1</v>
      </c>
      <c r="I297" s="153"/>
      <c r="L297" s="149"/>
      <c r="M297" s="154"/>
      <c r="T297" s="155"/>
      <c r="AT297" s="151" t="s">
        <v>261</v>
      </c>
      <c r="AU297" s="151" t="s">
        <v>82</v>
      </c>
      <c r="AV297" s="12" t="s">
        <v>80</v>
      </c>
      <c r="AW297" s="12" t="s">
        <v>30</v>
      </c>
      <c r="AX297" s="12" t="s">
        <v>73</v>
      </c>
      <c r="AY297" s="151" t="s">
        <v>252</v>
      </c>
    </row>
    <row r="298" spans="2:65" s="13" customFormat="1">
      <c r="B298" s="156"/>
      <c r="D298" s="150" t="s">
        <v>261</v>
      </c>
      <c r="E298" s="157" t="s">
        <v>1</v>
      </c>
      <c r="F298" s="158" t="s">
        <v>3381</v>
      </c>
      <c r="H298" s="159">
        <v>35.465000000000003</v>
      </c>
      <c r="I298" s="160"/>
      <c r="L298" s="156"/>
      <c r="M298" s="161"/>
      <c r="T298" s="162"/>
      <c r="AT298" s="157" t="s">
        <v>261</v>
      </c>
      <c r="AU298" s="157" t="s">
        <v>82</v>
      </c>
      <c r="AV298" s="13" t="s">
        <v>82</v>
      </c>
      <c r="AW298" s="13" t="s">
        <v>30</v>
      </c>
      <c r="AX298" s="13" t="s">
        <v>73</v>
      </c>
      <c r="AY298" s="157" t="s">
        <v>252</v>
      </c>
    </row>
    <row r="299" spans="2:65" s="12" customFormat="1">
      <c r="B299" s="149"/>
      <c r="D299" s="150" t="s">
        <v>261</v>
      </c>
      <c r="E299" s="151" t="s">
        <v>1</v>
      </c>
      <c r="F299" s="152" t="s">
        <v>3290</v>
      </c>
      <c r="H299" s="151" t="s">
        <v>1</v>
      </c>
      <c r="I299" s="153"/>
      <c r="L299" s="149"/>
      <c r="M299" s="154"/>
      <c r="T299" s="155"/>
      <c r="AT299" s="151" t="s">
        <v>261</v>
      </c>
      <c r="AU299" s="151" t="s">
        <v>82</v>
      </c>
      <c r="AV299" s="12" t="s">
        <v>80</v>
      </c>
      <c r="AW299" s="12" t="s">
        <v>30</v>
      </c>
      <c r="AX299" s="12" t="s">
        <v>73</v>
      </c>
      <c r="AY299" s="151" t="s">
        <v>252</v>
      </c>
    </row>
    <row r="300" spans="2:65" s="13" customFormat="1">
      <c r="B300" s="156"/>
      <c r="D300" s="150" t="s">
        <v>261</v>
      </c>
      <c r="E300" s="157" t="s">
        <v>1</v>
      </c>
      <c r="F300" s="158" t="s">
        <v>3382</v>
      </c>
      <c r="H300" s="159">
        <v>63.542000000000002</v>
      </c>
      <c r="I300" s="160"/>
      <c r="L300" s="156"/>
      <c r="M300" s="161"/>
      <c r="T300" s="162"/>
      <c r="AT300" s="157" t="s">
        <v>261</v>
      </c>
      <c r="AU300" s="157" t="s">
        <v>82</v>
      </c>
      <c r="AV300" s="13" t="s">
        <v>82</v>
      </c>
      <c r="AW300" s="13" t="s">
        <v>30</v>
      </c>
      <c r="AX300" s="13" t="s">
        <v>73</v>
      </c>
      <c r="AY300" s="157" t="s">
        <v>252</v>
      </c>
    </row>
    <row r="301" spans="2:65" s="12" customFormat="1">
      <c r="B301" s="149"/>
      <c r="D301" s="150" t="s">
        <v>261</v>
      </c>
      <c r="E301" s="151" t="s">
        <v>1</v>
      </c>
      <c r="F301" s="152" t="s">
        <v>3383</v>
      </c>
      <c r="H301" s="151" t="s">
        <v>1</v>
      </c>
      <c r="I301" s="153"/>
      <c r="L301" s="149"/>
      <c r="M301" s="154"/>
      <c r="T301" s="155"/>
      <c r="AT301" s="151" t="s">
        <v>261</v>
      </c>
      <c r="AU301" s="151" t="s">
        <v>82</v>
      </c>
      <c r="AV301" s="12" t="s">
        <v>80</v>
      </c>
      <c r="AW301" s="12" t="s">
        <v>30</v>
      </c>
      <c r="AX301" s="12" t="s">
        <v>73</v>
      </c>
      <c r="AY301" s="151" t="s">
        <v>252</v>
      </c>
    </row>
    <row r="302" spans="2:65" s="13" customFormat="1">
      <c r="B302" s="156"/>
      <c r="D302" s="150" t="s">
        <v>261</v>
      </c>
      <c r="E302" s="157" t="s">
        <v>1</v>
      </c>
      <c r="F302" s="158" t="s">
        <v>3384</v>
      </c>
      <c r="H302" s="159">
        <v>91.796999999999997</v>
      </c>
      <c r="I302" s="160"/>
      <c r="L302" s="156"/>
      <c r="M302" s="161"/>
      <c r="T302" s="162"/>
      <c r="AT302" s="157" t="s">
        <v>261</v>
      </c>
      <c r="AU302" s="157" t="s">
        <v>82</v>
      </c>
      <c r="AV302" s="13" t="s">
        <v>82</v>
      </c>
      <c r="AW302" s="13" t="s">
        <v>30</v>
      </c>
      <c r="AX302" s="13" t="s">
        <v>73</v>
      </c>
      <c r="AY302" s="157" t="s">
        <v>252</v>
      </c>
    </row>
    <row r="303" spans="2:65" s="12" customFormat="1">
      <c r="B303" s="149"/>
      <c r="D303" s="150" t="s">
        <v>261</v>
      </c>
      <c r="E303" s="151" t="s">
        <v>1</v>
      </c>
      <c r="F303" s="152" t="s">
        <v>3385</v>
      </c>
      <c r="H303" s="151" t="s">
        <v>1</v>
      </c>
      <c r="I303" s="153"/>
      <c r="L303" s="149"/>
      <c r="M303" s="154"/>
      <c r="T303" s="155"/>
      <c r="AT303" s="151" t="s">
        <v>261</v>
      </c>
      <c r="AU303" s="151" t="s">
        <v>82</v>
      </c>
      <c r="AV303" s="12" t="s">
        <v>80</v>
      </c>
      <c r="AW303" s="12" t="s">
        <v>30</v>
      </c>
      <c r="AX303" s="12" t="s">
        <v>73</v>
      </c>
      <c r="AY303" s="151" t="s">
        <v>252</v>
      </c>
    </row>
    <row r="304" spans="2:65" s="13" customFormat="1">
      <c r="B304" s="156"/>
      <c r="D304" s="150" t="s">
        <v>261</v>
      </c>
      <c r="E304" s="157" t="s">
        <v>1</v>
      </c>
      <c r="F304" s="158" t="s">
        <v>3386</v>
      </c>
      <c r="H304" s="159">
        <v>18.045000000000002</v>
      </c>
      <c r="I304" s="160"/>
      <c r="L304" s="156"/>
      <c r="M304" s="161"/>
      <c r="T304" s="162"/>
      <c r="AT304" s="157" t="s">
        <v>261</v>
      </c>
      <c r="AU304" s="157" t="s">
        <v>82</v>
      </c>
      <c r="AV304" s="13" t="s">
        <v>82</v>
      </c>
      <c r="AW304" s="13" t="s">
        <v>30</v>
      </c>
      <c r="AX304" s="13" t="s">
        <v>73</v>
      </c>
      <c r="AY304" s="157" t="s">
        <v>252</v>
      </c>
    </row>
    <row r="305" spans="2:51" s="12" customFormat="1">
      <c r="B305" s="149"/>
      <c r="D305" s="150" t="s">
        <v>261</v>
      </c>
      <c r="E305" s="151" t="s">
        <v>1</v>
      </c>
      <c r="F305" s="152" t="s">
        <v>3307</v>
      </c>
      <c r="H305" s="151" t="s">
        <v>1</v>
      </c>
      <c r="I305" s="153"/>
      <c r="L305" s="149"/>
      <c r="M305" s="154"/>
      <c r="T305" s="155"/>
      <c r="AT305" s="151" t="s">
        <v>261</v>
      </c>
      <c r="AU305" s="151" t="s">
        <v>82</v>
      </c>
      <c r="AV305" s="12" t="s">
        <v>80</v>
      </c>
      <c r="AW305" s="12" t="s">
        <v>30</v>
      </c>
      <c r="AX305" s="12" t="s">
        <v>73</v>
      </c>
      <c r="AY305" s="151" t="s">
        <v>252</v>
      </c>
    </row>
    <row r="306" spans="2:51" s="13" customFormat="1">
      <c r="B306" s="156"/>
      <c r="D306" s="150" t="s">
        <v>261</v>
      </c>
      <c r="E306" s="157" t="s">
        <v>1</v>
      </c>
      <c r="F306" s="158" t="s">
        <v>3387</v>
      </c>
      <c r="H306" s="159">
        <v>47.781999999999996</v>
      </c>
      <c r="I306" s="160"/>
      <c r="L306" s="156"/>
      <c r="M306" s="161"/>
      <c r="T306" s="162"/>
      <c r="AT306" s="157" t="s">
        <v>261</v>
      </c>
      <c r="AU306" s="157" t="s">
        <v>82</v>
      </c>
      <c r="AV306" s="13" t="s">
        <v>82</v>
      </c>
      <c r="AW306" s="13" t="s">
        <v>30</v>
      </c>
      <c r="AX306" s="13" t="s">
        <v>73</v>
      </c>
      <c r="AY306" s="157" t="s">
        <v>252</v>
      </c>
    </row>
    <row r="307" spans="2:51" s="12" customFormat="1">
      <c r="B307" s="149"/>
      <c r="D307" s="150" t="s">
        <v>261</v>
      </c>
      <c r="E307" s="151" t="s">
        <v>1</v>
      </c>
      <c r="F307" s="152" t="s">
        <v>3305</v>
      </c>
      <c r="H307" s="151" t="s">
        <v>1</v>
      </c>
      <c r="I307" s="153"/>
      <c r="L307" s="149"/>
      <c r="M307" s="154"/>
      <c r="T307" s="155"/>
      <c r="AT307" s="151" t="s">
        <v>261</v>
      </c>
      <c r="AU307" s="151" t="s">
        <v>82</v>
      </c>
      <c r="AV307" s="12" t="s">
        <v>80</v>
      </c>
      <c r="AW307" s="12" t="s">
        <v>30</v>
      </c>
      <c r="AX307" s="12" t="s">
        <v>73</v>
      </c>
      <c r="AY307" s="151" t="s">
        <v>252</v>
      </c>
    </row>
    <row r="308" spans="2:51" s="13" customFormat="1">
      <c r="B308" s="156"/>
      <c r="D308" s="150" t="s">
        <v>261</v>
      </c>
      <c r="E308" s="157" t="s">
        <v>1</v>
      </c>
      <c r="F308" s="158" t="s">
        <v>3388</v>
      </c>
      <c r="H308" s="159">
        <v>20.62</v>
      </c>
      <c r="I308" s="160"/>
      <c r="L308" s="156"/>
      <c r="M308" s="161"/>
      <c r="T308" s="162"/>
      <c r="AT308" s="157" t="s">
        <v>261</v>
      </c>
      <c r="AU308" s="157" t="s">
        <v>82</v>
      </c>
      <c r="AV308" s="13" t="s">
        <v>82</v>
      </c>
      <c r="AW308" s="13" t="s">
        <v>30</v>
      </c>
      <c r="AX308" s="13" t="s">
        <v>73</v>
      </c>
      <c r="AY308" s="157" t="s">
        <v>252</v>
      </c>
    </row>
    <row r="309" spans="2:51" s="12" customFormat="1">
      <c r="B309" s="149"/>
      <c r="D309" s="150" t="s">
        <v>261</v>
      </c>
      <c r="E309" s="151" t="s">
        <v>1</v>
      </c>
      <c r="F309" s="152" t="s">
        <v>3306</v>
      </c>
      <c r="H309" s="151" t="s">
        <v>1</v>
      </c>
      <c r="I309" s="153"/>
      <c r="L309" s="149"/>
      <c r="M309" s="154"/>
      <c r="T309" s="155"/>
      <c r="AT309" s="151" t="s">
        <v>261</v>
      </c>
      <c r="AU309" s="151" t="s">
        <v>82</v>
      </c>
      <c r="AV309" s="12" t="s">
        <v>80</v>
      </c>
      <c r="AW309" s="12" t="s">
        <v>30</v>
      </c>
      <c r="AX309" s="12" t="s">
        <v>73</v>
      </c>
      <c r="AY309" s="151" t="s">
        <v>252</v>
      </c>
    </row>
    <row r="310" spans="2:51" s="13" customFormat="1">
      <c r="B310" s="156"/>
      <c r="D310" s="150" t="s">
        <v>261</v>
      </c>
      <c r="E310" s="157" t="s">
        <v>1</v>
      </c>
      <c r="F310" s="158" t="s">
        <v>3389</v>
      </c>
      <c r="H310" s="159">
        <v>20.59</v>
      </c>
      <c r="I310" s="160"/>
      <c r="L310" s="156"/>
      <c r="M310" s="161"/>
      <c r="T310" s="162"/>
      <c r="AT310" s="157" t="s">
        <v>261</v>
      </c>
      <c r="AU310" s="157" t="s">
        <v>82</v>
      </c>
      <c r="AV310" s="13" t="s">
        <v>82</v>
      </c>
      <c r="AW310" s="13" t="s">
        <v>30</v>
      </c>
      <c r="AX310" s="13" t="s">
        <v>73</v>
      </c>
      <c r="AY310" s="157" t="s">
        <v>252</v>
      </c>
    </row>
    <row r="311" spans="2:51" s="12" customFormat="1">
      <c r="B311" s="149"/>
      <c r="D311" s="150" t="s">
        <v>261</v>
      </c>
      <c r="E311" s="151" t="s">
        <v>1</v>
      </c>
      <c r="F311" s="152" t="s">
        <v>3312</v>
      </c>
      <c r="H311" s="151" t="s">
        <v>1</v>
      </c>
      <c r="I311" s="153"/>
      <c r="L311" s="149"/>
      <c r="M311" s="154"/>
      <c r="T311" s="155"/>
      <c r="AT311" s="151" t="s">
        <v>261</v>
      </c>
      <c r="AU311" s="151" t="s">
        <v>82</v>
      </c>
      <c r="AV311" s="12" t="s">
        <v>80</v>
      </c>
      <c r="AW311" s="12" t="s">
        <v>30</v>
      </c>
      <c r="AX311" s="12" t="s">
        <v>73</v>
      </c>
      <c r="AY311" s="151" t="s">
        <v>252</v>
      </c>
    </row>
    <row r="312" spans="2:51" s="13" customFormat="1">
      <c r="B312" s="156"/>
      <c r="D312" s="150" t="s">
        <v>261</v>
      </c>
      <c r="E312" s="157" t="s">
        <v>1</v>
      </c>
      <c r="F312" s="158" t="s">
        <v>3390</v>
      </c>
      <c r="H312" s="159">
        <v>25.035</v>
      </c>
      <c r="I312" s="160"/>
      <c r="L312" s="156"/>
      <c r="M312" s="161"/>
      <c r="T312" s="162"/>
      <c r="AT312" s="157" t="s">
        <v>261</v>
      </c>
      <c r="AU312" s="157" t="s">
        <v>82</v>
      </c>
      <c r="AV312" s="13" t="s">
        <v>82</v>
      </c>
      <c r="AW312" s="13" t="s">
        <v>30</v>
      </c>
      <c r="AX312" s="13" t="s">
        <v>73</v>
      </c>
      <c r="AY312" s="157" t="s">
        <v>252</v>
      </c>
    </row>
    <row r="313" spans="2:51" s="12" customFormat="1">
      <c r="B313" s="149"/>
      <c r="D313" s="150" t="s">
        <v>261</v>
      </c>
      <c r="E313" s="151" t="s">
        <v>1</v>
      </c>
      <c r="F313" s="152" t="s">
        <v>3355</v>
      </c>
      <c r="H313" s="151" t="s">
        <v>1</v>
      </c>
      <c r="I313" s="153"/>
      <c r="L313" s="149"/>
      <c r="M313" s="154"/>
      <c r="T313" s="155"/>
      <c r="AT313" s="151" t="s">
        <v>261</v>
      </c>
      <c r="AU313" s="151" t="s">
        <v>82</v>
      </c>
      <c r="AV313" s="12" t="s">
        <v>80</v>
      </c>
      <c r="AW313" s="12" t="s">
        <v>30</v>
      </c>
      <c r="AX313" s="12" t="s">
        <v>73</v>
      </c>
      <c r="AY313" s="151" t="s">
        <v>252</v>
      </c>
    </row>
    <row r="314" spans="2:51" s="13" customFormat="1">
      <c r="B314" s="156"/>
      <c r="D314" s="150" t="s">
        <v>261</v>
      </c>
      <c r="E314" s="157" t="s">
        <v>1</v>
      </c>
      <c r="F314" s="158" t="s">
        <v>3391</v>
      </c>
      <c r="H314" s="159">
        <v>7.77</v>
      </c>
      <c r="I314" s="160"/>
      <c r="L314" s="156"/>
      <c r="M314" s="161"/>
      <c r="T314" s="162"/>
      <c r="AT314" s="157" t="s">
        <v>261</v>
      </c>
      <c r="AU314" s="157" t="s">
        <v>82</v>
      </c>
      <c r="AV314" s="13" t="s">
        <v>82</v>
      </c>
      <c r="AW314" s="13" t="s">
        <v>30</v>
      </c>
      <c r="AX314" s="13" t="s">
        <v>73</v>
      </c>
      <c r="AY314" s="157" t="s">
        <v>252</v>
      </c>
    </row>
    <row r="315" spans="2:51" s="12" customFormat="1">
      <c r="B315" s="149"/>
      <c r="D315" s="150" t="s">
        <v>261</v>
      </c>
      <c r="E315" s="151" t="s">
        <v>1</v>
      </c>
      <c r="F315" s="152" t="s">
        <v>3392</v>
      </c>
      <c r="H315" s="151" t="s">
        <v>1</v>
      </c>
      <c r="I315" s="153"/>
      <c r="L315" s="149"/>
      <c r="M315" s="154"/>
      <c r="T315" s="155"/>
      <c r="AT315" s="151" t="s">
        <v>261</v>
      </c>
      <c r="AU315" s="151" t="s">
        <v>82</v>
      </c>
      <c r="AV315" s="12" t="s">
        <v>80</v>
      </c>
      <c r="AW315" s="12" t="s">
        <v>30</v>
      </c>
      <c r="AX315" s="12" t="s">
        <v>73</v>
      </c>
      <c r="AY315" s="151" t="s">
        <v>252</v>
      </c>
    </row>
    <row r="316" spans="2:51" s="13" customFormat="1">
      <c r="B316" s="156"/>
      <c r="D316" s="150" t="s">
        <v>261</v>
      </c>
      <c r="E316" s="157" t="s">
        <v>1</v>
      </c>
      <c r="F316" s="158" t="s">
        <v>3393</v>
      </c>
      <c r="H316" s="159">
        <v>2.7679999999999998</v>
      </c>
      <c r="I316" s="160"/>
      <c r="L316" s="156"/>
      <c r="M316" s="161"/>
      <c r="T316" s="162"/>
      <c r="AT316" s="157" t="s">
        <v>261</v>
      </c>
      <c r="AU316" s="157" t="s">
        <v>82</v>
      </c>
      <c r="AV316" s="13" t="s">
        <v>82</v>
      </c>
      <c r="AW316" s="13" t="s">
        <v>30</v>
      </c>
      <c r="AX316" s="13" t="s">
        <v>73</v>
      </c>
      <c r="AY316" s="157" t="s">
        <v>252</v>
      </c>
    </row>
    <row r="317" spans="2:51" s="12" customFormat="1">
      <c r="B317" s="149"/>
      <c r="D317" s="150" t="s">
        <v>261</v>
      </c>
      <c r="E317" s="151" t="s">
        <v>1</v>
      </c>
      <c r="F317" s="152" t="s">
        <v>3394</v>
      </c>
      <c r="H317" s="151" t="s">
        <v>1</v>
      </c>
      <c r="I317" s="153"/>
      <c r="L317" s="149"/>
      <c r="M317" s="154"/>
      <c r="T317" s="155"/>
      <c r="AT317" s="151" t="s">
        <v>261</v>
      </c>
      <c r="AU317" s="151" t="s">
        <v>82</v>
      </c>
      <c r="AV317" s="12" t="s">
        <v>80</v>
      </c>
      <c r="AW317" s="12" t="s">
        <v>30</v>
      </c>
      <c r="AX317" s="12" t="s">
        <v>73</v>
      </c>
      <c r="AY317" s="151" t="s">
        <v>252</v>
      </c>
    </row>
    <row r="318" spans="2:51" s="13" customFormat="1">
      <c r="B318" s="156"/>
      <c r="D318" s="150" t="s">
        <v>261</v>
      </c>
      <c r="E318" s="157" t="s">
        <v>1</v>
      </c>
      <c r="F318" s="158" t="s">
        <v>3395</v>
      </c>
      <c r="H318" s="159">
        <v>16.03</v>
      </c>
      <c r="I318" s="160"/>
      <c r="L318" s="156"/>
      <c r="M318" s="161"/>
      <c r="T318" s="162"/>
      <c r="AT318" s="157" t="s">
        <v>261</v>
      </c>
      <c r="AU318" s="157" t="s">
        <v>82</v>
      </c>
      <c r="AV318" s="13" t="s">
        <v>82</v>
      </c>
      <c r="AW318" s="13" t="s">
        <v>30</v>
      </c>
      <c r="AX318" s="13" t="s">
        <v>73</v>
      </c>
      <c r="AY318" s="157" t="s">
        <v>252</v>
      </c>
    </row>
    <row r="319" spans="2:51" s="12" customFormat="1">
      <c r="B319" s="149"/>
      <c r="D319" s="150" t="s">
        <v>261</v>
      </c>
      <c r="E319" s="151" t="s">
        <v>1</v>
      </c>
      <c r="F319" s="152" t="s">
        <v>3293</v>
      </c>
      <c r="H319" s="151" t="s">
        <v>1</v>
      </c>
      <c r="I319" s="153"/>
      <c r="L319" s="149"/>
      <c r="M319" s="154"/>
      <c r="T319" s="155"/>
      <c r="AT319" s="151" t="s">
        <v>261</v>
      </c>
      <c r="AU319" s="151" t="s">
        <v>82</v>
      </c>
      <c r="AV319" s="12" t="s">
        <v>80</v>
      </c>
      <c r="AW319" s="12" t="s">
        <v>30</v>
      </c>
      <c r="AX319" s="12" t="s">
        <v>73</v>
      </c>
      <c r="AY319" s="151" t="s">
        <v>252</v>
      </c>
    </row>
    <row r="320" spans="2:51" s="13" customFormat="1">
      <c r="B320" s="156"/>
      <c r="D320" s="150" t="s">
        <v>261</v>
      </c>
      <c r="E320" s="157" t="s">
        <v>1</v>
      </c>
      <c r="F320" s="158" t="s">
        <v>3396</v>
      </c>
      <c r="H320" s="159">
        <v>27.81</v>
      </c>
      <c r="I320" s="160"/>
      <c r="L320" s="156"/>
      <c r="M320" s="161"/>
      <c r="T320" s="162"/>
      <c r="AT320" s="157" t="s">
        <v>261</v>
      </c>
      <c r="AU320" s="157" t="s">
        <v>82</v>
      </c>
      <c r="AV320" s="13" t="s">
        <v>82</v>
      </c>
      <c r="AW320" s="13" t="s">
        <v>30</v>
      </c>
      <c r="AX320" s="13" t="s">
        <v>73</v>
      </c>
      <c r="AY320" s="157" t="s">
        <v>252</v>
      </c>
    </row>
    <row r="321" spans="2:65" s="12" customFormat="1">
      <c r="B321" s="149"/>
      <c r="D321" s="150" t="s">
        <v>261</v>
      </c>
      <c r="E321" s="151" t="s">
        <v>1</v>
      </c>
      <c r="F321" s="152" t="s">
        <v>644</v>
      </c>
      <c r="H321" s="151" t="s">
        <v>1</v>
      </c>
      <c r="I321" s="153"/>
      <c r="L321" s="149"/>
      <c r="M321" s="154"/>
      <c r="T321" s="155"/>
      <c r="AT321" s="151" t="s">
        <v>261</v>
      </c>
      <c r="AU321" s="151" t="s">
        <v>82</v>
      </c>
      <c r="AV321" s="12" t="s">
        <v>80</v>
      </c>
      <c r="AW321" s="12" t="s">
        <v>30</v>
      </c>
      <c r="AX321" s="12" t="s">
        <v>73</v>
      </c>
      <c r="AY321" s="151" t="s">
        <v>252</v>
      </c>
    </row>
    <row r="322" spans="2:65" s="13" customFormat="1">
      <c r="B322" s="156"/>
      <c r="D322" s="150" t="s">
        <v>261</v>
      </c>
      <c r="E322" s="157" t="s">
        <v>1</v>
      </c>
      <c r="F322" s="158" t="s">
        <v>3397</v>
      </c>
      <c r="H322" s="159">
        <v>2.5499999999999998</v>
      </c>
      <c r="I322" s="160"/>
      <c r="L322" s="156"/>
      <c r="M322" s="161"/>
      <c r="T322" s="162"/>
      <c r="AT322" s="157" t="s">
        <v>261</v>
      </c>
      <c r="AU322" s="157" t="s">
        <v>82</v>
      </c>
      <c r="AV322" s="13" t="s">
        <v>82</v>
      </c>
      <c r="AW322" s="13" t="s">
        <v>30</v>
      </c>
      <c r="AX322" s="13" t="s">
        <v>73</v>
      </c>
      <c r="AY322" s="157" t="s">
        <v>252</v>
      </c>
    </row>
    <row r="323" spans="2:65" s="12" customFormat="1">
      <c r="B323" s="149"/>
      <c r="D323" s="150" t="s">
        <v>261</v>
      </c>
      <c r="E323" s="151" t="s">
        <v>1</v>
      </c>
      <c r="F323" s="152" t="s">
        <v>3324</v>
      </c>
      <c r="H323" s="151" t="s">
        <v>1</v>
      </c>
      <c r="I323" s="153"/>
      <c r="L323" s="149"/>
      <c r="M323" s="154"/>
      <c r="T323" s="155"/>
      <c r="AT323" s="151" t="s">
        <v>261</v>
      </c>
      <c r="AU323" s="151" t="s">
        <v>82</v>
      </c>
      <c r="AV323" s="12" t="s">
        <v>80</v>
      </c>
      <c r="AW323" s="12" t="s">
        <v>30</v>
      </c>
      <c r="AX323" s="12" t="s">
        <v>73</v>
      </c>
      <c r="AY323" s="151" t="s">
        <v>252</v>
      </c>
    </row>
    <row r="324" spans="2:65" s="13" customFormat="1">
      <c r="B324" s="156"/>
      <c r="D324" s="150" t="s">
        <v>261</v>
      </c>
      <c r="E324" s="157" t="s">
        <v>1</v>
      </c>
      <c r="F324" s="158" t="s">
        <v>3398</v>
      </c>
      <c r="H324" s="159">
        <v>9.8000000000000007</v>
      </c>
      <c r="I324" s="160"/>
      <c r="L324" s="156"/>
      <c r="M324" s="161"/>
      <c r="T324" s="162"/>
      <c r="AT324" s="157" t="s">
        <v>261</v>
      </c>
      <c r="AU324" s="157" t="s">
        <v>82</v>
      </c>
      <c r="AV324" s="13" t="s">
        <v>82</v>
      </c>
      <c r="AW324" s="13" t="s">
        <v>30</v>
      </c>
      <c r="AX324" s="13" t="s">
        <v>73</v>
      </c>
      <c r="AY324" s="157" t="s">
        <v>252</v>
      </c>
    </row>
    <row r="325" spans="2:65" s="12" customFormat="1">
      <c r="B325" s="149"/>
      <c r="D325" s="150" t="s">
        <v>261</v>
      </c>
      <c r="E325" s="151" t="s">
        <v>1</v>
      </c>
      <c r="F325" s="152" t="s">
        <v>646</v>
      </c>
      <c r="H325" s="151" t="s">
        <v>1</v>
      </c>
      <c r="I325" s="153"/>
      <c r="L325" s="149"/>
      <c r="M325" s="154"/>
      <c r="T325" s="155"/>
      <c r="AT325" s="151" t="s">
        <v>261</v>
      </c>
      <c r="AU325" s="151" t="s">
        <v>82</v>
      </c>
      <c r="AV325" s="12" t="s">
        <v>80</v>
      </c>
      <c r="AW325" s="12" t="s">
        <v>30</v>
      </c>
      <c r="AX325" s="12" t="s">
        <v>73</v>
      </c>
      <c r="AY325" s="151" t="s">
        <v>252</v>
      </c>
    </row>
    <row r="326" spans="2:65" s="13" customFormat="1">
      <c r="B326" s="156"/>
      <c r="D326" s="150" t="s">
        <v>261</v>
      </c>
      <c r="E326" s="157" t="s">
        <v>1</v>
      </c>
      <c r="F326" s="158" t="s">
        <v>3399</v>
      </c>
      <c r="H326" s="159">
        <v>17.78</v>
      </c>
      <c r="I326" s="160"/>
      <c r="L326" s="156"/>
      <c r="M326" s="161"/>
      <c r="T326" s="162"/>
      <c r="AT326" s="157" t="s">
        <v>261</v>
      </c>
      <c r="AU326" s="157" t="s">
        <v>82</v>
      </c>
      <c r="AV326" s="13" t="s">
        <v>82</v>
      </c>
      <c r="AW326" s="13" t="s">
        <v>30</v>
      </c>
      <c r="AX326" s="13" t="s">
        <v>73</v>
      </c>
      <c r="AY326" s="157" t="s">
        <v>252</v>
      </c>
    </row>
    <row r="327" spans="2:65" s="12" customFormat="1">
      <c r="B327" s="149"/>
      <c r="D327" s="150" t="s">
        <v>261</v>
      </c>
      <c r="E327" s="151" t="s">
        <v>1</v>
      </c>
      <c r="F327" s="152" t="s">
        <v>3326</v>
      </c>
      <c r="H327" s="151" t="s">
        <v>1</v>
      </c>
      <c r="I327" s="153"/>
      <c r="L327" s="149"/>
      <c r="M327" s="154"/>
      <c r="T327" s="155"/>
      <c r="AT327" s="151" t="s">
        <v>261</v>
      </c>
      <c r="AU327" s="151" t="s">
        <v>82</v>
      </c>
      <c r="AV327" s="12" t="s">
        <v>80</v>
      </c>
      <c r="AW327" s="12" t="s">
        <v>30</v>
      </c>
      <c r="AX327" s="12" t="s">
        <v>73</v>
      </c>
      <c r="AY327" s="151" t="s">
        <v>252</v>
      </c>
    </row>
    <row r="328" spans="2:65" s="13" customFormat="1">
      <c r="B328" s="156"/>
      <c r="D328" s="150" t="s">
        <v>261</v>
      </c>
      <c r="E328" s="157" t="s">
        <v>1</v>
      </c>
      <c r="F328" s="158" t="s">
        <v>3400</v>
      </c>
      <c r="H328" s="159">
        <v>31.68</v>
      </c>
      <c r="I328" s="160"/>
      <c r="L328" s="156"/>
      <c r="M328" s="161"/>
      <c r="T328" s="162"/>
      <c r="AT328" s="157" t="s">
        <v>261</v>
      </c>
      <c r="AU328" s="157" t="s">
        <v>82</v>
      </c>
      <c r="AV328" s="13" t="s">
        <v>82</v>
      </c>
      <c r="AW328" s="13" t="s">
        <v>30</v>
      </c>
      <c r="AX328" s="13" t="s">
        <v>73</v>
      </c>
      <c r="AY328" s="157" t="s">
        <v>252</v>
      </c>
    </row>
    <row r="329" spans="2:65" s="14" customFormat="1">
      <c r="B329" s="163"/>
      <c r="D329" s="150" t="s">
        <v>261</v>
      </c>
      <c r="E329" s="164" t="s">
        <v>1</v>
      </c>
      <c r="F329" s="165" t="s">
        <v>277</v>
      </c>
      <c r="H329" s="166">
        <v>500.57300000000004</v>
      </c>
      <c r="I329" s="167"/>
      <c r="L329" s="163"/>
      <c r="M329" s="168"/>
      <c r="T329" s="169"/>
      <c r="AT329" s="164" t="s">
        <v>261</v>
      </c>
      <c r="AU329" s="164" t="s">
        <v>82</v>
      </c>
      <c r="AV329" s="14" t="s">
        <v>259</v>
      </c>
      <c r="AW329" s="14" t="s">
        <v>30</v>
      </c>
      <c r="AX329" s="14" t="s">
        <v>80</v>
      </c>
      <c r="AY329" s="164" t="s">
        <v>252</v>
      </c>
    </row>
    <row r="330" spans="2:65" s="1" customFormat="1" ht="24.2" customHeight="1">
      <c r="B330" s="32"/>
      <c r="C330" s="136" t="s">
        <v>424</v>
      </c>
      <c r="D330" s="136" t="s">
        <v>254</v>
      </c>
      <c r="E330" s="137" t="s">
        <v>544</v>
      </c>
      <c r="F330" s="138" t="s">
        <v>545</v>
      </c>
      <c r="G330" s="139" t="s">
        <v>257</v>
      </c>
      <c r="H330" s="140">
        <v>402.44</v>
      </c>
      <c r="I330" s="141"/>
      <c r="J330" s="142">
        <f>ROUND(I330*H330,2)</f>
        <v>0</v>
      </c>
      <c r="K330" s="138" t="s">
        <v>258</v>
      </c>
      <c r="L330" s="32"/>
      <c r="M330" s="143" t="s">
        <v>1</v>
      </c>
      <c r="N330" s="144" t="s">
        <v>38</v>
      </c>
      <c r="P330" s="145">
        <f>O330*H330</f>
        <v>0</v>
      </c>
      <c r="Q330" s="145">
        <v>4.0000000000000001E-3</v>
      </c>
      <c r="R330" s="145">
        <f>Q330*H330</f>
        <v>1.6097600000000001</v>
      </c>
      <c r="S330" s="145">
        <v>0</v>
      </c>
      <c r="T330" s="146">
        <f>S330*H330</f>
        <v>0</v>
      </c>
      <c r="AR330" s="147" t="s">
        <v>259</v>
      </c>
      <c r="AT330" s="147" t="s">
        <v>254</v>
      </c>
      <c r="AU330" s="147" t="s">
        <v>82</v>
      </c>
      <c r="AY330" s="17" t="s">
        <v>252</v>
      </c>
      <c r="BE330" s="148">
        <f>IF(N330="základní",J330,0)</f>
        <v>0</v>
      </c>
      <c r="BF330" s="148">
        <f>IF(N330="snížená",J330,0)</f>
        <v>0</v>
      </c>
      <c r="BG330" s="148">
        <f>IF(N330="zákl. přenesená",J330,0)</f>
        <v>0</v>
      </c>
      <c r="BH330" s="148">
        <f>IF(N330="sníž. přenesená",J330,0)</f>
        <v>0</v>
      </c>
      <c r="BI330" s="148">
        <f>IF(N330="nulová",J330,0)</f>
        <v>0</v>
      </c>
      <c r="BJ330" s="17" t="s">
        <v>80</v>
      </c>
      <c r="BK330" s="148">
        <f>ROUND(I330*H330,2)</f>
        <v>0</v>
      </c>
      <c r="BL330" s="17" t="s">
        <v>259</v>
      </c>
      <c r="BM330" s="147" t="s">
        <v>3401</v>
      </c>
    </row>
    <row r="331" spans="2:65" s="12" customFormat="1">
      <c r="B331" s="149"/>
      <c r="D331" s="150" t="s">
        <v>261</v>
      </c>
      <c r="E331" s="151" t="s">
        <v>1</v>
      </c>
      <c r="F331" s="152" t="s">
        <v>3375</v>
      </c>
      <c r="H331" s="151" t="s">
        <v>1</v>
      </c>
      <c r="I331" s="153"/>
      <c r="L331" s="149"/>
      <c r="M331" s="154"/>
      <c r="T331" s="155"/>
      <c r="AT331" s="151" t="s">
        <v>261</v>
      </c>
      <c r="AU331" s="151" t="s">
        <v>82</v>
      </c>
      <c r="AV331" s="12" t="s">
        <v>80</v>
      </c>
      <c r="AW331" s="12" t="s">
        <v>30</v>
      </c>
      <c r="AX331" s="12" t="s">
        <v>73</v>
      </c>
      <c r="AY331" s="151" t="s">
        <v>252</v>
      </c>
    </row>
    <row r="332" spans="2:65" s="13" customFormat="1">
      <c r="B332" s="156"/>
      <c r="D332" s="150" t="s">
        <v>261</v>
      </c>
      <c r="E332" s="157" t="s">
        <v>1</v>
      </c>
      <c r="F332" s="158" t="s">
        <v>3376</v>
      </c>
      <c r="H332" s="159">
        <v>26.334</v>
      </c>
      <c r="I332" s="160"/>
      <c r="L332" s="156"/>
      <c r="M332" s="161"/>
      <c r="T332" s="162"/>
      <c r="AT332" s="157" t="s">
        <v>261</v>
      </c>
      <c r="AU332" s="157" t="s">
        <v>82</v>
      </c>
      <c r="AV332" s="13" t="s">
        <v>82</v>
      </c>
      <c r="AW332" s="13" t="s">
        <v>30</v>
      </c>
      <c r="AX332" s="13" t="s">
        <v>73</v>
      </c>
      <c r="AY332" s="157" t="s">
        <v>252</v>
      </c>
    </row>
    <row r="333" spans="2:65" s="12" customFormat="1">
      <c r="B333" s="149"/>
      <c r="D333" s="150" t="s">
        <v>261</v>
      </c>
      <c r="E333" s="151" t="s">
        <v>1</v>
      </c>
      <c r="F333" s="152" t="s">
        <v>3303</v>
      </c>
      <c r="H333" s="151" t="s">
        <v>1</v>
      </c>
      <c r="I333" s="153"/>
      <c r="L333" s="149"/>
      <c r="M333" s="154"/>
      <c r="T333" s="155"/>
      <c r="AT333" s="151" t="s">
        <v>261</v>
      </c>
      <c r="AU333" s="151" t="s">
        <v>82</v>
      </c>
      <c r="AV333" s="12" t="s">
        <v>80</v>
      </c>
      <c r="AW333" s="12" t="s">
        <v>30</v>
      </c>
      <c r="AX333" s="12" t="s">
        <v>73</v>
      </c>
      <c r="AY333" s="151" t="s">
        <v>252</v>
      </c>
    </row>
    <row r="334" spans="2:65" s="13" customFormat="1">
      <c r="B334" s="156"/>
      <c r="D334" s="150" t="s">
        <v>261</v>
      </c>
      <c r="E334" s="157" t="s">
        <v>1</v>
      </c>
      <c r="F334" s="158" t="s">
        <v>3377</v>
      </c>
      <c r="H334" s="159">
        <v>33.411000000000001</v>
      </c>
      <c r="I334" s="160"/>
      <c r="L334" s="156"/>
      <c r="M334" s="161"/>
      <c r="T334" s="162"/>
      <c r="AT334" s="157" t="s">
        <v>261</v>
      </c>
      <c r="AU334" s="157" t="s">
        <v>82</v>
      </c>
      <c r="AV334" s="13" t="s">
        <v>82</v>
      </c>
      <c r="AW334" s="13" t="s">
        <v>30</v>
      </c>
      <c r="AX334" s="13" t="s">
        <v>73</v>
      </c>
      <c r="AY334" s="157" t="s">
        <v>252</v>
      </c>
    </row>
    <row r="335" spans="2:65" s="12" customFormat="1">
      <c r="B335" s="149"/>
      <c r="D335" s="150" t="s">
        <v>261</v>
      </c>
      <c r="E335" s="151" t="s">
        <v>1</v>
      </c>
      <c r="F335" s="152" t="s">
        <v>3378</v>
      </c>
      <c r="H335" s="151" t="s">
        <v>1</v>
      </c>
      <c r="I335" s="153"/>
      <c r="L335" s="149"/>
      <c r="M335" s="154"/>
      <c r="T335" s="155"/>
      <c r="AT335" s="151" t="s">
        <v>261</v>
      </c>
      <c r="AU335" s="151" t="s">
        <v>82</v>
      </c>
      <c r="AV335" s="12" t="s">
        <v>80</v>
      </c>
      <c r="AW335" s="12" t="s">
        <v>30</v>
      </c>
      <c r="AX335" s="12" t="s">
        <v>73</v>
      </c>
      <c r="AY335" s="151" t="s">
        <v>252</v>
      </c>
    </row>
    <row r="336" spans="2:65" s="13" customFormat="1">
      <c r="B336" s="156"/>
      <c r="D336" s="150" t="s">
        <v>261</v>
      </c>
      <c r="E336" s="157" t="s">
        <v>1</v>
      </c>
      <c r="F336" s="158" t="s">
        <v>3379</v>
      </c>
      <c r="H336" s="159">
        <v>1.764</v>
      </c>
      <c r="I336" s="160"/>
      <c r="L336" s="156"/>
      <c r="M336" s="161"/>
      <c r="T336" s="162"/>
      <c r="AT336" s="157" t="s">
        <v>261</v>
      </c>
      <c r="AU336" s="157" t="s">
        <v>82</v>
      </c>
      <c r="AV336" s="13" t="s">
        <v>82</v>
      </c>
      <c r="AW336" s="13" t="s">
        <v>30</v>
      </c>
      <c r="AX336" s="13" t="s">
        <v>73</v>
      </c>
      <c r="AY336" s="157" t="s">
        <v>252</v>
      </c>
    </row>
    <row r="337" spans="2:51" s="12" customFormat="1">
      <c r="B337" s="149"/>
      <c r="D337" s="150" t="s">
        <v>261</v>
      </c>
      <c r="E337" s="151" t="s">
        <v>1</v>
      </c>
      <c r="F337" s="152" t="s">
        <v>3380</v>
      </c>
      <c r="H337" s="151" t="s">
        <v>1</v>
      </c>
      <c r="I337" s="153"/>
      <c r="L337" s="149"/>
      <c r="M337" s="154"/>
      <c r="T337" s="155"/>
      <c r="AT337" s="151" t="s">
        <v>261</v>
      </c>
      <c r="AU337" s="151" t="s">
        <v>82</v>
      </c>
      <c r="AV337" s="12" t="s">
        <v>80</v>
      </c>
      <c r="AW337" s="12" t="s">
        <v>30</v>
      </c>
      <c r="AX337" s="12" t="s">
        <v>73</v>
      </c>
      <c r="AY337" s="151" t="s">
        <v>252</v>
      </c>
    </row>
    <row r="338" spans="2:51" s="13" customFormat="1">
      <c r="B338" s="156"/>
      <c r="D338" s="150" t="s">
        <v>261</v>
      </c>
      <c r="E338" s="157" t="s">
        <v>1</v>
      </c>
      <c r="F338" s="158" t="s">
        <v>3381</v>
      </c>
      <c r="H338" s="159">
        <v>35.465000000000003</v>
      </c>
      <c r="I338" s="160"/>
      <c r="L338" s="156"/>
      <c r="M338" s="161"/>
      <c r="T338" s="162"/>
      <c r="AT338" s="157" t="s">
        <v>261</v>
      </c>
      <c r="AU338" s="157" t="s">
        <v>82</v>
      </c>
      <c r="AV338" s="13" t="s">
        <v>82</v>
      </c>
      <c r="AW338" s="13" t="s">
        <v>30</v>
      </c>
      <c r="AX338" s="13" t="s">
        <v>73</v>
      </c>
      <c r="AY338" s="157" t="s">
        <v>252</v>
      </c>
    </row>
    <row r="339" spans="2:51" s="12" customFormat="1">
      <c r="B339" s="149"/>
      <c r="D339" s="150" t="s">
        <v>261</v>
      </c>
      <c r="E339" s="151" t="s">
        <v>1</v>
      </c>
      <c r="F339" s="152" t="s">
        <v>3290</v>
      </c>
      <c r="H339" s="151" t="s">
        <v>1</v>
      </c>
      <c r="I339" s="153"/>
      <c r="L339" s="149"/>
      <c r="M339" s="154"/>
      <c r="T339" s="155"/>
      <c r="AT339" s="151" t="s">
        <v>261</v>
      </c>
      <c r="AU339" s="151" t="s">
        <v>82</v>
      </c>
      <c r="AV339" s="12" t="s">
        <v>80</v>
      </c>
      <c r="AW339" s="12" t="s">
        <v>30</v>
      </c>
      <c r="AX339" s="12" t="s">
        <v>73</v>
      </c>
      <c r="AY339" s="151" t="s">
        <v>252</v>
      </c>
    </row>
    <row r="340" spans="2:51" s="13" customFormat="1">
      <c r="B340" s="156"/>
      <c r="D340" s="150" t="s">
        <v>261</v>
      </c>
      <c r="E340" s="157" t="s">
        <v>1</v>
      </c>
      <c r="F340" s="158" t="s">
        <v>3382</v>
      </c>
      <c r="H340" s="159">
        <v>63.542000000000002</v>
      </c>
      <c r="I340" s="160"/>
      <c r="L340" s="156"/>
      <c r="M340" s="161"/>
      <c r="T340" s="162"/>
      <c r="AT340" s="157" t="s">
        <v>261</v>
      </c>
      <c r="AU340" s="157" t="s">
        <v>82</v>
      </c>
      <c r="AV340" s="13" t="s">
        <v>82</v>
      </c>
      <c r="AW340" s="13" t="s">
        <v>30</v>
      </c>
      <c r="AX340" s="13" t="s">
        <v>73</v>
      </c>
      <c r="AY340" s="157" t="s">
        <v>252</v>
      </c>
    </row>
    <row r="341" spans="2:51" s="12" customFormat="1">
      <c r="B341" s="149"/>
      <c r="D341" s="150" t="s">
        <v>261</v>
      </c>
      <c r="E341" s="151" t="s">
        <v>1</v>
      </c>
      <c r="F341" s="152" t="s">
        <v>3383</v>
      </c>
      <c r="H341" s="151" t="s">
        <v>1</v>
      </c>
      <c r="I341" s="153"/>
      <c r="L341" s="149"/>
      <c r="M341" s="154"/>
      <c r="T341" s="155"/>
      <c r="AT341" s="151" t="s">
        <v>261</v>
      </c>
      <c r="AU341" s="151" t="s">
        <v>82</v>
      </c>
      <c r="AV341" s="12" t="s">
        <v>80</v>
      </c>
      <c r="AW341" s="12" t="s">
        <v>30</v>
      </c>
      <c r="AX341" s="12" t="s">
        <v>73</v>
      </c>
      <c r="AY341" s="151" t="s">
        <v>252</v>
      </c>
    </row>
    <row r="342" spans="2:51" s="13" customFormat="1">
      <c r="B342" s="156"/>
      <c r="D342" s="150" t="s">
        <v>261</v>
      </c>
      <c r="E342" s="157" t="s">
        <v>1</v>
      </c>
      <c r="F342" s="158" t="s">
        <v>3384</v>
      </c>
      <c r="H342" s="159">
        <v>91.796999999999997</v>
      </c>
      <c r="I342" s="160"/>
      <c r="L342" s="156"/>
      <c r="M342" s="161"/>
      <c r="T342" s="162"/>
      <c r="AT342" s="157" t="s">
        <v>261</v>
      </c>
      <c r="AU342" s="157" t="s">
        <v>82</v>
      </c>
      <c r="AV342" s="13" t="s">
        <v>82</v>
      </c>
      <c r="AW342" s="13" t="s">
        <v>30</v>
      </c>
      <c r="AX342" s="13" t="s">
        <v>73</v>
      </c>
      <c r="AY342" s="157" t="s">
        <v>252</v>
      </c>
    </row>
    <row r="343" spans="2:51" s="12" customFormat="1">
      <c r="B343" s="149"/>
      <c r="D343" s="150" t="s">
        <v>261</v>
      </c>
      <c r="E343" s="151" t="s">
        <v>1</v>
      </c>
      <c r="F343" s="152" t="s">
        <v>3385</v>
      </c>
      <c r="H343" s="151" t="s">
        <v>1</v>
      </c>
      <c r="I343" s="153"/>
      <c r="L343" s="149"/>
      <c r="M343" s="154"/>
      <c r="T343" s="155"/>
      <c r="AT343" s="151" t="s">
        <v>261</v>
      </c>
      <c r="AU343" s="151" t="s">
        <v>82</v>
      </c>
      <c r="AV343" s="12" t="s">
        <v>80</v>
      </c>
      <c r="AW343" s="12" t="s">
        <v>30</v>
      </c>
      <c r="AX343" s="12" t="s">
        <v>73</v>
      </c>
      <c r="AY343" s="151" t="s">
        <v>252</v>
      </c>
    </row>
    <row r="344" spans="2:51" s="13" customFormat="1">
      <c r="B344" s="156"/>
      <c r="D344" s="150" t="s">
        <v>261</v>
      </c>
      <c r="E344" s="157" t="s">
        <v>1</v>
      </c>
      <c r="F344" s="158" t="s">
        <v>3386</v>
      </c>
      <c r="H344" s="159">
        <v>18.045000000000002</v>
      </c>
      <c r="I344" s="160"/>
      <c r="L344" s="156"/>
      <c r="M344" s="161"/>
      <c r="T344" s="162"/>
      <c r="AT344" s="157" t="s">
        <v>261</v>
      </c>
      <c r="AU344" s="157" t="s">
        <v>82</v>
      </c>
      <c r="AV344" s="13" t="s">
        <v>82</v>
      </c>
      <c r="AW344" s="13" t="s">
        <v>30</v>
      </c>
      <c r="AX344" s="13" t="s">
        <v>73</v>
      </c>
      <c r="AY344" s="157" t="s">
        <v>252</v>
      </c>
    </row>
    <row r="345" spans="2:51" s="12" customFormat="1">
      <c r="B345" s="149"/>
      <c r="D345" s="150" t="s">
        <v>261</v>
      </c>
      <c r="E345" s="151" t="s">
        <v>1</v>
      </c>
      <c r="F345" s="152" t="s">
        <v>3307</v>
      </c>
      <c r="H345" s="151" t="s">
        <v>1</v>
      </c>
      <c r="I345" s="153"/>
      <c r="L345" s="149"/>
      <c r="M345" s="154"/>
      <c r="T345" s="155"/>
      <c r="AT345" s="151" t="s">
        <v>261</v>
      </c>
      <c r="AU345" s="151" t="s">
        <v>82</v>
      </c>
      <c r="AV345" s="12" t="s">
        <v>80</v>
      </c>
      <c r="AW345" s="12" t="s">
        <v>30</v>
      </c>
      <c r="AX345" s="12" t="s">
        <v>73</v>
      </c>
      <c r="AY345" s="151" t="s">
        <v>252</v>
      </c>
    </row>
    <row r="346" spans="2:51" s="13" customFormat="1">
      <c r="B346" s="156"/>
      <c r="D346" s="150" t="s">
        <v>261</v>
      </c>
      <c r="E346" s="157" t="s">
        <v>1</v>
      </c>
      <c r="F346" s="158" t="s">
        <v>3402</v>
      </c>
      <c r="H346" s="159">
        <v>15.252000000000001</v>
      </c>
      <c r="I346" s="160"/>
      <c r="L346" s="156"/>
      <c r="M346" s="161"/>
      <c r="T346" s="162"/>
      <c r="AT346" s="157" t="s">
        <v>261</v>
      </c>
      <c r="AU346" s="157" t="s">
        <v>82</v>
      </c>
      <c r="AV346" s="13" t="s">
        <v>82</v>
      </c>
      <c r="AW346" s="13" t="s">
        <v>30</v>
      </c>
      <c r="AX346" s="13" t="s">
        <v>73</v>
      </c>
      <c r="AY346" s="157" t="s">
        <v>252</v>
      </c>
    </row>
    <row r="347" spans="2:51" s="12" customFormat="1">
      <c r="B347" s="149"/>
      <c r="D347" s="150" t="s">
        <v>261</v>
      </c>
      <c r="E347" s="151" t="s">
        <v>1</v>
      </c>
      <c r="F347" s="152" t="s">
        <v>3305</v>
      </c>
      <c r="H347" s="151" t="s">
        <v>1</v>
      </c>
      <c r="I347" s="153"/>
      <c r="L347" s="149"/>
      <c r="M347" s="154"/>
      <c r="T347" s="155"/>
      <c r="AT347" s="151" t="s">
        <v>261</v>
      </c>
      <c r="AU347" s="151" t="s">
        <v>82</v>
      </c>
      <c r="AV347" s="12" t="s">
        <v>80</v>
      </c>
      <c r="AW347" s="12" t="s">
        <v>30</v>
      </c>
      <c r="AX347" s="12" t="s">
        <v>73</v>
      </c>
      <c r="AY347" s="151" t="s">
        <v>252</v>
      </c>
    </row>
    <row r="348" spans="2:51" s="13" customFormat="1">
      <c r="B348" s="156"/>
      <c r="D348" s="150" t="s">
        <v>261</v>
      </c>
      <c r="E348" s="157" t="s">
        <v>1</v>
      </c>
      <c r="F348" s="158" t="s">
        <v>3403</v>
      </c>
      <c r="H348" s="159">
        <v>6.24</v>
      </c>
      <c r="I348" s="160"/>
      <c r="L348" s="156"/>
      <c r="M348" s="161"/>
      <c r="T348" s="162"/>
      <c r="AT348" s="157" t="s">
        <v>261</v>
      </c>
      <c r="AU348" s="157" t="s">
        <v>82</v>
      </c>
      <c r="AV348" s="13" t="s">
        <v>82</v>
      </c>
      <c r="AW348" s="13" t="s">
        <v>30</v>
      </c>
      <c r="AX348" s="13" t="s">
        <v>73</v>
      </c>
      <c r="AY348" s="157" t="s">
        <v>252</v>
      </c>
    </row>
    <row r="349" spans="2:51" s="12" customFormat="1">
      <c r="B349" s="149"/>
      <c r="D349" s="150" t="s">
        <v>261</v>
      </c>
      <c r="E349" s="151" t="s">
        <v>1</v>
      </c>
      <c r="F349" s="152" t="s">
        <v>3306</v>
      </c>
      <c r="H349" s="151" t="s">
        <v>1</v>
      </c>
      <c r="I349" s="153"/>
      <c r="L349" s="149"/>
      <c r="M349" s="154"/>
      <c r="T349" s="155"/>
      <c r="AT349" s="151" t="s">
        <v>261</v>
      </c>
      <c r="AU349" s="151" t="s">
        <v>82</v>
      </c>
      <c r="AV349" s="12" t="s">
        <v>80</v>
      </c>
      <c r="AW349" s="12" t="s">
        <v>30</v>
      </c>
      <c r="AX349" s="12" t="s">
        <v>73</v>
      </c>
      <c r="AY349" s="151" t="s">
        <v>252</v>
      </c>
    </row>
    <row r="350" spans="2:51" s="13" customFormat="1">
      <c r="B350" s="156"/>
      <c r="D350" s="150" t="s">
        <v>261</v>
      </c>
      <c r="E350" s="157" t="s">
        <v>1</v>
      </c>
      <c r="F350" s="158" t="s">
        <v>3403</v>
      </c>
      <c r="H350" s="159">
        <v>6.24</v>
      </c>
      <c r="I350" s="160"/>
      <c r="L350" s="156"/>
      <c r="M350" s="161"/>
      <c r="T350" s="162"/>
      <c r="AT350" s="157" t="s">
        <v>261</v>
      </c>
      <c r="AU350" s="157" t="s">
        <v>82</v>
      </c>
      <c r="AV350" s="13" t="s">
        <v>82</v>
      </c>
      <c r="AW350" s="13" t="s">
        <v>30</v>
      </c>
      <c r="AX350" s="13" t="s">
        <v>73</v>
      </c>
      <c r="AY350" s="157" t="s">
        <v>252</v>
      </c>
    </row>
    <row r="351" spans="2:51" s="12" customFormat="1">
      <c r="B351" s="149"/>
      <c r="D351" s="150" t="s">
        <v>261</v>
      </c>
      <c r="E351" s="151" t="s">
        <v>1</v>
      </c>
      <c r="F351" s="152" t="s">
        <v>3312</v>
      </c>
      <c r="H351" s="151" t="s">
        <v>1</v>
      </c>
      <c r="I351" s="153"/>
      <c r="L351" s="149"/>
      <c r="M351" s="154"/>
      <c r="T351" s="155"/>
      <c r="AT351" s="151" t="s">
        <v>261</v>
      </c>
      <c r="AU351" s="151" t="s">
        <v>82</v>
      </c>
      <c r="AV351" s="12" t="s">
        <v>80</v>
      </c>
      <c r="AW351" s="12" t="s">
        <v>30</v>
      </c>
      <c r="AX351" s="12" t="s">
        <v>73</v>
      </c>
      <c r="AY351" s="151" t="s">
        <v>252</v>
      </c>
    </row>
    <row r="352" spans="2:51" s="13" customFormat="1">
      <c r="B352" s="156"/>
      <c r="D352" s="150" t="s">
        <v>261</v>
      </c>
      <c r="E352" s="157" t="s">
        <v>1</v>
      </c>
      <c r="F352" s="158" t="s">
        <v>3404</v>
      </c>
      <c r="H352" s="159">
        <v>7.5119999999999996</v>
      </c>
      <c r="I352" s="160"/>
      <c r="L352" s="156"/>
      <c r="M352" s="161"/>
      <c r="T352" s="162"/>
      <c r="AT352" s="157" t="s">
        <v>261</v>
      </c>
      <c r="AU352" s="157" t="s">
        <v>82</v>
      </c>
      <c r="AV352" s="13" t="s">
        <v>82</v>
      </c>
      <c r="AW352" s="13" t="s">
        <v>30</v>
      </c>
      <c r="AX352" s="13" t="s">
        <v>73</v>
      </c>
      <c r="AY352" s="157" t="s">
        <v>252</v>
      </c>
    </row>
    <row r="353" spans="2:51" s="12" customFormat="1">
      <c r="B353" s="149"/>
      <c r="D353" s="150" t="s">
        <v>261</v>
      </c>
      <c r="E353" s="151" t="s">
        <v>1</v>
      </c>
      <c r="F353" s="152" t="s">
        <v>3355</v>
      </c>
      <c r="H353" s="151" t="s">
        <v>1</v>
      </c>
      <c r="I353" s="153"/>
      <c r="L353" s="149"/>
      <c r="M353" s="154"/>
      <c r="T353" s="155"/>
      <c r="AT353" s="151" t="s">
        <v>261</v>
      </c>
      <c r="AU353" s="151" t="s">
        <v>82</v>
      </c>
      <c r="AV353" s="12" t="s">
        <v>80</v>
      </c>
      <c r="AW353" s="12" t="s">
        <v>30</v>
      </c>
      <c r="AX353" s="12" t="s">
        <v>73</v>
      </c>
      <c r="AY353" s="151" t="s">
        <v>252</v>
      </c>
    </row>
    <row r="354" spans="2:51" s="13" customFormat="1">
      <c r="B354" s="156"/>
      <c r="D354" s="150" t="s">
        <v>261</v>
      </c>
      <c r="E354" s="157" t="s">
        <v>1</v>
      </c>
      <c r="F354" s="158" t="s">
        <v>3391</v>
      </c>
      <c r="H354" s="159">
        <v>7.77</v>
      </c>
      <c r="I354" s="160"/>
      <c r="L354" s="156"/>
      <c r="M354" s="161"/>
      <c r="T354" s="162"/>
      <c r="AT354" s="157" t="s">
        <v>261</v>
      </c>
      <c r="AU354" s="157" t="s">
        <v>82</v>
      </c>
      <c r="AV354" s="13" t="s">
        <v>82</v>
      </c>
      <c r="AW354" s="13" t="s">
        <v>30</v>
      </c>
      <c r="AX354" s="13" t="s">
        <v>73</v>
      </c>
      <c r="AY354" s="157" t="s">
        <v>252</v>
      </c>
    </row>
    <row r="355" spans="2:51" s="12" customFormat="1">
      <c r="B355" s="149"/>
      <c r="D355" s="150" t="s">
        <v>261</v>
      </c>
      <c r="E355" s="151" t="s">
        <v>1</v>
      </c>
      <c r="F355" s="152" t="s">
        <v>3392</v>
      </c>
      <c r="H355" s="151" t="s">
        <v>1</v>
      </c>
      <c r="I355" s="153"/>
      <c r="L355" s="149"/>
      <c r="M355" s="154"/>
      <c r="T355" s="155"/>
      <c r="AT355" s="151" t="s">
        <v>261</v>
      </c>
      <c r="AU355" s="151" t="s">
        <v>82</v>
      </c>
      <c r="AV355" s="12" t="s">
        <v>80</v>
      </c>
      <c r="AW355" s="12" t="s">
        <v>30</v>
      </c>
      <c r="AX355" s="12" t="s">
        <v>73</v>
      </c>
      <c r="AY355" s="151" t="s">
        <v>252</v>
      </c>
    </row>
    <row r="356" spans="2:51" s="13" customFormat="1">
      <c r="B356" s="156"/>
      <c r="D356" s="150" t="s">
        <v>261</v>
      </c>
      <c r="E356" s="157" t="s">
        <v>1</v>
      </c>
      <c r="F356" s="158" t="s">
        <v>3393</v>
      </c>
      <c r="H356" s="159">
        <v>2.7679999999999998</v>
      </c>
      <c r="I356" s="160"/>
      <c r="L356" s="156"/>
      <c r="M356" s="161"/>
      <c r="T356" s="162"/>
      <c r="AT356" s="157" t="s">
        <v>261</v>
      </c>
      <c r="AU356" s="157" t="s">
        <v>82</v>
      </c>
      <c r="AV356" s="13" t="s">
        <v>82</v>
      </c>
      <c r="AW356" s="13" t="s">
        <v>30</v>
      </c>
      <c r="AX356" s="13" t="s">
        <v>73</v>
      </c>
      <c r="AY356" s="157" t="s">
        <v>252</v>
      </c>
    </row>
    <row r="357" spans="2:51" s="12" customFormat="1">
      <c r="B357" s="149"/>
      <c r="D357" s="150" t="s">
        <v>261</v>
      </c>
      <c r="E357" s="151" t="s">
        <v>1</v>
      </c>
      <c r="F357" s="152" t="s">
        <v>3394</v>
      </c>
      <c r="H357" s="151" t="s">
        <v>1</v>
      </c>
      <c r="I357" s="153"/>
      <c r="L357" s="149"/>
      <c r="M357" s="154"/>
      <c r="T357" s="155"/>
      <c r="AT357" s="151" t="s">
        <v>261</v>
      </c>
      <c r="AU357" s="151" t="s">
        <v>82</v>
      </c>
      <c r="AV357" s="12" t="s">
        <v>80</v>
      </c>
      <c r="AW357" s="12" t="s">
        <v>30</v>
      </c>
      <c r="AX357" s="12" t="s">
        <v>73</v>
      </c>
      <c r="AY357" s="151" t="s">
        <v>252</v>
      </c>
    </row>
    <row r="358" spans="2:51" s="13" customFormat="1">
      <c r="B358" s="156"/>
      <c r="D358" s="150" t="s">
        <v>261</v>
      </c>
      <c r="E358" s="157" t="s">
        <v>1</v>
      </c>
      <c r="F358" s="158" t="s">
        <v>3395</v>
      </c>
      <c r="H358" s="159">
        <v>16.03</v>
      </c>
      <c r="I358" s="160"/>
      <c r="L358" s="156"/>
      <c r="M358" s="161"/>
      <c r="T358" s="162"/>
      <c r="AT358" s="157" t="s">
        <v>261</v>
      </c>
      <c r="AU358" s="157" t="s">
        <v>82</v>
      </c>
      <c r="AV358" s="13" t="s">
        <v>82</v>
      </c>
      <c r="AW358" s="13" t="s">
        <v>30</v>
      </c>
      <c r="AX358" s="13" t="s">
        <v>73</v>
      </c>
      <c r="AY358" s="157" t="s">
        <v>252</v>
      </c>
    </row>
    <row r="359" spans="2:51" s="12" customFormat="1">
      <c r="B359" s="149"/>
      <c r="D359" s="150" t="s">
        <v>261</v>
      </c>
      <c r="E359" s="151" t="s">
        <v>1</v>
      </c>
      <c r="F359" s="152" t="s">
        <v>3293</v>
      </c>
      <c r="H359" s="151" t="s">
        <v>1</v>
      </c>
      <c r="I359" s="153"/>
      <c r="L359" s="149"/>
      <c r="M359" s="154"/>
      <c r="T359" s="155"/>
      <c r="AT359" s="151" t="s">
        <v>261</v>
      </c>
      <c r="AU359" s="151" t="s">
        <v>82</v>
      </c>
      <c r="AV359" s="12" t="s">
        <v>80</v>
      </c>
      <c r="AW359" s="12" t="s">
        <v>30</v>
      </c>
      <c r="AX359" s="12" t="s">
        <v>73</v>
      </c>
      <c r="AY359" s="151" t="s">
        <v>252</v>
      </c>
    </row>
    <row r="360" spans="2:51" s="13" customFormat="1">
      <c r="B360" s="156"/>
      <c r="D360" s="150" t="s">
        <v>261</v>
      </c>
      <c r="E360" s="157" t="s">
        <v>1</v>
      </c>
      <c r="F360" s="158" t="s">
        <v>3405</v>
      </c>
      <c r="H360" s="159">
        <v>8.4600000000000009</v>
      </c>
      <c r="I360" s="160"/>
      <c r="L360" s="156"/>
      <c r="M360" s="161"/>
      <c r="T360" s="162"/>
      <c r="AT360" s="157" t="s">
        <v>261</v>
      </c>
      <c r="AU360" s="157" t="s">
        <v>82</v>
      </c>
      <c r="AV360" s="13" t="s">
        <v>82</v>
      </c>
      <c r="AW360" s="13" t="s">
        <v>30</v>
      </c>
      <c r="AX360" s="13" t="s">
        <v>73</v>
      </c>
      <c r="AY360" s="157" t="s">
        <v>252</v>
      </c>
    </row>
    <row r="361" spans="2:51" s="12" customFormat="1">
      <c r="B361" s="149"/>
      <c r="D361" s="150" t="s">
        <v>261</v>
      </c>
      <c r="E361" s="151" t="s">
        <v>1</v>
      </c>
      <c r="F361" s="152" t="s">
        <v>644</v>
      </c>
      <c r="H361" s="151" t="s">
        <v>1</v>
      </c>
      <c r="I361" s="153"/>
      <c r="L361" s="149"/>
      <c r="M361" s="154"/>
      <c r="T361" s="155"/>
      <c r="AT361" s="151" t="s">
        <v>261</v>
      </c>
      <c r="AU361" s="151" t="s">
        <v>82</v>
      </c>
      <c r="AV361" s="12" t="s">
        <v>80</v>
      </c>
      <c r="AW361" s="12" t="s">
        <v>30</v>
      </c>
      <c r="AX361" s="12" t="s">
        <v>73</v>
      </c>
      <c r="AY361" s="151" t="s">
        <v>252</v>
      </c>
    </row>
    <row r="362" spans="2:51" s="13" customFormat="1">
      <c r="B362" s="156"/>
      <c r="D362" s="150" t="s">
        <v>261</v>
      </c>
      <c r="E362" s="157" t="s">
        <v>1</v>
      </c>
      <c r="F362" s="158" t="s">
        <v>3397</v>
      </c>
      <c r="H362" s="159">
        <v>2.5499999999999998</v>
      </c>
      <c r="I362" s="160"/>
      <c r="L362" s="156"/>
      <c r="M362" s="161"/>
      <c r="T362" s="162"/>
      <c r="AT362" s="157" t="s">
        <v>261</v>
      </c>
      <c r="AU362" s="157" t="s">
        <v>82</v>
      </c>
      <c r="AV362" s="13" t="s">
        <v>82</v>
      </c>
      <c r="AW362" s="13" t="s">
        <v>30</v>
      </c>
      <c r="AX362" s="13" t="s">
        <v>73</v>
      </c>
      <c r="AY362" s="157" t="s">
        <v>252</v>
      </c>
    </row>
    <row r="363" spans="2:51" s="12" customFormat="1">
      <c r="B363" s="149"/>
      <c r="D363" s="150" t="s">
        <v>261</v>
      </c>
      <c r="E363" s="151" t="s">
        <v>1</v>
      </c>
      <c r="F363" s="152" t="s">
        <v>3324</v>
      </c>
      <c r="H363" s="151" t="s">
        <v>1</v>
      </c>
      <c r="I363" s="153"/>
      <c r="L363" s="149"/>
      <c r="M363" s="154"/>
      <c r="T363" s="155"/>
      <c r="AT363" s="151" t="s">
        <v>261</v>
      </c>
      <c r="AU363" s="151" t="s">
        <v>82</v>
      </c>
      <c r="AV363" s="12" t="s">
        <v>80</v>
      </c>
      <c r="AW363" s="12" t="s">
        <v>30</v>
      </c>
      <c r="AX363" s="12" t="s">
        <v>73</v>
      </c>
      <c r="AY363" s="151" t="s">
        <v>252</v>
      </c>
    </row>
    <row r="364" spans="2:51" s="13" customFormat="1">
      <c r="B364" s="156"/>
      <c r="D364" s="150" t="s">
        <v>261</v>
      </c>
      <c r="E364" s="157" t="s">
        <v>1</v>
      </c>
      <c r="F364" s="158" t="s">
        <v>3398</v>
      </c>
      <c r="H364" s="159">
        <v>9.8000000000000007</v>
      </c>
      <c r="I364" s="160"/>
      <c r="L364" s="156"/>
      <c r="M364" s="161"/>
      <c r="T364" s="162"/>
      <c r="AT364" s="157" t="s">
        <v>261</v>
      </c>
      <c r="AU364" s="157" t="s">
        <v>82</v>
      </c>
      <c r="AV364" s="13" t="s">
        <v>82</v>
      </c>
      <c r="AW364" s="13" t="s">
        <v>30</v>
      </c>
      <c r="AX364" s="13" t="s">
        <v>73</v>
      </c>
      <c r="AY364" s="157" t="s">
        <v>252</v>
      </c>
    </row>
    <row r="365" spans="2:51" s="12" customFormat="1">
      <c r="B365" s="149"/>
      <c r="D365" s="150" t="s">
        <v>261</v>
      </c>
      <c r="E365" s="151" t="s">
        <v>1</v>
      </c>
      <c r="F365" s="152" t="s">
        <v>646</v>
      </c>
      <c r="H365" s="151" t="s">
        <v>1</v>
      </c>
      <c r="I365" s="153"/>
      <c r="L365" s="149"/>
      <c r="M365" s="154"/>
      <c r="T365" s="155"/>
      <c r="AT365" s="151" t="s">
        <v>261</v>
      </c>
      <c r="AU365" s="151" t="s">
        <v>82</v>
      </c>
      <c r="AV365" s="12" t="s">
        <v>80</v>
      </c>
      <c r="AW365" s="12" t="s">
        <v>30</v>
      </c>
      <c r="AX365" s="12" t="s">
        <v>73</v>
      </c>
      <c r="AY365" s="151" t="s">
        <v>252</v>
      </c>
    </row>
    <row r="366" spans="2:51" s="13" customFormat="1">
      <c r="B366" s="156"/>
      <c r="D366" s="150" t="s">
        <v>261</v>
      </c>
      <c r="E366" s="157" t="s">
        <v>1</v>
      </c>
      <c r="F366" s="158" t="s">
        <v>3399</v>
      </c>
      <c r="H366" s="159">
        <v>17.78</v>
      </c>
      <c r="I366" s="160"/>
      <c r="L366" s="156"/>
      <c r="M366" s="161"/>
      <c r="T366" s="162"/>
      <c r="AT366" s="157" t="s">
        <v>261</v>
      </c>
      <c r="AU366" s="157" t="s">
        <v>82</v>
      </c>
      <c r="AV366" s="13" t="s">
        <v>82</v>
      </c>
      <c r="AW366" s="13" t="s">
        <v>30</v>
      </c>
      <c r="AX366" s="13" t="s">
        <v>73</v>
      </c>
      <c r="AY366" s="157" t="s">
        <v>252</v>
      </c>
    </row>
    <row r="367" spans="2:51" s="12" customFormat="1">
      <c r="B367" s="149"/>
      <c r="D367" s="150" t="s">
        <v>261</v>
      </c>
      <c r="E367" s="151" t="s">
        <v>1</v>
      </c>
      <c r="F367" s="152" t="s">
        <v>3326</v>
      </c>
      <c r="H367" s="151" t="s">
        <v>1</v>
      </c>
      <c r="I367" s="153"/>
      <c r="L367" s="149"/>
      <c r="M367" s="154"/>
      <c r="T367" s="155"/>
      <c r="AT367" s="151" t="s">
        <v>261</v>
      </c>
      <c r="AU367" s="151" t="s">
        <v>82</v>
      </c>
      <c r="AV367" s="12" t="s">
        <v>80</v>
      </c>
      <c r="AW367" s="12" t="s">
        <v>30</v>
      </c>
      <c r="AX367" s="12" t="s">
        <v>73</v>
      </c>
      <c r="AY367" s="151" t="s">
        <v>252</v>
      </c>
    </row>
    <row r="368" spans="2:51" s="13" customFormat="1">
      <c r="B368" s="156"/>
      <c r="D368" s="150" t="s">
        <v>261</v>
      </c>
      <c r="E368" s="157" t="s">
        <v>1</v>
      </c>
      <c r="F368" s="158" t="s">
        <v>3400</v>
      </c>
      <c r="H368" s="159">
        <v>31.68</v>
      </c>
      <c r="I368" s="160"/>
      <c r="L368" s="156"/>
      <c r="M368" s="161"/>
      <c r="T368" s="162"/>
      <c r="AT368" s="157" t="s">
        <v>261</v>
      </c>
      <c r="AU368" s="157" t="s">
        <v>82</v>
      </c>
      <c r="AV368" s="13" t="s">
        <v>82</v>
      </c>
      <c r="AW368" s="13" t="s">
        <v>30</v>
      </c>
      <c r="AX368" s="13" t="s">
        <v>73</v>
      </c>
      <c r="AY368" s="157" t="s">
        <v>252</v>
      </c>
    </row>
    <row r="369" spans="2:65" s="14" customFormat="1">
      <c r="B369" s="163"/>
      <c r="D369" s="150" t="s">
        <v>261</v>
      </c>
      <c r="E369" s="164" t="s">
        <v>1</v>
      </c>
      <c r="F369" s="165" t="s">
        <v>277</v>
      </c>
      <c r="H369" s="166">
        <v>402.44</v>
      </c>
      <c r="I369" s="167"/>
      <c r="L369" s="163"/>
      <c r="M369" s="168"/>
      <c r="T369" s="169"/>
      <c r="AT369" s="164" t="s">
        <v>261</v>
      </c>
      <c r="AU369" s="164" t="s">
        <v>82</v>
      </c>
      <c r="AV369" s="14" t="s">
        <v>259</v>
      </c>
      <c r="AW369" s="14" t="s">
        <v>30</v>
      </c>
      <c r="AX369" s="14" t="s">
        <v>80</v>
      </c>
      <c r="AY369" s="164" t="s">
        <v>252</v>
      </c>
    </row>
    <row r="370" spans="2:65" s="1" customFormat="1" ht="24.2" customHeight="1">
      <c r="B370" s="32"/>
      <c r="C370" s="136" t="s">
        <v>431</v>
      </c>
      <c r="D370" s="136" t="s">
        <v>254</v>
      </c>
      <c r="E370" s="137" t="s">
        <v>597</v>
      </c>
      <c r="F370" s="138" t="s">
        <v>598</v>
      </c>
      <c r="G370" s="139" t="s">
        <v>257</v>
      </c>
      <c r="H370" s="140">
        <v>129.85499999999999</v>
      </c>
      <c r="I370" s="141"/>
      <c r="J370" s="142">
        <f>ROUND(I370*H370,2)</f>
        <v>0</v>
      </c>
      <c r="K370" s="138" t="s">
        <v>258</v>
      </c>
      <c r="L370" s="32"/>
      <c r="M370" s="143" t="s">
        <v>1</v>
      </c>
      <c r="N370" s="144" t="s">
        <v>38</v>
      </c>
      <c r="P370" s="145">
        <f>O370*H370</f>
        <v>0</v>
      </c>
      <c r="Q370" s="145">
        <v>0.11</v>
      </c>
      <c r="R370" s="145">
        <f>Q370*H370</f>
        <v>14.284049999999999</v>
      </c>
      <c r="S370" s="145">
        <v>0</v>
      </c>
      <c r="T370" s="146">
        <f>S370*H370</f>
        <v>0</v>
      </c>
      <c r="AR370" s="147" t="s">
        <v>259</v>
      </c>
      <c r="AT370" s="147" t="s">
        <v>254</v>
      </c>
      <c r="AU370" s="147" t="s">
        <v>82</v>
      </c>
      <c r="AY370" s="17" t="s">
        <v>252</v>
      </c>
      <c r="BE370" s="148">
        <f>IF(N370="základní",J370,0)</f>
        <v>0</v>
      </c>
      <c r="BF370" s="148">
        <f>IF(N370="snížená",J370,0)</f>
        <v>0</v>
      </c>
      <c r="BG370" s="148">
        <f>IF(N370="zákl. přenesená",J370,0)</f>
        <v>0</v>
      </c>
      <c r="BH370" s="148">
        <f>IF(N370="sníž. přenesená",J370,0)</f>
        <v>0</v>
      </c>
      <c r="BI370" s="148">
        <f>IF(N370="nulová",J370,0)</f>
        <v>0</v>
      </c>
      <c r="BJ370" s="17" t="s">
        <v>80</v>
      </c>
      <c r="BK370" s="148">
        <f>ROUND(I370*H370,2)</f>
        <v>0</v>
      </c>
      <c r="BL370" s="17" t="s">
        <v>259</v>
      </c>
      <c r="BM370" s="147" t="s">
        <v>3406</v>
      </c>
    </row>
    <row r="371" spans="2:65" s="12" customFormat="1">
      <c r="B371" s="149"/>
      <c r="D371" s="150" t="s">
        <v>261</v>
      </c>
      <c r="E371" s="151" t="s">
        <v>1</v>
      </c>
      <c r="F371" s="152" t="s">
        <v>3407</v>
      </c>
      <c r="H371" s="151" t="s">
        <v>1</v>
      </c>
      <c r="I371" s="153"/>
      <c r="L371" s="149"/>
      <c r="M371" s="154"/>
      <c r="T371" s="155"/>
      <c r="AT371" s="151" t="s">
        <v>261</v>
      </c>
      <c r="AU371" s="151" t="s">
        <v>82</v>
      </c>
      <c r="AV371" s="12" t="s">
        <v>80</v>
      </c>
      <c r="AW371" s="12" t="s">
        <v>30</v>
      </c>
      <c r="AX371" s="12" t="s">
        <v>73</v>
      </c>
      <c r="AY371" s="151" t="s">
        <v>252</v>
      </c>
    </row>
    <row r="372" spans="2:65" s="13" customFormat="1">
      <c r="B372" s="156"/>
      <c r="D372" s="150" t="s">
        <v>261</v>
      </c>
      <c r="E372" s="157" t="s">
        <v>1</v>
      </c>
      <c r="F372" s="158" t="s">
        <v>3408</v>
      </c>
      <c r="H372" s="159">
        <v>116.785</v>
      </c>
      <c r="I372" s="160"/>
      <c r="L372" s="156"/>
      <c r="M372" s="161"/>
      <c r="T372" s="162"/>
      <c r="AT372" s="157" t="s">
        <v>261</v>
      </c>
      <c r="AU372" s="157" t="s">
        <v>82</v>
      </c>
      <c r="AV372" s="13" t="s">
        <v>82</v>
      </c>
      <c r="AW372" s="13" t="s">
        <v>30</v>
      </c>
      <c r="AX372" s="13" t="s">
        <v>73</v>
      </c>
      <c r="AY372" s="157" t="s">
        <v>252</v>
      </c>
    </row>
    <row r="373" spans="2:65" s="12" customFormat="1">
      <c r="B373" s="149"/>
      <c r="D373" s="150" t="s">
        <v>261</v>
      </c>
      <c r="E373" s="151" t="s">
        <v>1</v>
      </c>
      <c r="F373" s="152" t="s">
        <v>3409</v>
      </c>
      <c r="H373" s="151" t="s">
        <v>1</v>
      </c>
      <c r="I373" s="153"/>
      <c r="L373" s="149"/>
      <c r="M373" s="154"/>
      <c r="T373" s="155"/>
      <c r="AT373" s="151" t="s">
        <v>261</v>
      </c>
      <c r="AU373" s="151" t="s">
        <v>82</v>
      </c>
      <c r="AV373" s="12" t="s">
        <v>80</v>
      </c>
      <c r="AW373" s="12" t="s">
        <v>30</v>
      </c>
      <c r="AX373" s="12" t="s">
        <v>73</v>
      </c>
      <c r="AY373" s="151" t="s">
        <v>252</v>
      </c>
    </row>
    <row r="374" spans="2:65" s="13" customFormat="1">
      <c r="B374" s="156"/>
      <c r="D374" s="150" t="s">
        <v>261</v>
      </c>
      <c r="E374" s="157" t="s">
        <v>1</v>
      </c>
      <c r="F374" s="158" t="s">
        <v>3410</v>
      </c>
      <c r="H374" s="159">
        <v>13.07</v>
      </c>
      <c r="I374" s="160"/>
      <c r="L374" s="156"/>
      <c r="M374" s="161"/>
      <c r="T374" s="162"/>
      <c r="AT374" s="157" t="s">
        <v>261</v>
      </c>
      <c r="AU374" s="157" t="s">
        <v>82</v>
      </c>
      <c r="AV374" s="13" t="s">
        <v>82</v>
      </c>
      <c r="AW374" s="13" t="s">
        <v>30</v>
      </c>
      <c r="AX374" s="13" t="s">
        <v>73</v>
      </c>
      <c r="AY374" s="157" t="s">
        <v>252</v>
      </c>
    </row>
    <row r="375" spans="2:65" s="14" customFormat="1">
      <c r="B375" s="163"/>
      <c r="D375" s="150" t="s">
        <v>261</v>
      </c>
      <c r="E375" s="164" t="s">
        <v>1</v>
      </c>
      <c r="F375" s="165" t="s">
        <v>277</v>
      </c>
      <c r="H375" s="166">
        <v>129.85499999999999</v>
      </c>
      <c r="I375" s="167"/>
      <c r="L375" s="163"/>
      <c r="M375" s="168"/>
      <c r="T375" s="169"/>
      <c r="AT375" s="164" t="s">
        <v>261</v>
      </c>
      <c r="AU375" s="164" t="s">
        <v>82</v>
      </c>
      <c r="AV375" s="14" t="s">
        <v>259</v>
      </c>
      <c r="AW375" s="14" t="s">
        <v>30</v>
      </c>
      <c r="AX375" s="14" t="s">
        <v>80</v>
      </c>
      <c r="AY375" s="164" t="s">
        <v>252</v>
      </c>
    </row>
    <row r="376" spans="2:65" s="1" customFormat="1" ht="37.9" customHeight="1">
      <c r="B376" s="32"/>
      <c r="C376" s="136" t="s">
        <v>438</v>
      </c>
      <c r="D376" s="136" t="s">
        <v>254</v>
      </c>
      <c r="E376" s="137" t="s">
        <v>608</v>
      </c>
      <c r="F376" s="138" t="s">
        <v>609</v>
      </c>
      <c r="G376" s="139" t="s">
        <v>610</v>
      </c>
      <c r="H376" s="140">
        <v>37.630000000000003</v>
      </c>
      <c r="I376" s="141"/>
      <c r="J376" s="142">
        <f>ROUND(I376*H376,2)</f>
        <v>0</v>
      </c>
      <c r="K376" s="138" t="s">
        <v>258</v>
      </c>
      <c r="L376" s="32"/>
      <c r="M376" s="143" t="s">
        <v>1</v>
      </c>
      <c r="N376" s="144" t="s">
        <v>38</v>
      </c>
      <c r="P376" s="145">
        <f>O376*H376</f>
        <v>0</v>
      </c>
      <c r="Q376" s="145">
        <v>2.0000000000000002E-5</v>
      </c>
      <c r="R376" s="145">
        <f>Q376*H376</f>
        <v>7.5260000000000008E-4</v>
      </c>
      <c r="S376" s="145">
        <v>0</v>
      </c>
      <c r="T376" s="146">
        <f>S376*H376</f>
        <v>0</v>
      </c>
      <c r="AR376" s="147" t="s">
        <v>259</v>
      </c>
      <c r="AT376" s="147" t="s">
        <v>254</v>
      </c>
      <c r="AU376" s="147" t="s">
        <v>82</v>
      </c>
      <c r="AY376" s="17" t="s">
        <v>252</v>
      </c>
      <c r="BE376" s="148">
        <f>IF(N376="základní",J376,0)</f>
        <v>0</v>
      </c>
      <c r="BF376" s="148">
        <f>IF(N376="snížená",J376,0)</f>
        <v>0</v>
      </c>
      <c r="BG376" s="148">
        <f>IF(N376="zákl. přenesená",J376,0)</f>
        <v>0</v>
      </c>
      <c r="BH376" s="148">
        <f>IF(N376="sníž. přenesená",J376,0)</f>
        <v>0</v>
      </c>
      <c r="BI376" s="148">
        <f>IF(N376="nulová",J376,0)</f>
        <v>0</v>
      </c>
      <c r="BJ376" s="17" t="s">
        <v>80</v>
      </c>
      <c r="BK376" s="148">
        <f>ROUND(I376*H376,2)</f>
        <v>0</v>
      </c>
      <c r="BL376" s="17" t="s">
        <v>259</v>
      </c>
      <c r="BM376" s="147" t="s">
        <v>3411</v>
      </c>
    </row>
    <row r="377" spans="2:65" s="12" customFormat="1">
      <c r="B377" s="149"/>
      <c r="D377" s="150" t="s">
        <v>261</v>
      </c>
      <c r="E377" s="151" t="s">
        <v>1</v>
      </c>
      <c r="F377" s="152" t="s">
        <v>612</v>
      </c>
      <c r="H377" s="151" t="s">
        <v>1</v>
      </c>
      <c r="I377" s="153"/>
      <c r="L377" s="149"/>
      <c r="M377" s="154"/>
      <c r="T377" s="155"/>
      <c r="AT377" s="151" t="s">
        <v>261</v>
      </c>
      <c r="AU377" s="151" t="s">
        <v>82</v>
      </c>
      <c r="AV377" s="12" t="s">
        <v>80</v>
      </c>
      <c r="AW377" s="12" t="s">
        <v>30</v>
      </c>
      <c r="AX377" s="12" t="s">
        <v>73</v>
      </c>
      <c r="AY377" s="151" t="s">
        <v>252</v>
      </c>
    </row>
    <row r="378" spans="2:65" s="13" customFormat="1">
      <c r="B378" s="156"/>
      <c r="D378" s="150" t="s">
        <v>261</v>
      </c>
      <c r="E378" s="157" t="s">
        <v>1</v>
      </c>
      <c r="F378" s="158" t="s">
        <v>613</v>
      </c>
      <c r="H378" s="159">
        <v>37.630000000000003</v>
      </c>
      <c r="I378" s="160"/>
      <c r="L378" s="156"/>
      <c r="M378" s="161"/>
      <c r="T378" s="162"/>
      <c r="AT378" s="157" t="s">
        <v>261</v>
      </c>
      <c r="AU378" s="157" t="s">
        <v>82</v>
      </c>
      <c r="AV378" s="13" t="s">
        <v>82</v>
      </c>
      <c r="AW378" s="13" t="s">
        <v>30</v>
      </c>
      <c r="AX378" s="13" t="s">
        <v>73</v>
      </c>
      <c r="AY378" s="157" t="s">
        <v>252</v>
      </c>
    </row>
    <row r="379" spans="2:65" s="14" customFormat="1">
      <c r="B379" s="163"/>
      <c r="D379" s="150" t="s">
        <v>261</v>
      </c>
      <c r="E379" s="164" t="s">
        <v>1</v>
      </c>
      <c r="F379" s="165" t="s">
        <v>277</v>
      </c>
      <c r="H379" s="166">
        <v>37.630000000000003</v>
      </c>
      <c r="I379" s="167"/>
      <c r="L379" s="163"/>
      <c r="M379" s="168"/>
      <c r="T379" s="169"/>
      <c r="AT379" s="164" t="s">
        <v>261</v>
      </c>
      <c r="AU379" s="164" t="s">
        <v>82</v>
      </c>
      <c r="AV379" s="14" t="s">
        <v>259</v>
      </c>
      <c r="AW379" s="14" t="s">
        <v>30</v>
      </c>
      <c r="AX379" s="14" t="s">
        <v>80</v>
      </c>
      <c r="AY379" s="164" t="s">
        <v>252</v>
      </c>
    </row>
    <row r="380" spans="2:65" s="1" customFormat="1" ht="24.2" customHeight="1">
      <c r="B380" s="32"/>
      <c r="C380" s="136" t="s">
        <v>444</v>
      </c>
      <c r="D380" s="136" t="s">
        <v>254</v>
      </c>
      <c r="E380" s="137" t="s">
        <v>615</v>
      </c>
      <c r="F380" s="138" t="s">
        <v>616</v>
      </c>
      <c r="G380" s="139" t="s">
        <v>610</v>
      </c>
      <c r="H380" s="140">
        <v>18.2</v>
      </c>
      <c r="I380" s="141"/>
      <c r="J380" s="142">
        <f>ROUND(I380*H380,2)</f>
        <v>0</v>
      </c>
      <c r="K380" s="138" t="s">
        <v>258</v>
      </c>
      <c r="L380" s="32"/>
      <c r="M380" s="143" t="s">
        <v>1</v>
      </c>
      <c r="N380" s="144" t="s">
        <v>38</v>
      </c>
      <c r="P380" s="145">
        <f>O380*H380</f>
        <v>0</v>
      </c>
      <c r="Q380" s="145">
        <v>2.1000000000000001E-4</v>
      </c>
      <c r="R380" s="145">
        <f>Q380*H380</f>
        <v>3.8219999999999999E-3</v>
      </c>
      <c r="S380" s="145">
        <v>0</v>
      </c>
      <c r="T380" s="146">
        <f>S380*H380</f>
        <v>0</v>
      </c>
      <c r="AR380" s="147" t="s">
        <v>259</v>
      </c>
      <c r="AT380" s="147" t="s">
        <v>254</v>
      </c>
      <c r="AU380" s="147" t="s">
        <v>82</v>
      </c>
      <c r="AY380" s="17" t="s">
        <v>252</v>
      </c>
      <c r="BE380" s="148">
        <f>IF(N380="základní",J380,0)</f>
        <v>0</v>
      </c>
      <c r="BF380" s="148">
        <f>IF(N380="snížená",J380,0)</f>
        <v>0</v>
      </c>
      <c r="BG380" s="148">
        <f>IF(N380="zákl. přenesená",J380,0)</f>
        <v>0</v>
      </c>
      <c r="BH380" s="148">
        <f>IF(N380="sníž. přenesená",J380,0)</f>
        <v>0</v>
      </c>
      <c r="BI380" s="148">
        <f>IF(N380="nulová",J380,0)</f>
        <v>0</v>
      </c>
      <c r="BJ380" s="17" t="s">
        <v>80</v>
      </c>
      <c r="BK380" s="148">
        <f>ROUND(I380*H380,2)</f>
        <v>0</v>
      </c>
      <c r="BL380" s="17" t="s">
        <v>259</v>
      </c>
      <c r="BM380" s="147" t="s">
        <v>3412</v>
      </c>
    </row>
    <row r="381" spans="2:65" s="12" customFormat="1">
      <c r="B381" s="149"/>
      <c r="D381" s="150" t="s">
        <v>261</v>
      </c>
      <c r="E381" s="151" t="s">
        <v>1</v>
      </c>
      <c r="F381" s="152" t="s">
        <v>618</v>
      </c>
      <c r="H381" s="151" t="s">
        <v>1</v>
      </c>
      <c r="I381" s="153"/>
      <c r="L381" s="149"/>
      <c r="M381" s="154"/>
      <c r="T381" s="155"/>
      <c r="AT381" s="151" t="s">
        <v>261</v>
      </c>
      <c r="AU381" s="151" t="s">
        <v>82</v>
      </c>
      <c r="AV381" s="12" t="s">
        <v>80</v>
      </c>
      <c r="AW381" s="12" t="s">
        <v>30</v>
      </c>
      <c r="AX381" s="12" t="s">
        <v>73</v>
      </c>
      <c r="AY381" s="151" t="s">
        <v>252</v>
      </c>
    </row>
    <row r="382" spans="2:65" s="13" customFormat="1">
      <c r="B382" s="156"/>
      <c r="D382" s="150" t="s">
        <v>261</v>
      </c>
      <c r="E382" s="157" t="s">
        <v>1</v>
      </c>
      <c r="F382" s="158" t="s">
        <v>619</v>
      </c>
      <c r="H382" s="159">
        <v>18.2</v>
      </c>
      <c r="I382" s="160"/>
      <c r="L382" s="156"/>
      <c r="M382" s="161"/>
      <c r="T382" s="162"/>
      <c r="AT382" s="157" t="s">
        <v>261</v>
      </c>
      <c r="AU382" s="157" t="s">
        <v>82</v>
      </c>
      <c r="AV382" s="13" t="s">
        <v>82</v>
      </c>
      <c r="AW382" s="13" t="s">
        <v>30</v>
      </c>
      <c r="AX382" s="13" t="s">
        <v>80</v>
      </c>
      <c r="AY382" s="157" t="s">
        <v>252</v>
      </c>
    </row>
    <row r="383" spans="2:65" s="11" customFormat="1" ht="22.9" customHeight="1">
      <c r="B383" s="124"/>
      <c r="D383" s="125" t="s">
        <v>72</v>
      </c>
      <c r="E383" s="134" t="s">
        <v>327</v>
      </c>
      <c r="F383" s="134" t="s">
        <v>622</v>
      </c>
      <c r="I383" s="127"/>
      <c r="J383" s="135">
        <f>BK383</f>
        <v>0</v>
      </c>
      <c r="L383" s="124"/>
      <c r="M383" s="129"/>
      <c r="P383" s="130">
        <f>SUM(P384:P434)</f>
        <v>0</v>
      </c>
      <c r="R383" s="130">
        <f>SUM(R384:R434)</f>
        <v>0.9478548</v>
      </c>
      <c r="T383" s="131">
        <f>SUM(T384:T434)</f>
        <v>16.367725</v>
      </c>
      <c r="AR383" s="125" t="s">
        <v>80</v>
      </c>
      <c r="AT383" s="132" t="s">
        <v>72</v>
      </c>
      <c r="AU383" s="132" t="s">
        <v>80</v>
      </c>
      <c r="AY383" s="125" t="s">
        <v>252</v>
      </c>
      <c r="BK383" s="133">
        <f>SUM(BK384:BK434)</f>
        <v>0</v>
      </c>
    </row>
    <row r="384" spans="2:65" s="1" customFormat="1" ht="44.25" customHeight="1">
      <c r="B384" s="32"/>
      <c r="C384" s="136" t="s">
        <v>449</v>
      </c>
      <c r="D384" s="136" t="s">
        <v>254</v>
      </c>
      <c r="E384" s="137" t="s">
        <v>656</v>
      </c>
      <c r="F384" s="138" t="s">
        <v>657</v>
      </c>
      <c r="G384" s="139" t="s">
        <v>257</v>
      </c>
      <c r="H384" s="140">
        <v>1.82</v>
      </c>
      <c r="I384" s="141"/>
      <c r="J384" s="142">
        <f>ROUND(I384*H384,2)</f>
        <v>0</v>
      </c>
      <c r="K384" s="138" t="s">
        <v>258</v>
      </c>
      <c r="L384" s="32"/>
      <c r="M384" s="143" t="s">
        <v>1</v>
      </c>
      <c r="N384" s="144" t="s">
        <v>38</v>
      </c>
      <c r="P384" s="145">
        <f>O384*H384</f>
        <v>0</v>
      </c>
      <c r="Q384" s="145">
        <v>6.3000000000000003E-4</v>
      </c>
      <c r="R384" s="145">
        <f>Q384*H384</f>
        <v>1.1466E-3</v>
      </c>
      <c r="S384" s="145">
        <v>0</v>
      </c>
      <c r="T384" s="146">
        <f>S384*H384</f>
        <v>0</v>
      </c>
      <c r="AR384" s="147" t="s">
        <v>259</v>
      </c>
      <c r="AT384" s="147" t="s">
        <v>254</v>
      </c>
      <c r="AU384" s="147" t="s">
        <v>82</v>
      </c>
      <c r="AY384" s="17" t="s">
        <v>252</v>
      </c>
      <c r="BE384" s="148">
        <f>IF(N384="základní",J384,0)</f>
        <v>0</v>
      </c>
      <c r="BF384" s="148">
        <f>IF(N384="snížená",J384,0)</f>
        <v>0</v>
      </c>
      <c r="BG384" s="148">
        <f>IF(N384="zákl. přenesená",J384,0)</f>
        <v>0</v>
      </c>
      <c r="BH384" s="148">
        <f>IF(N384="sníž. přenesená",J384,0)</f>
        <v>0</v>
      </c>
      <c r="BI384" s="148">
        <f>IF(N384="nulová",J384,0)</f>
        <v>0</v>
      </c>
      <c r="BJ384" s="17" t="s">
        <v>80</v>
      </c>
      <c r="BK384" s="148">
        <f>ROUND(I384*H384,2)</f>
        <v>0</v>
      </c>
      <c r="BL384" s="17" t="s">
        <v>259</v>
      </c>
      <c r="BM384" s="147" t="s">
        <v>3413</v>
      </c>
    </row>
    <row r="385" spans="2:65" s="12" customFormat="1">
      <c r="B385" s="149"/>
      <c r="D385" s="150" t="s">
        <v>261</v>
      </c>
      <c r="E385" s="151" t="s">
        <v>1</v>
      </c>
      <c r="F385" s="152" t="s">
        <v>618</v>
      </c>
      <c r="H385" s="151" t="s">
        <v>1</v>
      </c>
      <c r="I385" s="153"/>
      <c r="L385" s="149"/>
      <c r="M385" s="154"/>
      <c r="T385" s="155"/>
      <c r="AT385" s="151" t="s">
        <v>261</v>
      </c>
      <c r="AU385" s="151" t="s">
        <v>82</v>
      </c>
      <c r="AV385" s="12" t="s">
        <v>80</v>
      </c>
      <c r="AW385" s="12" t="s">
        <v>30</v>
      </c>
      <c r="AX385" s="12" t="s">
        <v>73</v>
      </c>
      <c r="AY385" s="151" t="s">
        <v>252</v>
      </c>
    </row>
    <row r="386" spans="2:65" s="13" customFormat="1">
      <c r="B386" s="156"/>
      <c r="D386" s="150" t="s">
        <v>261</v>
      </c>
      <c r="E386" s="157" t="s">
        <v>1</v>
      </c>
      <c r="F386" s="158" t="s">
        <v>659</v>
      </c>
      <c r="H386" s="159">
        <v>1.82</v>
      </c>
      <c r="I386" s="160"/>
      <c r="L386" s="156"/>
      <c r="M386" s="161"/>
      <c r="T386" s="162"/>
      <c r="AT386" s="157" t="s">
        <v>261</v>
      </c>
      <c r="AU386" s="157" t="s">
        <v>82</v>
      </c>
      <c r="AV386" s="13" t="s">
        <v>82</v>
      </c>
      <c r="AW386" s="13" t="s">
        <v>30</v>
      </c>
      <c r="AX386" s="13" t="s">
        <v>80</v>
      </c>
      <c r="AY386" s="157" t="s">
        <v>252</v>
      </c>
    </row>
    <row r="387" spans="2:65" s="1" customFormat="1" ht="24.2" customHeight="1">
      <c r="B387" s="32"/>
      <c r="C387" s="136" t="s">
        <v>456</v>
      </c>
      <c r="D387" s="136" t="s">
        <v>254</v>
      </c>
      <c r="E387" s="137" t="s">
        <v>669</v>
      </c>
      <c r="F387" s="138" t="s">
        <v>670</v>
      </c>
      <c r="G387" s="139" t="s">
        <v>257</v>
      </c>
      <c r="H387" s="140">
        <v>40.08</v>
      </c>
      <c r="I387" s="141"/>
      <c r="J387" s="142">
        <f>ROUND(I387*H387,2)</f>
        <v>0</v>
      </c>
      <c r="K387" s="138" t="s">
        <v>258</v>
      </c>
      <c r="L387" s="32"/>
      <c r="M387" s="143" t="s">
        <v>1</v>
      </c>
      <c r="N387" s="144" t="s">
        <v>38</v>
      </c>
      <c r="P387" s="145">
        <f>O387*H387</f>
        <v>0</v>
      </c>
      <c r="Q387" s="145">
        <v>0</v>
      </c>
      <c r="R387" s="145">
        <f>Q387*H387</f>
        <v>0</v>
      </c>
      <c r="S387" s="145">
        <v>0.308</v>
      </c>
      <c r="T387" s="146">
        <f>S387*H387</f>
        <v>12.34464</v>
      </c>
      <c r="AR387" s="147" t="s">
        <v>259</v>
      </c>
      <c r="AT387" s="147" t="s">
        <v>254</v>
      </c>
      <c r="AU387" s="147" t="s">
        <v>82</v>
      </c>
      <c r="AY387" s="17" t="s">
        <v>252</v>
      </c>
      <c r="BE387" s="148">
        <f>IF(N387="základní",J387,0)</f>
        <v>0</v>
      </c>
      <c r="BF387" s="148">
        <f>IF(N387="snížená",J387,0)</f>
        <v>0</v>
      </c>
      <c r="BG387" s="148">
        <f>IF(N387="zákl. přenesená",J387,0)</f>
        <v>0</v>
      </c>
      <c r="BH387" s="148">
        <f>IF(N387="sníž. přenesená",J387,0)</f>
        <v>0</v>
      </c>
      <c r="BI387" s="148">
        <f>IF(N387="nulová",J387,0)</f>
        <v>0</v>
      </c>
      <c r="BJ387" s="17" t="s">
        <v>80</v>
      </c>
      <c r="BK387" s="148">
        <f>ROUND(I387*H387,2)</f>
        <v>0</v>
      </c>
      <c r="BL387" s="17" t="s">
        <v>259</v>
      </c>
      <c r="BM387" s="147" t="s">
        <v>3414</v>
      </c>
    </row>
    <row r="388" spans="2:65" s="12" customFormat="1">
      <c r="B388" s="149"/>
      <c r="D388" s="150" t="s">
        <v>261</v>
      </c>
      <c r="E388" s="151" t="s">
        <v>1</v>
      </c>
      <c r="F388" s="152" t="s">
        <v>676</v>
      </c>
      <c r="H388" s="151" t="s">
        <v>1</v>
      </c>
      <c r="I388" s="153"/>
      <c r="L388" s="149"/>
      <c r="M388" s="154"/>
      <c r="T388" s="155"/>
      <c r="AT388" s="151" t="s">
        <v>261</v>
      </c>
      <c r="AU388" s="151" t="s">
        <v>82</v>
      </c>
      <c r="AV388" s="12" t="s">
        <v>80</v>
      </c>
      <c r="AW388" s="12" t="s">
        <v>30</v>
      </c>
      <c r="AX388" s="12" t="s">
        <v>73</v>
      </c>
      <c r="AY388" s="151" t="s">
        <v>252</v>
      </c>
    </row>
    <row r="389" spans="2:65" s="13" customFormat="1">
      <c r="B389" s="156"/>
      <c r="D389" s="150" t="s">
        <v>261</v>
      </c>
      <c r="E389" s="157" t="s">
        <v>1</v>
      </c>
      <c r="F389" s="158" t="s">
        <v>677</v>
      </c>
      <c r="H389" s="159">
        <v>40.08</v>
      </c>
      <c r="I389" s="160"/>
      <c r="L389" s="156"/>
      <c r="M389" s="161"/>
      <c r="T389" s="162"/>
      <c r="AT389" s="157" t="s">
        <v>261</v>
      </c>
      <c r="AU389" s="157" t="s">
        <v>82</v>
      </c>
      <c r="AV389" s="13" t="s">
        <v>82</v>
      </c>
      <c r="AW389" s="13" t="s">
        <v>30</v>
      </c>
      <c r="AX389" s="13" t="s">
        <v>80</v>
      </c>
      <c r="AY389" s="157" t="s">
        <v>252</v>
      </c>
    </row>
    <row r="390" spans="2:65" s="1" customFormat="1" ht="37.9" customHeight="1">
      <c r="B390" s="32"/>
      <c r="C390" s="136" t="s">
        <v>462</v>
      </c>
      <c r="D390" s="136" t="s">
        <v>254</v>
      </c>
      <c r="E390" s="137" t="s">
        <v>708</v>
      </c>
      <c r="F390" s="138" t="s">
        <v>709</v>
      </c>
      <c r="G390" s="139" t="s">
        <v>257</v>
      </c>
      <c r="H390" s="140">
        <v>20.6</v>
      </c>
      <c r="I390" s="141"/>
      <c r="J390" s="142">
        <f>ROUND(I390*H390,2)</f>
        <v>0</v>
      </c>
      <c r="K390" s="138" t="s">
        <v>258</v>
      </c>
      <c r="L390" s="32"/>
      <c r="M390" s="143" t="s">
        <v>1</v>
      </c>
      <c r="N390" s="144" t="s">
        <v>38</v>
      </c>
      <c r="P390" s="145">
        <f>O390*H390</f>
        <v>0</v>
      </c>
      <c r="Q390" s="145">
        <v>0</v>
      </c>
      <c r="R390" s="145">
        <f>Q390*H390</f>
        <v>0</v>
      </c>
      <c r="S390" s="145">
        <v>7.5999999999999998E-2</v>
      </c>
      <c r="T390" s="146">
        <f>S390*H390</f>
        <v>1.5656000000000001</v>
      </c>
      <c r="AR390" s="147" t="s">
        <v>259</v>
      </c>
      <c r="AT390" s="147" t="s">
        <v>254</v>
      </c>
      <c r="AU390" s="147" t="s">
        <v>82</v>
      </c>
      <c r="AY390" s="17" t="s">
        <v>252</v>
      </c>
      <c r="BE390" s="148">
        <f>IF(N390="základní",J390,0)</f>
        <v>0</v>
      </c>
      <c r="BF390" s="148">
        <f>IF(N390="snížená",J390,0)</f>
        <v>0</v>
      </c>
      <c r="BG390" s="148">
        <f>IF(N390="zákl. přenesená",J390,0)</f>
        <v>0</v>
      </c>
      <c r="BH390" s="148">
        <f>IF(N390="sníž. přenesená",J390,0)</f>
        <v>0</v>
      </c>
      <c r="BI390" s="148">
        <f>IF(N390="nulová",J390,0)</f>
        <v>0</v>
      </c>
      <c r="BJ390" s="17" t="s">
        <v>80</v>
      </c>
      <c r="BK390" s="148">
        <f>ROUND(I390*H390,2)</f>
        <v>0</v>
      </c>
      <c r="BL390" s="17" t="s">
        <v>259</v>
      </c>
      <c r="BM390" s="147" t="s">
        <v>3415</v>
      </c>
    </row>
    <row r="391" spans="2:65" s="13" customFormat="1">
      <c r="B391" s="156"/>
      <c r="D391" s="150" t="s">
        <v>261</v>
      </c>
      <c r="E391" s="157" t="s">
        <v>1</v>
      </c>
      <c r="F391" s="158" t="s">
        <v>3416</v>
      </c>
      <c r="H391" s="159">
        <v>20.6</v>
      </c>
      <c r="I391" s="160"/>
      <c r="L391" s="156"/>
      <c r="M391" s="161"/>
      <c r="T391" s="162"/>
      <c r="AT391" s="157" t="s">
        <v>261</v>
      </c>
      <c r="AU391" s="157" t="s">
        <v>82</v>
      </c>
      <c r="AV391" s="13" t="s">
        <v>82</v>
      </c>
      <c r="AW391" s="13" t="s">
        <v>30</v>
      </c>
      <c r="AX391" s="13" t="s">
        <v>80</v>
      </c>
      <c r="AY391" s="157" t="s">
        <v>252</v>
      </c>
    </row>
    <row r="392" spans="2:65" s="1" customFormat="1" ht="37.9" customHeight="1">
      <c r="B392" s="32"/>
      <c r="C392" s="136" t="s">
        <v>468</v>
      </c>
      <c r="D392" s="136" t="s">
        <v>254</v>
      </c>
      <c r="E392" s="137" t="s">
        <v>723</v>
      </c>
      <c r="F392" s="138" t="s">
        <v>724</v>
      </c>
      <c r="G392" s="139" t="s">
        <v>257</v>
      </c>
      <c r="H392" s="140">
        <v>24.225000000000001</v>
      </c>
      <c r="I392" s="141"/>
      <c r="J392" s="142">
        <f>ROUND(I392*H392,2)</f>
        <v>0</v>
      </c>
      <c r="K392" s="138" t="s">
        <v>258</v>
      </c>
      <c r="L392" s="32"/>
      <c r="M392" s="143" t="s">
        <v>1</v>
      </c>
      <c r="N392" s="144" t="s">
        <v>38</v>
      </c>
      <c r="P392" s="145">
        <f>O392*H392</f>
        <v>0</v>
      </c>
      <c r="Q392" s="145">
        <v>0</v>
      </c>
      <c r="R392" s="145">
        <f>Q392*H392</f>
        <v>0</v>
      </c>
      <c r="S392" s="145">
        <v>2.5000000000000001E-2</v>
      </c>
      <c r="T392" s="146">
        <f>S392*H392</f>
        <v>0.60562500000000008</v>
      </c>
      <c r="AR392" s="147" t="s">
        <v>259</v>
      </c>
      <c r="AT392" s="147" t="s">
        <v>254</v>
      </c>
      <c r="AU392" s="147" t="s">
        <v>82</v>
      </c>
      <c r="AY392" s="17" t="s">
        <v>252</v>
      </c>
      <c r="BE392" s="148">
        <f>IF(N392="základní",J392,0)</f>
        <v>0</v>
      </c>
      <c r="BF392" s="148">
        <f>IF(N392="snížená",J392,0)</f>
        <v>0</v>
      </c>
      <c r="BG392" s="148">
        <f>IF(N392="zákl. přenesená",J392,0)</f>
        <v>0</v>
      </c>
      <c r="BH392" s="148">
        <f>IF(N392="sníž. přenesená",J392,0)</f>
        <v>0</v>
      </c>
      <c r="BI392" s="148">
        <f>IF(N392="nulová",J392,0)</f>
        <v>0</v>
      </c>
      <c r="BJ392" s="17" t="s">
        <v>80</v>
      </c>
      <c r="BK392" s="148">
        <f>ROUND(I392*H392,2)</f>
        <v>0</v>
      </c>
      <c r="BL392" s="17" t="s">
        <v>259</v>
      </c>
      <c r="BM392" s="147" t="s">
        <v>3417</v>
      </c>
    </row>
    <row r="393" spans="2:65" s="12" customFormat="1">
      <c r="B393" s="149"/>
      <c r="D393" s="150" t="s">
        <v>261</v>
      </c>
      <c r="E393" s="151" t="s">
        <v>1</v>
      </c>
      <c r="F393" s="152" t="s">
        <v>3418</v>
      </c>
      <c r="H393" s="151" t="s">
        <v>1</v>
      </c>
      <c r="I393" s="153"/>
      <c r="L393" s="149"/>
      <c r="M393" s="154"/>
      <c r="T393" s="155"/>
      <c r="AT393" s="151" t="s">
        <v>261</v>
      </c>
      <c r="AU393" s="151" t="s">
        <v>82</v>
      </c>
      <c r="AV393" s="12" t="s">
        <v>80</v>
      </c>
      <c r="AW393" s="12" t="s">
        <v>30</v>
      </c>
      <c r="AX393" s="12" t="s">
        <v>73</v>
      </c>
      <c r="AY393" s="151" t="s">
        <v>252</v>
      </c>
    </row>
    <row r="394" spans="2:65" s="12" customFormat="1">
      <c r="B394" s="149"/>
      <c r="D394" s="150" t="s">
        <v>261</v>
      </c>
      <c r="E394" s="151" t="s">
        <v>1</v>
      </c>
      <c r="F394" s="152" t="s">
        <v>3419</v>
      </c>
      <c r="H394" s="151" t="s">
        <v>1</v>
      </c>
      <c r="I394" s="153"/>
      <c r="L394" s="149"/>
      <c r="M394" s="154"/>
      <c r="T394" s="155"/>
      <c r="AT394" s="151" t="s">
        <v>261</v>
      </c>
      <c r="AU394" s="151" t="s">
        <v>82</v>
      </c>
      <c r="AV394" s="12" t="s">
        <v>80</v>
      </c>
      <c r="AW394" s="12" t="s">
        <v>30</v>
      </c>
      <c r="AX394" s="12" t="s">
        <v>73</v>
      </c>
      <c r="AY394" s="151" t="s">
        <v>252</v>
      </c>
    </row>
    <row r="395" spans="2:65" s="13" customFormat="1">
      <c r="B395" s="156"/>
      <c r="D395" s="150" t="s">
        <v>261</v>
      </c>
      <c r="E395" s="157" t="s">
        <v>1</v>
      </c>
      <c r="F395" s="158" t="s">
        <v>3420</v>
      </c>
      <c r="H395" s="159">
        <v>24.225000000000001</v>
      </c>
      <c r="I395" s="160"/>
      <c r="L395" s="156"/>
      <c r="M395" s="161"/>
      <c r="T395" s="162"/>
      <c r="AT395" s="157" t="s">
        <v>261</v>
      </c>
      <c r="AU395" s="157" t="s">
        <v>82</v>
      </c>
      <c r="AV395" s="13" t="s">
        <v>82</v>
      </c>
      <c r="AW395" s="13" t="s">
        <v>30</v>
      </c>
      <c r="AX395" s="13" t="s">
        <v>73</v>
      </c>
      <c r="AY395" s="157" t="s">
        <v>252</v>
      </c>
    </row>
    <row r="396" spans="2:65" s="14" customFormat="1">
      <c r="B396" s="163"/>
      <c r="D396" s="150" t="s">
        <v>261</v>
      </c>
      <c r="E396" s="164" t="s">
        <v>1</v>
      </c>
      <c r="F396" s="165" t="s">
        <v>277</v>
      </c>
      <c r="H396" s="166">
        <v>24.225000000000001</v>
      </c>
      <c r="I396" s="167"/>
      <c r="L396" s="163"/>
      <c r="M396" s="168"/>
      <c r="T396" s="169"/>
      <c r="AT396" s="164" t="s">
        <v>261</v>
      </c>
      <c r="AU396" s="164" t="s">
        <v>82</v>
      </c>
      <c r="AV396" s="14" t="s">
        <v>259</v>
      </c>
      <c r="AW396" s="14" t="s">
        <v>30</v>
      </c>
      <c r="AX396" s="14" t="s">
        <v>80</v>
      </c>
      <c r="AY396" s="164" t="s">
        <v>252</v>
      </c>
    </row>
    <row r="397" spans="2:65" s="1" customFormat="1" ht="37.9" customHeight="1">
      <c r="B397" s="32"/>
      <c r="C397" s="136" t="s">
        <v>481</v>
      </c>
      <c r="D397" s="136" t="s">
        <v>254</v>
      </c>
      <c r="E397" s="137" t="s">
        <v>733</v>
      </c>
      <c r="F397" s="138" t="s">
        <v>734</v>
      </c>
      <c r="G397" s="139" t="s">
        <v>434</v>
      </c>
      <c r="H397" s="140">
        <v>0.60299999999999998</v>
      </c>
      <c r="I397" s="141"/>
      <c r="J397" s="142">
        <f>ROUND(I397*H397,2)</f>
        <v>0</v>
      </c>
      <c r="K397" s="138" t="s">
        <v>258</v>
      </c>
      <c r="L397" s="32"/>
      <c r="M397" s="143" t="s">
        <v>1</v>
      </c>
      <c r="N397" s="144" t="s">
        <v>38</v>
      </c>
      <c r="P397" s="145">
        <f>O397*H397</f>
        <v>0</v>
      </c>
      <c r="Q397" s="145">
        <v>0</v>
      </c>
      <c r="R397" s="145">
        <f>Q397*H397</f>
        <v>0</v>
      </c>
      <c r="S397" s="145">
        <v>2.1</v>
      </c>
      <c r="T397" s="146">
        <f>S397*H397</f>
        <v>1.2663</v>
      </c>
      <c r="AR397" s="147" t="s">
        <v>259</v>
      </c>
      <c r="AT397" s="147" t="s">
        <v>254</v>
      </c>
      <c r="AU397" s="147" t="s">
        <v>82</v>
      </c>
      <c r="AY397" s="17" t="s">
        <v>252</v>
      </c>
      <c r="BE397" s="148">
        <f>IF(N397="základní",J397,0)</f>
        <v>0</v>
      </c>
      <c r="BF397" s="148">
        <f>IF(N397="snížená",J397,0)</f>
        <v>0</v>
      </c>
      <c r="BG397" s="148">
        <f>IF(N397="zákl. přenesená",J397,0)</f>
        <v>0</v>
      </c>
      <c r="BH397" s="148">
        <f>IF(N397="sníž. přenesená",J397,0)</f>
        <v>0</v>
      </c>
      <c r="BI397" s="148">
        <f>IF(N397="nulová",J397,0)</f>
        <v>0</v>
      </c>
      <c r="BJ397" s="17" t="s">
        <v>80</v>
      </c>
      <c r="BK397" s="148">
        <f>ROUND(I397*H397,2)</f>
        <v>0</v>
      </c>
      <c r="BL397" s="17" t="s">
        <v>259</v>
      </c>
      <c r="BM397" s="147" t="s">
        <v>3421</v>
      </c>
    </row>
    <row r="398" spans="2:65" s="13" customFormat="1">
      <c r="B398" s="156"/>
      <c r="D398" s="150" t="s">
        <v>261</v>
      </c>
      <c r="E398" s="157" t="s">
        <v>1</v>
      </c>
      <c r="F398" s="158" t="s">
        <v>3422</v>
      </c>
      <c r="H398" s="159">
        <v>0.27300000000000002</v>
      </c>
      <c r="I398" s="160"/>
      <c r="L398" s="156"/>
      <c r="M398" s="161"/>
      <c r="T398" s="162"/>
      <c r="AT398" s="157" t="s">
        <v>261</v>
      </c>
      <c r="AU398" s="157" t="s">
        <v>82</v>
      </c>
      <c r="AV398" s="13" t="s">
        <v>82</v>
      </c>
      <c r="AW398" s="13" t="s">
        <v>30</v>
      </c>
      <c r="AX398" s="13" t="s">
        <v>73</v>
      </c>
      <c r="AY398" s="157" t="s">
        <v>252</v>
      </c>
    </row>
    <row r="399" spans="2:65" s="13" customFormat="1">
      <c r="B399" s="156"/>
      <c r="D399" s="150" t="s">
        <v>261</v>
      </c>
      <c r="E399" s="157" t="s">
        <v>1</v>
      </c>
      <c r="F399" s="158" t="s">
        <v>3423</v>
      </c>
      <c r="H399" s="159">
        <v>0.33</v>
      </c>
      <c r="I399" s="160"/>
      <c r="L399" s="156"/>
      <c r="M399" s="161"/>
      <c r="T399" s="162"/>
      <c r="AT399" s="157" t="s">
        <v>261</v>
      </c>
      <c r="AU399" s="157" t="s">
        <v>82</v>
      </c>
      <c r="AV399" s="13" t="s">
        <v>82</v>
      </c>
      <c r="AW399" s="13" t="s">
        <v>30</v>
      </c>
      <c r="AX399" s="13" t="s">
        <v>73</v>
      </c>
      <c r="AY399" s="157" t="s">
        <v>252</v>
      </c>
    </row>
    <row r="400" spans="2:65" s="14" customFormat="1">
      <c r="B400" s="163"/>
      <c r="D400" s="150" t="s">
        <v>261</v>
      </c>
      <c r="E400" s="164" t="s">
        <v>1</v>
      </c>
      <c r="F400" s="165" t="s">
        <v>277</v>
      </c>
      <c r="H400" s="166">
        <v>0.60299999999999998</v>
      </c>
      <c r="I400" s="167"/>
      <c r="L400" s="163"/>
      <c r="M400" s="168"/>
      <c r="T400" s="169"/>
      <c r="AT400" s="164" t="s">
        <v>261</v>
      </c>
      <c r="AU400" s="164" t="s">
        <v>82</v>
      </c>
      <c r="AV400" s="14" t="s">
        <v>259</v>
      </c>
      <c r="AW400" s="14" t="s">
        <v>30</v>
      </c>
      <c r="AX400" s="14" t="s">
        <v>80</v>
      </c>
      <c r="AY400" s="164" t="s">
        <v>252</v>
      </c>
    </row>
    <row r="401" spans="2:65" s="1" customFormat="1" ht="37.9" customHeight="1">
      <c r="B401" s="32"/>
      <c r="C401" s="136" t="s">
        <v>489</v>
      </c>
      <c r="D401" s="136" t="s">
        <v>254</v>
      </c>
      <c r="E401" s="137" t="s">
        <v>733</v>
      </c>
      <c r="F401" s="138" t="s">
        <v>734</v>
      </c>
      <c r="G401" s="139" t="s">
        <v>434</v>
      </c>
      <c r="H401" s="140">
        <v>0.24299999999999999</v>
      </c>
      <c r="I401" s="141"/>
      <c r="J401" s="142">
        <f>ROUND(I401*H401,2)</f>
        <v>0</v>
      </c>
      <c r="K401" s="138" t="s">
        <v>258</v>
      </c>
      <c r="L401" s="32"/>
      <c r="M401" s="143" t="s">
        <v>1</v>
      </c>
      <c r="N401" s="144" t="s">
        <v>38</v>
      </c>
      <c r="P401" s="145">
        <f>O401*H401</f>
        <v>0</v>
      </c>
      <c r="Q401" s="145">
        <v>0</v>
      </c>
      <c r="R401" s="145">
        <f>Q401*H401</f>
        <v>0</v>
      </c>
      <c r="S401" s="145">
        <v>2.1</v>
      </c>
      <c r="T401" s="146">
        <f>S401*H401</f>
        <v>0.51029999999999998</v>
      </c>
      <c r="AR401" s="147" t="s">
        <v>259</v>
      </c>
      <c r="AT401" s="147" t="s">
        <v>254</v>
      </c>
      <c r="AU401" s="147" t="s">
        <v>82</v>
      </c>
      <c r="AY401" s="17" t="s">
        <v>252</v>
      </c>
      <c r="BE401" s="148">
        <f>IF(N401="základní",J401,0)</f>
        <v>0</v>
      </c>
      <c r="BF401" s="148">
        <f>IF(N401="snížená",J401,0)</f>
        <v>0</v>
      </c>
      <c r="BG401" s="148">
        <f>IF(N401="zákl. přenesená",J401,0)</f>
        <v>0</v>
      </c>
      <c r="BH401" s="148">
        <f>IF(N401="sníž. přenesená",J401,0)</f>
        <v>0</v>
      </c>
      <c r="BI401" s="148">
        <f>IF(N401="nulová",J401,0)</f>
        <v>0</v>
      </c>
      <c r="BJ401" s="17" t="s">
        <v>80</v>
      </c>
      <c r="BK401" s="148">
        <f>ROUND(I401*H401,2)</f>
        <v>0</v>
      </c>
      <c r="BL401" s="17" t="s">
        <v>259</v>
      </c>
      <c r="BM401" s="147" t="s">
        <v>3424</v>
      </c>
    </row>
    <row r="402" spans="2:65" s="12" customFormat="1">
      <c r="B402" s="149"/>
      <c r="D402" s="150" t="s">
        <v>261</v>
      </c>
      <c r="E402" s="151" t="s">
        <v>1</v>
      </c>
      <c r="F402" s="152" t="s">
        <v>641</v>
      </c>
      <c r="H402" s="151" t="s">
        <v>1</v>
      </c>
      <c r="I402" s="153"/>
      <c r="L402" s="149"/>
      <c r="M402" s="154"/>
      <c r="T402" s="155"/>
      <c r="AT402" s="151" t="s">
        <v>261</v>
      </c>
      <c r="AU402" s="151" t="s">
        <v>82</v>
      </c>
      <c r="AV402" s="12" t="s">
        <v>80</v>
      </c>
      <c r="AW402" s="12" t="s">
        <v>30</v>
      </c>
      <c r="AX402" s="12" t="s">
        <v>73</v>
      </c>
      <c r="AY402" s="151" t="s">
        <v>252</v>
      </c>
    </row>
    <row r="403" spans="2:65" s="12" customFormat="1">
      <c r="B403" s="149"/>
      <c r="D403" s="150" t="s">
        <v>261</v>
      </c>
      <c r="E403" s="151" t="s">
        <v>1</v>
      </c>
      <c r="F403" s="152" t="s">
        <v>3329</v>
      </c>
      <c r="H403" s="151" t="s">
        <v>1</v>
      </c>
      <c r="I403" s="153"/>
      <c r="L403" s="149"/>
      <c r="M403" s="154"/>
      <c r="T403" s="155"/>
      <c r="AT403" s="151" t="s">
        <v>261</v>
      </c>
      <c r="AU403" s="151" t="s">
        <v>82</v>
      </c>
      <c r="AV403" s="12" t="s">
        <v>80</v>
      </c>
      <c r="AW403" s="12" t="s">
        <v>30</v>
      </c>
      <c r="AX403" s="12" t="s">
        <v>73</v>
      </c>
      <c r="AY403" s="151" t="s">
        <v>252</v>
      </c>
    </row>
    <row r="404" spans="2:65" s="13" customFormat="1">
      <c r="B404" s="156"/>
      <c r="D404" s="150" t="s">
        <v>261</v>
      </c>
      <c r="E404" s="157" t="s">
        <v>1</v>
      </c>
      <c r="F404" s="158" t="s">
        <v>3425</v>
      </c>
      <c r="H404" s="159">
        <v>3.5000000000000003E-2</v>
      </c>
      <c r="I404" s="160"/>
      <c r="L404" s="156"/>
      <c r="M404" s="161"/>
      <c r="T404" s="162"/>
      <c r="AT404" s="157" t="s">
        <v>261</v>
      </c>
      <c r="AU404" s="157" t="s">
        <v>82</v>
      </c>
      <c r="AV404" s="13" t="s">
        <v>82</v>
      </c>
      <c r="AW404" s="13" t="s">
        <v>30</v>
      </c>
      <c r="AX404" s="13" t="s">
        <v>73</v>
      </c>
      <c r="AY404" s="157" t="s">
        <v>252</v>
      </c>
    </row>
    <row r="405" spans="2:65" s="12" customFormat="1">
      <c r="B405" s="149"/>
      <c r="D405" s="150" t="s">
        <v>261</v>
      </c>
      <c r="E405" s="151" t="s">
        <v>1</v>
      </c>
      <c r="F405" s="152" t="s">
        <v>3331</v>
      </c>
      <c r="H405" s="151" t="s">
        <v>1</v>
      </c>
      <c r="I405" s="153"/>
      <c r="L405" s="149"/>
      <c r="M405" s="154"/>
      <c r="T405" s="155"/>
      <c r="AT405" s="151" t="s">
        <v>261</v>
      </c>
      <c r="AU405" s="151" t="s">
        <v>82</v>
      </c>
      <c r="AV405" s="12" t="s">
        <v>80</v>
      </c>
      <c r="AW405" s="12" t="s">
        <v>30</v>
      </c>
      <c r="AX405" s="12" t="s">
        <v>73</v>
      </c>
      <c r="AY405" s="151" t="s">
        <v>252</v>
      </c>
    </row>
    <row r="406" spans="2:65" s="13" customFormat="1">
      <c r="B406" s="156"/>
      <c r="D406" s="150" t="s">
        <v>261</v>
      </c>
      <c r="E406" s="157" t="s">
        <v>1</v>
      </c>
      <c r="F406" s="158" t="s">
        <v>738</v>
      </c>
      <c r="H406" s="159">
        <v>4.8000000000000001E-2</v>
      </c>
      <c r="I406" s="160"/>
      <c r="L406" s="156"/>
      <c r="M406" s="161"/>
      <c r="T406" s="162"/>
      <c r="AT406" s="157" t="s">
        <v>261</v>
      </c>
      <c r="AU406" s="157" t="s">
        <v>82</v>
      </c>
      <c r="AV406" s="13" t="s">
        <v>82</v>
      </c>
      <c r="AW406" s="13" t="s">
        <v>30</v>
      </c>
      <c r="AX406" s="13" t="s">
        <v>73</v>
      </c>
      <c r="AY406" s="157" t="s">
        <v>252</v>
      </c>
    </row>
    <row r="407" spans="2:65" s="12" customFormat="1">
      <c r="B407" s="149"/>
      <c r="D407" s="150" t="s">
        <v>261</v>
      </c>
      <c r="E407" s="151" t="s">
        <v>1</v>
      </c>
      <c r="F407" s="152" t="s">
        <v>3333</v>
      </c>
      <c r="H407" s="151" t="s">
        <v>1</v>
      </c>
      <c r="I407" s="153"/>
      <c r="L407" s="149"/>
      <c r="M407" s="154"/>
      <c r="T407" s="155"/>
      <c r="AT407" s="151" t="s">
        <v>261</v>
      </c>
      <c r="AU407" s="151" t="s">
        <v>82</v>
      </c>
      <c r="AV407" s="12" t="s">
        <v>80</v>
      </c>
      <c r="AW407" s="12" t="s">
        <v>30</v>
      </c>
      <c r="AX407" s="12" t="s">
        <v>73</v>
      </c>
      <c r="AY407" s="151" t="s">
        <v>252</v>
      </c>
    </row>
    <row r="408" spans="2:65" s="13" customFormat="1">
      <c r="B408" s="156"/>
      <c r="D408" s="150" t="s">
        <v>261</v>
      </c>
      <c r="E408" s="157" t="s">
        <v>1</v>
      </c>
      <c r="F408" s="158" t="s">
        <v>739</v>
      </c>
      <c r="H408" s="159">
        <v>0.08</v>
      </c>
      <c r="I408" s="160"/>
      <c r="L408" s="156"/>
      <c r="M408" s="161"/>
      <c r="T408" s="162"/>
      <c r="AT408" s="157" t="s">
        <v>261</v>
      </c>
      <c r="AU408" s="157" t="s">
        <v>82</v>
      </c>
      <c r="AV408" s="13" t="s">
        <v>82</v>
      </c>
      <c r="AW408" s="13" t="s">
        <v>30</v>
      </c>
      <c r="AX408" s="13" t="s">
        <v>73</v>
      </c>
      <c r="AY408" s="157" t="s">
        <v>252</v>
      </c>
    </row>
    <row r="409" spans="2:65" s="12" customFormat="1">
      <c r="B409" s="149"/>
      <c r="D409" s="150" t="s">
        <v>261</v>
      </c>
      <c r="E409" s="151" t="s">
        <v>1</v>
      </c>
      <c r="F409" s="152" t="s">
        <v>3335</v>
      </c>
      <c r="H409" s="151" t="s">
        <v>1</v>
      </c>
      <c r="I409" s="153"/>
      <c r="L409" s="149"/>
      <c r="M409" s="154"/>
      <c r="T409" s="155"/>
      <c r="AT409" s="151" t="s">
        <v>261</v>
      </c>
      <c r="AU409" s="151" t="s">
        <v>82</v>
      </c>
      <c r="AV409" s="12" t="s">
        <v>80</v>
      </c>
      <c r="AW409" s="12" t="s">
        <v>30</v>
      </c>
      <c r="AX409" s="12" t="s">
        <v>73</v>
      </c>
      <c r="AY409" s="151" t="s">
        <v>252</v>
      </c>
    </row>
    <row r="410" spans="2:65" s="13" customFormat="1">
      <c r="B410" s="156"/>
      <c r="D410" s="150" t="s">
        <v>261</v>
      </c>
      <c r="E410" s="157" t="s">
        <v>1</v>
      </c>
      <c r="F410" s="158" t="s">
        <v>739</v>
      </c>
      <c r="H410" s="159">
        <v>0.08</v>
      </c>
      <c r="I410" s="160"/>
      <c r="L410" s="156"/>
      <c r="M410" s="161"/>
      <c r="T410" s="162"/>
      <c r="AT410" s="157" t="s">
        <v>261</v>
      </c>
      <c r="AU410" s="157" t="s">
        <v>82</v>
      </c>
      <c r="AV410" s="13" t="s">
        <v>82</v>
      </c>
      <c r="AW410" s="13" t="s">
        <v>30</v>
      </c>
      <c r="AX410" s="13" t="s">
        <v>73</v>
      </c>
      <c r="AY410" s="157" t="s">
        <v>252</v>
      </c>
    </row>
    <row r="411" spans="2:65" s="14" customFormat="1">
      <c r="B411" s="163"/>
      <c r="D411" s="150" t="s">
        <v>261</v>
      </c>
      <c r="E411" s="164" t="s">
        <v>1</v>
      </c>
      <c r="F411" s="165" t="s">
        <v>277</v>
      </c>
      <c r="H411" s="166">
        <v>0.24299999999999999</v>
      </c>
      <c r="I411" s="167"/>
      <c r="L411" s="163"/>
      <c r="M411" s="168"/>
      <c r="T411" s="169"/>
      <c r="AT411" s="164" t="s">
        <v>261</v>
      </c>
      <c r="AU411" s="164" t="s">
        <v>82</v>
      </c>
      <c r="AV411" s="14" t="s">
        <v>259</v>
      </c>
      <c r="AW411" s="14" t="s">
        <v>30</v>
      </c>
      <c r="AX411" s="14" t="s">
        <v>80</v>
      </c>
      <c r="AY411" s="164" t="s">
        <v>252</v>
      </c>
    </row>
    <row r="412" spans="2:65" s="1" customFormat="1" ht="37.9" customHeight="1">
      <c r="B412" s="32"/>
      <c r="C412" s="136" t="s">
        <v>493</v>
      </c>
      <c r="D412" s="136" t="s">
        <v>254</v>
      </c>
      <c r="E412" s="137" t="s">
        <v>741</v>
      </c>
      <c r="F412" s="138" t="s">
        <v>742</v>
      </c>
      <c r="G412" s="139" t="s">
        <v>345</v>
      </c>
      <c r="H412" s="140">
        <v>2</v>
      </c>
      <c r="I412" s="141"/>
      <c r="J412" s="142">
        <f>ROUND(I412*H412,2)</f>
        <v>0</v>
      </c>
      <c r="K412" s="138" t="s">
        <v>258</v>
      </c>
      <c r="L412" s="32"/>
      <c r="M412" s="143" t="s">
        <v>1</v>
      </c>
      <c r="N412" s="144" t="s">
        <v>38</v>
      </c>
      <c r="P412" s="145">
        <f>O412*H412</f>
        <v>0</v>
      </c>
      <c r="Q412" s="145">
        <v>0</v>
      </c>
      <c r="R412" s="145">
        <f>Q412*H412</f>
        <v>0</v>
      </c>
      <c r="S412" s="145">
        <v>3.1E-2</v>
      </c>
      <c r="T412" s="146">
        <f>S412*H412</f>
        <v>6.2E-2</v>
      </c>
      <c r="AR412" s="147" t="s">
        <v>259</v>
      </c>
      <c r="AT412" s="147" t="s">
        <v>254</v>
      </c>
      <c r="AU412" s="147" t="s">
        <v>82</v>
      </c>
      <c r="AY412" s="17" t="s">
        <v>252</v>
      </c>
      <c r="BE412" s="148">
        <f>IF(N412="základní",J412,0)</f>
        <v>0</v>
      </c>
      <c r="BF412" s="148">
        <f>IF(N412="snížená",J412,0)</f>
        <v>0</v>
      </c>
      <c r="BG412" s="148">
        <f>IF(N412="zákl. přenesená",J412,0)</f>
        <v>0</v>
      </c>
      <c r="BH412" s="148">
        <f>IF(N412="sníž. přenesená",J412,0)</f>
        <v>0</v>
      </c>
      <c r="BI412" s="148">
        <f>IF(N412="nulová",J412,0)</f>
        <v>0</v>
      </c>
      <c r="BJ412" s="17" t="s">
        <v>80</v>
      </c>
      <c r="BK412" s="148">
        <f>ROUND(I412*H412,2)</f>
        <v>0</v>
      </c>
      <c r="BL412" s="17" t="s">
        <v>259</v>
      </c>
      <c r="BM412" s="147" t="s">
        <v>3426</v>
      </c>
    </row>
    <row r="413" spans="2:65" s="12" customFormat="1">
      <c r="B413" s="149"/>
      <c r="D413" s="150" t="s">
        <v>261</v>
      </c>
      <c r="E413" s="151" t="s">
        <v>1</v>
      </c>
      <c r="F413" s="152" t="s">
        <v>3427</v>
      </c>
      <c r="H413" s="151" t="s">
        <v>1</v>
      </c>
      <c r="I413" s="153"/>
      <c r="L413" s="149"/>
      <c r="M413" s="154"/>
      <c r="T413" s="155"/>
      <c r="AT413" s="151" t="s">
        <v>261</v>
      </c>
      <c r="AU413" s="151" t="s">
        <v>82</v>
      </c>
      <c r="AV413" s="12" t="s">
        <v>80</v>
      </c>
      <c r="AW413" s="12" t="s">
        <v>30</v>
      </c>
      <c r="AX413" s="12" t="s">
        <v>73</v>
      </c>
      <c r="AY413" s="151" t="s">
        <v>252</v>
      </c>
    </row>
    <row r="414" spans="2:65" s="13" customFormat="1">
      <c r="B414" s="156"/>
      <c r="D414" s="150" t="s">
        <v>261</v>
      </c>
      <c r="E414" s="157" t="s">
        <v>1</v>
      </c>
      <c r="F414" s="158" t="s">
        <v>82</v>
      </c>
      <c r="H414" s="159">
        <v>2</v>
      </c>
      <c r="I414" s="160"/>
      <c r="L414" s="156"/>
      <c r="M414" s="161"/>
      <c r="T414" s="162"/>
      <c r="AT414" s="157" t="s">
        <v>261</v>
      </c>
      <c r="AU414" s="157" t="s">
        <v>82</v>
      </c>
      <c r="AV414" s="13" t="s">
        <v>82</v>
      </c>
      <c r="AW414" s="13" t="s">
        <v>30</v>
      </c>
      <c r="AX414" s="13" t="s">
        <v>80</v>
      </c>
      <c r="AY414" s="157" t="s">
        <v>252</v>
      </c>
    </row>
    <row r="415" spans="2:65" s="1" customFormat="1" ht="44.25" customHeight="1">
      <c r="B415" s="32"/>
      <c r="C415" s="136" t="s">
        <v>502</v>
      </c>
      <c r="D415" s="136" t="s">
        <v>254</v>
      </c>
      <c r="E415" s="137" t="s">
        <v>745</v>
      </c>
      <c r="F415" s="138" t="s">
        <v>746</v>
      </c>
      <c r="G415" s="139" t="s">
        <v>610</v>
      </c>
      <c r="H415" s="140">
        <v>40</v>
      </c>
      <c r="I415" s="141"/>
      <c r="J415" s="142">
        <f>ROUND(I415*H415,2)</f>
        <v>0</v>
      </c>
      <c r="K415" s="138" t="s">
        <v>258</v>
      </c>
      <c r="L415" s="32"/>
      <c r="M415" s="143" t="s">
        <v>1</v>
      </c>
      <c r="N415" s="144" t="s">
        <v>38</v>
      </c>
      <c r="P415" s="145">
        <f>O415*H415</f>
        <v>0</v>
      </c>
      <c r="Q415" s="145">
        <v>2.3619999999999999E-2</v>
      </c>
      <c r="R415" s="145">
        <f>Q415*H415</f>
        <v>0.94479999999999997</v>
      </c>
      <c r="S415" s="145">
        <v>0</v>
      </c>
      <c r="T415" s="146">
        <f>S415*H415</f>
        <v>0</v>
      </c>
      <c r="AR415" s="147" t="s">
        <v>259</v>
      </c>
      <c r="AT415" s="147" t="s">
        <v>254</v>
      </c>
      <c r="AU415" s="147" t="s">
        <v>82</v>
      </c>
      <c r="AY415" s="17" t="s">
        <v>252</v>
      </c>
      <c r="BE415" s="148">
        <f>IF(N415="základní",J415,0)</f>
        <v>0</v>
      </c>
      <c r="BF415" s="148">
        <f>IF(N415="snížená",J415,0)</f>
        <v>0</v>
      </c>
      <c r="BG415" s="148">
        <f>IF(N415="zákl. přenesená",J415,0)</f>
        <v>0</v>
      </c>
      <c r="BH415" s="148">
        <f>IF(N415="sníž. přenesená",J415,0)</f>
        <v>0</v>
      </c>
      <c r="BI415" s="148">
        <f>IF(N415="nulová",J415,0)</f>
        <v>0</v>
      </c>
      <c r="BJ415" s="17" t="s">
        <v>80</v>
      </c>
      <c r="BK415" s="148">
        <f>ROUND(I415*H415,2)</f>
        <v>0</v>
      </c>
      <c r="BL415" s="17" t="s">
        <v>259</v>
      </c>
      <c r="BM415" s="147" t="s">
        <v>3428</v>
      </c>
    </row>
    <row r="416" spans="2:65" s="12" customFormat="1">
      <c r="B416" s="149"/>
      <c r="D416" s="150" t="s">
        <v>261</v>
      </c>
      <c r="E416" s="151" t="s">
        <v>1</v>
      </c>
      <c r="F416" s="152" t="s">
        <v>3429</v>
      </c>
      <c r="H416" s="151" t="s">
        <v>1</v>
      </c>
      <c r="I416" s="153"/>
      <c r="L416" s="149"/>
      <c r="M416" s="154"/>
      <c r="T416" s="155"/>
      <c r="AT416" s="151" t="s">
        <v>261</v>
      </c>
      <c r="AU416" s="151" t="s">
        <v>82</v>
      </c>
      <c r="AV416" s="12" t="s">
        <v>80</v>
      </c>
      <c r="AW416" s="12" t="s">
        <v>30</v>
      </c>
      <c r="AX416" s="12" t="s">
        <v>73</v>
      </c>
      <c r="AY416" s="151" t="s">
        <v>252</v>
      </c>
    </row>
    <row r="417" spans="2:65" s="13" customFormat="1">
      <c r="B417" s="156"/>
      <c r="D417" s="150" t="s">
        <v>261</v>
      </c>
      <c r="E417" s="157" t="s">
        <v>1</v>
      </c>
      <c r="F417" s="158" t="s">
        <v>3430</v>
      </c>
      <c r="H417" s="159">
        <v>16</v>
      </c>
      <c r="I417" s="160"/>
      <c r="L417" s="156"/>
      <c r="M417" s="161"/>
      <c r="T417" s="162"/>
      <c r="AT417" s="157" t="s">
        <v>261</v>
      </c>
      <c r="AU417" s="157" t="s">
        <v>82</v>
      </c>
      <c r="AV417" s="13" t="s">
        <v>82</v>
      </c>
      <c r="AW417" s="13" t="s">
        <v>30</v>
      </c>
      <c r="AX417" s="13" t="s">
        <v>73</v>
      </c>
      <c r="AY417" s="157" t="s">
        <v>252</v>
      </c>
    </row>
    <row r="418" spans="2:65" s="12" customFormat="1">
      <c r="B418" s="149"/>
      <c r="D418" s="150" t="s">
        <v>261</v>
      </c>
      <c r="E418" s="151" t="s">
        <v>1</v>
      </c>
      <c r="F418" s="152" t="s">
        <v>3431</v>
      </c>
      <c r="H418" s="151" t="s">
        <v>1</v>
      </c>
      <c r="I418" s="153"/>
      <c r="L418" s="149"/>
      <c r="M418" s="154"/>
      <c r="T418" s="155"/>
      <c r="AT418" s="151" t="s">
        <v>261</v>
      </c>
      <c r="AU418" s="151" t="s">
        <v>82</v>
      </c>
      <c r="AV418" s="12" t="s">
        <v>80</v>
      </c>
      <c r="AW418" s="12" t="s">
        <v>30</v>
      </c>
      <c r="AX418" s="12" t="s">
        <v>73</v>
      </c>
      <c r="AY418" s="151" t="s">
        <v>252</v>
      </c>
    </row>
    <row r="419" spans="2:65" s="13" customFormat="1">
      <c r="B419" s="156"/>
      <c r="D419" s="150" t="s">
        <v>261</v>
      </c>
      <c r="E419" s="157" t="s">
        <v>1</v>
      </c>
      <c r="F419" s="158" t="s">
        <v>3432</v>
      </c>
      <c r="H419" s="159">
        <v>24</v>
      </c>
      <c r="I419" s="160"/>
      <c r="L419" s="156"/>
      <c r="M419" s="161"/>
      <c r="T419" s="162"/>
      <c r="AT419" s="157" t="s">
        <v>261</v>
      </c>
      <c r="AU419" s="157" t="s">
        <v>82</v>
      </c>
      <c r="AV419" s="13" t="s">
        <v>82</v>
      </c>
      <c r="AW419" s="13" t="s">
        <v>30</v>
      </c>
      <c r="AX419" s="13" t="s">
        <v>73</v>
      </c>
      <c r="AY419" s="157" t="s">
        <v>252</v>
      </c>
    </row>
    <row r="420" spans="2:65" s="14" customFormat="1">
      <c r="B420" s="163"/>
      <c r="D420" s="150" t="s">
        <v>261</v>
      </c>
      <c r="E420" s="164" t="s">
        <v>1</v>
      </c>
      <c r="F420" s="165" t="s">
        <v>277</v>
      </c>
      <c r="H420" s="166">
        <v>40</v>
      </c>
      <c r="I420" s="167"/>
      <c r="L420" s="163"/>
      <c r="M420" s="168"/>
      <c r="T420" s="169"/>
      <c r="AT420" s="164" t="s">
        <v>261</v>
      </c>
      <c r="AU420" s="164" t="s">
        <v>82</v>
      </c>
      <c r="AV420" s="14" t="s">
        <v>259</v>
      </c>
      <c r="AW420" s="14" t="s">
        <v>30</v>
      </c>
      <c r="AX420" s="14" t="s">
        <v>80</v>
      </c>
      <c r="AY420" s="164" t="s">
        <v>252</v>
      </c>
    </row>
    <row r="421" spans="2:65" s="1" customFormat="1" ht="44.25" customHeight="1">
      <c r="B421" s="32"/>
      <c r="C421" s="136" t="s">
        <v>543</v>
      </c>
      <c r="D421" s="136" t="s">
        <v>254</v>
      </c>
      <c r="E421" s="137" t="s">
        <v>753</v>
      </c>
      <c r="F421" s="138" t="s">
        <v>754</v>
      </c>
      <c r="G421" s="139" t="s">
        <v>610</v>
      </c>
      <c r="H421" s="140">
        <v>0.78</v>
      </c>
      <c r="I421" s="141"/>
      <c r="J421" s="142">
        <f>ROUND(I421*H421,2)</f>
        <v>0</v>
      </c>
      <c r="K421" s="138" t="s">
        <v>258</v>
      </c>
      <c r="L421" s="32"/>
      <c r="M421" s="143" t="s">
        <v>1</v>
      </c>
      <c r="N421" s="144" t="s">
        <v>38</v>
      </c>
      <c r="P421" s="145">
        <f>O421*H421</f>
        <v>0</v>
      </c>
      <c r="Q421" s="145">
        <v>1.23E-3</v>
      </c>
      <c r="R421" s="145">
        <f>Q421*H421</f>
        <v>9.5940000000000001E-4</v>
      </c>
      <c r="S421" s="145">
        <v>1.7000000000000001E-2</v>
      </c>
      <c r="T421" s="146">
        <f>S421*H421</f>
        <v>1.3260000000000001E-2</v>
      </c>
      <c r="AR421" s="147" t="s">
        <v>259</v>
      </c>
      <c r="AT421" s="147" t="s">
        <v>254</v>
      </c>
      <c r="AU421" s="147" t="s">
        <v>82</v>
      </c>
      <c r="AY421" s="17" t="s">
        <v>252</v>
      </c>
      <c r="BE421" s="148">
        <f>IF(N421="základní",J421,0)</f>
        <v>0</v>
      </c>
      <c r="BF421" s="148">
        <f>IF(N421="snížená",J421,0)</f>
        <v>0</v>
      </c>
      <c r="BG421" s="148">
        <f>IF(N421="zákl. přenesená",J421,0)</f>
        <v>0</v>
      </c>
      <c r="BH421" s="148">
        <f>IF(N421="sníž. přenesená",J421,0)</f>
        <v>0</v>
      </c>
      <c r="BI421" s="148">
        <f>IF(N421="nulová",J421,0)</f>
        <v>0</v>
      </c>
      <c r="BJ421" s="17" t="s">
        <v>80</v>
      </c>
      <c r="BK421" s="148">
        <f>ROUND(I421*H421,2)</f>
        <v>0</v>
      </c>
      <c r="BL421" s="17" t="s">
        <v>259</v>
      </c>
      <c r="BM421" s="147" t="s">
        <v>3433</v>
      </c>
    </row>
    <row r="422" spans="2:65" s="12" customFormat="1">
      <c r="B422" s="149"/>
      <c r="D422" s="150" t="s">
        <v>261</v>
      </c>
      <c r="E422" s="151" t="s">
        <v>1</v>
      </c>
      <c r="F422" s="152" t="s">
        <v>756</v>
      </c>
      <c r="H422" s="151" t="s">
        <v>1</v>
      </c>
      <c r="I422" s="153"/>
      <c r="L422" s="149"/>
      <c r="M422" s="154"/>
      <c r="T422" s="155"/>
      <c r="AT422" s="151" t="s">
        <v>261</v>
      </c>
      <c r="AU422" s="151" t="s">
        <v>82</v>
      </c>
      <c r="AV422" s="12" t="s">
        <v>80</v>
      </c>
      <c r="AW422" s="12" t="s">
        <v>30</v>
      </c>
      <c r="AX422" s="12" t="s">
        <v>73</v>
      </c>
      <c r="AY422" s="151" t="s">
        <v>252</v>
      </c>
    </row>
    <row r="423" spans="2:65" s="13" customFormat="1">
      <c r="B423" s="156"/>
      <c r="D423" s="150" t="s">
        <v>261</v>
      </c>
      <c r="E423" s="157" t="s">
        <v>1</v>
      </c>
      <c r="F423" s="158" t="s">
        <v>3434</v>
      </c>
      <c r="H423" s="159">
        <v>0.78</v>
      </c>
      <c r="I423" s="160"/>
      <c r="L423" s="156"/>
      <c r="M423" s="161"/>
      <c r="T423" s="162"/>
      <c r="AT423" s="157" t="s">
        <v>261</v>
      </c>
      <c r="AU423" s="157" t="s">
        <v>82</v>
      </c>
      <c r="AV423" s="13" t="s">
        <v>82</v>
      </c>
      <c r="AW423" s="13" t="s">
        <v>30</v>
      </c>
      <c r="AX423" s="13" t="s">
        <v>80</v>
      </c>
      <c r="AY423" s="157" t="s">
        <v>252</v>
      </c>
    </row>
    <row r="424" spans="2:65" s="1" customFormat="1" ht="37.9" customHeight="1">
      <c r="B424" s="32"/>
      <c r="C424" s="136" t="s">
        <v>553</v>
      </c>
      <c r="D424" s="136" t="s">
        <v>254</v>
      </c>
      <c r="E424" s="137" t="s">
        <v>759</v>
      </c>
      <c r="F424" s="138" t="s">
        <v>760</v>
      </c>
      <c r="G424" s="139" t="s">
        <v>610</v>
      </c>
      <c r="H424" s="140">
        <v>11.86</v>
      </c>
      <c r="I424" s="141"/>
      <c r="J424" s="142">
        <f>ROUND(I424*H424,2)</f>
        <v>0</v>
      </c>
      <c r="K424" s="138" t="s">
        <v>258</v>
      </c>
      <c r="L424" s="32"/>
      <c r="M424" s="143" t="s">
        <v>1</v>
      </c>
      <c r="N424" s="144" t="s">
        <v>38</v>
      </c>
      <c r="P424" s="145">
        <f>O424*H424</f>
        <v>0</v>
      </c>
      <c r="Q424" s="145">
        <v>8.0000000000000007E-5</v>
      </c>
      <c r="R424" s="145">
        <f>Q424*H424</f>
        <v>9.4880000000000008E-4</v>
      </c>
      <c r="S424" s="145">
        <v>0</v>
      </c>
      <c r="T424" s="146">
        <f>S424*H424</f>
        <v>0</v>
      </c>
      <c r="AR424" s="147" t="s">
        <v>259</v>
      </c>
      <c r="AT424" s="147" t="s">
        <v>254</v>
      </c>
      <c r="AU424" s="147" t="s">
        <v>82</v>
      </c>
      <c r="AY424" s="17" t="s">
        <v>252</v>
      </c>
      <c r="BE424" s="148">
        <f>IF(N424="základní",J424,0)</f>
        <v>0</v>
      </c>
      <c r="BF424" s="148">
        <f>IF(N424="snížená",J424,0)</f>
        <v>0</v>
      </c>
      <c r="BG424" s="148">
        <f>IF(N424="zákl. přenesená",J424,0)</f>
        <v>0</v>
      </c>
      <c r="BH424" s="148">
        <f>IF(N424="sníž. přenesená",J424,0)</f>
        <v>0</v>
      </c>
      <c r="BI424" s="148">
        <f>IF(N424="nulová",J424,0)</f>
        <v>0</v>
      </c>
      <c r="BJ424" s="17" t="s">
        <v>80</v>
      </c>
      <c r="BK424" s="148">
        <f>ROUND(I424*H424,2)</f>
        <v>0</v>
      </c>
      <c r="BL424" s="17" t="s">
        <v>259</v>
      </c>
      <c r="BM424" s="147" t="s">
        <v>3435</v>
      </c>
    </row>
    <row r="425" spans="2:65" s="12" customFormat="1">
      <c r="B425" s="149"/>
      <c r="D425" s="150" t="s">
        <v>261</v>
      </c>
      <c r="E425" s="151" t="s">
        <v>1</v>
      </c>
      <c r="F425" s="152" t="s">
        <v>641</v>
      </c>
      <c r="H425" s="151" t="s">
        <v>1</v>
      </c>
      <c r="I425" s="153"/>
      <c r="L425" s="149"/>
      <c r="M425" s="154"/>
      <c r="T425" s="155"/>
      <c r="AT425" s="151" t="s">
        <v>261</v>
      </c>
      <c r="AU425" s="151" t="s">
        <v>82</v>
      </c>
      <c r="AV425" s="12" t="s">
        <v>80</v>
      </c>
      <c r="AW425" s="12" t="s">
        <v>30</v>
      </c>
      <c r="AX425" s="12" t="s">
        <v>73</v>
      </c>
      <c r="AY425" s="151" t="s">
        <v>252</v>
      </c>
    </row>
    <row r="426" spans="2:65" s="12" customFormat="1">
      <c r="B426" s="149"/>
      <c r="D426" s="150" t="s">
        <v>261</v>
      </c>
      <c r="E426" s="151" t="s">
        <v>1</v>
      </c>
      <c r="F426" s="152" t="s">
        <v>3329</v>
      </c>
      <c r="H426" s="151" t="s">
        <v>1</v>
      </c>
      <c r="I426" s="153"/>
      <c r="L426" s="149"/>
      <c r="M426" s="154"/>
      <c r="T426" s="155"/>
      <c r="AT426" s="151" t="s">
        <v>261</v>
      </c>
      <c r="AU426" s="151" t="s">
        <v>82</v>
      </c>
      <c r="AV426" s="12" t="s">
        <v>80</v>
      </c>
      <c r="AW426" s="12" t="s">
        <v>30</v>
      </c>
      <c r="AX426" s="12" t="s">
        <v>73</v>
      </c>
      <c r="AY426" s="151" t="s">
        <v>252</v>
      </c>
    </row>
    <row r="427" spans="2:65" s="13" customFormat="1">
      <c r="B427" s="156"/>
      <c r="D427" s="150" t="s">
        <v>261</v>
      </c>
      <c r="E427" s="157" t="s">
        <v>1</v>
      </c>
      <c r="F427" s="158" t="s">
        <v>3436</v>
      </c>
      <c r="H427" s="159">
        <v>2.11</v>
      </c>
      <c r="I427" s="160"/>
      <c r="L427" s="156"/>
      <c r="M427" s="161"/>
      <c r="T427" s="162"/>
      <c r="AT427" s="157" t="s">
        <v>261</v>
      </c>
      <c r="AU427" s="157" t="s">
        <v>82</v>
      </c>
      <c r="AV427" s="13" t="s">
        <v>82</v>
      </c>
      <c r="AW427" s="13" t="s">
        <v>30</v>
      </c>
      <c r="AX427" s="13" t="s">
        <v>73</v>
      </c>
      <c r="AY427" s="157" t="s">
        <v>252</v>
      </c>
    </row>
    <row r="428" spans="2:65" s="12" customFormat="1">
      <c r="B428" s="149"/>
      <c r="D428" s="150" t="s">
        <v>261</v>
      </c>
      <c r="E428" s="151" t="s">
        <v>1</v>
      </c>
      <c r="F428" s="152" t="s">
        <v>3331</v>
      </c>
      <c r="H428" s="151" t="s">
        <v>1</v>
      </c>
      <c r="I428" s="153"/>
      <c r="L428" s="149"/>
      <c r="M428" s="154"/>
      <c r="T428" s="155"/>
      <c r="AT428" s="151" t="s">
        <v>261</v>
      </c>
      <c r="AU428" s="151" t="s">
        <v>82</v>
      </c>
      <c r="AV428" s="12" t="s">
        <v>80</v>
      </c>
      <c r="AW428" s="12" t="s">
        <v>30</v>
      </c>
      <c r="AX428" s="12" t="s">
        <v>73</v>
      </c>
      <c r="AY428" s="151" t="s">
        <v>252</v>
      </c>
    </row>
    <row r="429" spans="2:65" s="13" customFormat="1">
      <c r="B429" s="156"/>
      <c r="D429" s="150" t="s">
        <v>261</v>
      </c>
      <c r="E429" s="157" t="s">
        <v>1</v>
      </c>
      <c r="F429" s="158" t="s">
        <v>647</v>
      </c>
      <c r="H429" s="159">
        <v>2.5299999999999998</v>
      </c>
      <c r="I429" s="160"/>
      <c r="L429" s="156"/>
      <c r="M429" s="161"/>
      <c r="T429" s="162"/>
      <c r="AT429" s="157" t="s">
        <v>261</v>
      </c>
      <c r="AU429" s="157" t="s">
        <v>82</v>
      </c>
      <c r="AV429" s="13" t="s">
        <v>82</v>
      </c>
      <c r="AW429" s="13" t="s">
        <v>30</v>
      </c>
      <c r="AX429" s="13" t="s">
        <v>73</v>
      </c>
      <c r="AY429" s="157" t="s">
        <v>252</v>
      </c>
    </row>
    <row r="430" spans="2:65" s="12" customFormat="1">
      <c r="B430" s="149"/>
      <c r="D430" s="150" t="s">
        <v>261</v>
      </c>
      <c r="E430" s="151" t="s">
        <v>1</v>
      </c>
      <c r="F430" s="152" t="s">
        <v>3333</v>
      </c>
      <c r="H430" s="151" t="s">
        <v>1</v>
      </c>
      <c r="I430" s="153"/>
      <c r="L430" s="149"/>
      <c r="M430" s="154"/>
      <c r="T430" s="155"/>
      <c r="AT430" s="151" t="s">
        <v>261</v>
      </c>
      <c r="AU430" s="151" t="s">
        <v>82</v>
      </c>
      <c r="AV430" s="12" t="s">
        <v>80</v>
      </c>
      <c r="AW430" s="12" t="s">
        <v>30</v>
      </c>
      <c r="AX430" s="12" t="s">
        <v>73</v>
      </c>
      <c r="AY430" s="151" t="s">
        <v>252</v>
      </c>
    </row>
    <row r="431" spans="2:65" s="13" customFormat="1">
      <c r="B431" s="156"/>
      <c r="D431" s="150" t="s">
        <v>261</v>
      </c>
      <c r="E431" s="157" t="s">
        <v>1</v>
      </c>
      <c r="F431" s="158" t="s">
        <v>649</v>
      </c>
      <c r="H431" s="159">
        <v>3.61</v>
      </c>
      <c r="I431" s="160"/>
      <c r="L431" s="156"/>
      <c r="M431" s="161"/>
      <c r="T431" s="162"/>
      <c r="AT431" s="157" t="s">
        <v>261</v>
      </c>
      <c r="AU431" s="157" t="s">
        <v>82</v>
      </c>
      <c r="AV431" s="13" t="s">
        <v>82</v>
      </c>
      <c r="AW431" s="13" t="s">
        <v>30</v>
      </c>
      <c r="AX431" s="13" t="s">
        <v>73</v>
      </c>
      <c r="AY431" s="157" t="s">
        <v>252</v>
      </c>
    </row>
    <row r="432" spans="2:65" s="12" customFormat="1">
      <c r="B432" s="149"/>
      <c r="D432" s="150" t="s">
        <v>261</v>
      </c>
      <c r="E432" s="151" t="s">
        <v>1</v>
      </c>
      <c r="F432" s="152" t="s">
        <v>3335</v>
      </c>
      <c r="H432" s="151" t="s">
        <v>1</v>
      </c>
      <c r="I432" s="153"/>
      <c r="L432" s="149"/>
      <c r="M432" s="154"/>
      <c r="T432" s="155"/>
      <c r="AT432" s="151" t="s">
        <v>261</v>
      </c>
      <c r="AU432" s="151" t="s">
        <v>82</v>
      </c>
      <c r="AV432" s="12" t="s">
        <v>80</v>
      </c>
      <c r="AW432" s="12" t="s">
        <v>30</v>
      </c>
      <c r="AX432" s="12" t="s">
        <v>73</v>
      </c>
      <c r="AY432" s="151" t="s">
        <v>252</v>
      </c>
    </row>
    <row r="433" spans="2:65" s="13" customFormat="1">
      <c r="B433" s="156"/>
      <c r="D433" s="150" t="s">
        <v>261</v>
      </c>
      <c r="E433" s="157" t="s">
        <v>1</v>
      </c>
      <c r="F433" s="158" t="s">
        <v>649</v>
      </c>
      <c r="H433" s="159">
        <v>3.61</v>
      </c>
      <c r="I433" s="160"/>
      <c r="L433" s="156"/>
      <c r="M433" s="161"/>
      <c r="T433" s="162"/>
      <c r="AT433" s="157" t="s">
        <v>261</v>
      </c>
      <c r="AU433" s="157" t="s">
        <v>82</v>
      </c>
      <c r="AV433" s="13" t="s">
        <v>82</v>
      </c>
      <c r="AW433" s="13" t="s">
        <v>30</v>
      </c>
      <c r="AX433" s="13" t="s">
        <v>73</v>
      </c>
      <c r="AY433" s="157" t="s">
        <v>252</v>
      </c>
    </row>
    <row r="434" spans="2:65" s="14" customFormat="1">
      <c r="B434" s="163"/>
      <c r="D434" s="150" t="s">
        <v>261</v>
      </c>
      <c r="E434" s="164" t="s">
        <v>1</v>
      </c>
      <c r="F434" s="165" t="s">
        <v>277</v>
      </c>
      <c r="H434" s="166">
        <v>11.86</v>
      </c>
      <c r="I434" s="167"/>
      <c r="L434" s="163"/>
      <c r="M434" s="168"/>
      <c r="T434" s="169"/>
      <c r="AT434" s="164" t="s">
        <v>261</v>
      </c>
      <c r="AU434" s="164" t="s">
        <v>82</v>
      </c>
      <c r="AV434" s="14" t="s">
        <v>259</v>
      </c>
      <c r="AW434" s="14" t="s">
        <v>30</v>
      </c>
      <c r="AX434" s="14" t="s">
        <v>80</v>
      </c>
      <c r="AY434" s="164" t="s">
        <v>252</v>
      </c>
    </row>
    <row r="435" spans="2:65" s="11" customFormat="1" ht="22.9" customHeight="1">
      <c r="B435" s="124"/>
      <c r="D435" s="125" t="s">
        <v>72</v>
      </c>
      <c r="E435" s="134" t="s">
        <v>797</v>
      </c>
      <c r="F435" s="134" t="s">
        <v>798</v>
      </c>
      <c r="I435" s="127"/>
      <c r="J435" s="135">
        <f>BK435</f>
        <v>0</v>
      </c>
      <c r="L435" s="124"/>
      <c r="M435" s="129"/>
      <c r="P435" s="130">
        <f>SUM(P436:P439)</f>
        <v>0</v>
      </c>
      <c r="R435" s="130">
        <f>SUM(R436:R439)</f>
        <v>3.6330000000000001E-2</v>
      </c>
      <c r="T435" s="131">
        <f>SUM(T436:T439)</f>
        <v>0</v>
      </c>
      <c r="AR435" s="125" t="s">
        <v>80</v>
      </c>
      <c r="AT435" s="132" t="s">
        <v>72</v>
      </c>
      <c r="AU435" s="132" t="s">
        <v>80</v>
      </c>
      <c r="AY435" s="125" t="s">
        <v>252</v>
      </c>
      <c r="BK435" s="133">
        <f>SUM(BK436:BK439)</f>
        <v>0</v>
      </c>
    </row>
    <row r="436" spans="2:65" s="1" customFormat="1" ht="24.2" customHeight="1">
      <c r="B436" s="32"/>
      <c r="C436" s="136" t="s">
        <v>559</v>
      </c>
      <c r="D436" s="136" t="s">
        <v>254</v>
      </c>
      <c r="E436" s="137" t="s">
        <v>800</v>
      </c>
      <c r="F436" s="138" t="s">
        <v>801</v>
      </c>
      <c r="G436" s="139" t="s">
        <v>345</v>
      </c>
      <c r="H436" s="140">
        <v>3</v>
      </c>
      <c r="I436" s="141"/>
      <c r="J436" s="142">
        <f>ROUND(I436*H436,2)</f>
        <v>0</v>
      </c>
      <c r="K436" s="138" t="s">
        <v>258</v>
      </c>
      <c r="L436" s="32"/>
      <c r="M436" s="143" t="s">
        <v>1</v>
      </c>
      <c r="N436" s="144" t="s">
        <v>38</v>
      </c>
      <c r="P436" s="145">
        <f>O436*H436</f>
        <v>0</v>
      </c>
      <c r="Q436" s="145">
        <v>1.1E-4</v>
      </c>
      <c r="R436" s="145">
        <f>Q436*H436</f>
        <v>3.3E-4</v>
      </c>
      <c r="S436" s="145">
        <v>0</v>
      </c>
      <c r="T436" s="146">
        <f>S436*H436</f>
        <v>0</v>
      </c>
      <c r="AR436" s="147" t="s">
        <v>259</v>
      </c>
      <c r="AT436" s="147" t="s">
        <v>254</v>
      </c>
      <c r="AU436" s="147" t="s">
        <v>82</v>
      </c>
      <c r="AY436" s="17" t="s">
        <v>252</v>
      </c>
      <c r="BE436" s="148">
        <f>IF(N436="základní",J436,0)</f>
        <v>0</v>
      </c>
      <c r="BF436" s="148">
        <f>IF(N436="snížená",J436,0)</f>
        <v>0</v>
      </c>
      <c r="BG436" s="148">
        <f>IF(N436="zákl. přenesená",J436,0)</f>
        <v>0</v>
      </c>
      <c r="BH436" s="148">
        <f>IF(N436="sníž. přenesená",J436,0)</f>
        <v>0</v>
      </c>
      <c r="BI436" s="148">
        <f>IF(N436="nulová",J436,0)</f>
        <v>0</v>
      </c>
      <c r="BJ436" s="17" t="s">
        <v>80</v>
      </c>
      <c r="BK436" s="148">
        <f>ROUND(I436*H436,2)</f>
        <v>0</v>
      </c>
      <c r="BL436" s="17" t="s">
        <v>259</v>
      </c>
      <c r="BM436" s="147" t="s">
        <v>3437</v>
      </c>
    </row>
    <row r="437" spans="2:65" s="12" customFormat="1">
      <c r="B437" s="149"/>
      <c r="D437" s="150" t="s">
        <v>261</v>
      </c>
      <c r="E437" s="151" t="s">
        <v>1</v>
      </c>
      <c r="F437" s="152" t="s">
        <v>803</v>
      </c>
      <c r="H437" s="151" t="s">
        <v>1</v>
      </c>
      <c r="I437" s="153"/>
      <c r="L437" s="149"/>
      <c r="M437" s="154"/>
      <c r="T437" s="155"/>
      <c r="AT437" s="151" t="s">
        <v>261</v>
      </c>
      <c r="AU437" s="151" t="s">
        <v>82</v>
      </c>
      <c r="AV437" s="12" t="s">
        <v>80</v>
      </c>
      <c r="AW437" s="12" t="s">
        <v>30</v>
      </c>
      <c r="AX437" s="12" t="s">
        <v>73</v>
      </c>
      <c r="AY437" s="151" t="s">
        <v>252</v>
      </c>
    </row>
    <row r="438" spans="2:65" s="13" customFormat="1">
      <c r="B438" s="156"/>
      <c r="D438" s="150" t="s">
        <v>261</v>
      </c>
      <c r="E438" s="157" t="s">
        <v>1</v>
      </c>
      <c r="F438" s="158" t="s">
        <v>96</v>
      </c>
      <c r="H438" s="159">
        <v>3</v>
      </c>
      <c r="I438" s="160"/>
      <c r="L438" s="156"/>
      <c r="M438" s="161"/>
      <c r="T438" s="162"/>
      <c r="AT438" s="157" t="s">
        <v>261</v>
      </c>
      <c r="AU438" s="157" t="s">
        <v>82</v>
      </c>
      <c r="AV438" s="13" t="s">
        <v>82</v>
      </c>
      <c r="AW438" s="13" t="s">
        <v>30</v>
      </c>
      <c r="AX438" s="13" t="s">
        <v>80</v>
      </c>
      <c r="AY438" s="157" t="s">
        <v>252</v>
      </c>
    </row>
    <row r="439" spans="2:65" s="1" customFormat="1" ht="16.5" customHeight="1">
      <c r="B439" s="32"/>
      <c r="C439" s="170" t="s">
        <v>565</v>
      </c>
      <c r="D439" s="170" t="s">
        <v>463</v>
      </c>
      <c r="E439" s="171" t="s">
        <v>806</v>
      </c>
      <c r="F439" s="172" t="s">
        <v>807</v>
      </c>
      <c r="G439" s="173" t="s">
        <v>345</v>
      </c>
      <c r="H439" s="174">
        <v>3</v>
      </c>
      <c r="I439" s="175"/>
      <c r="J439" s="176">
        <f>ROUND(I439*H439,2)</f>
        <v>0</v>
      </c>
      <c r="K439" s="172" t="s">
        <v>1</v>
      </c>
      <c r="L439" s="177"/>
      <c r="M439" s="178" t="s">
        <v>1</v>
      </c>
      <c r="N439" s="179" t="s">
        <v>38</v>
      </c>
      <c r="P439" s="145">
        <f>O439*H439</f>
        <v>0</v>
      </c>
      <c r="Q439" s="145">
        <v>1.2E-2</v>
      </c>
      <c r="R439" s="145">
        <f>Q439*H439</f>
        <v>3.6000000000000004E-2</v>
      </c>
      <c r="S439" s="145">
        <v>0</v>
      </c>
      <c r="T439" s="146">
        <f>S439*H439</f>
        <v>0</v>
      </c>
      <c r="AR439" s="147" t="s">
        <v>320</v>
      </c>
      <c r="AT439" s="147" t="s">
        <v>463</v>
      </c>
      <c r="AU439" s="147" t="s">
        <v>82</v>
      </c>
      <c r="AY439" s="17" t="s">
        <v>252</v>
      </c>
      <c r="BE439" s="148">
        <f>IF(N439="základní",J439,0)</f>
        <v>0</v>
      </c>
      <c r="BF439" s="148">
        <f>IF(N439="snížená",J439,0)</f>
        <v>0</v>
      </c>
      <c r="BG439" s="148">
        <f>IF(N439="zákl. přenesená",J439,0)</f>
        <v>0</v>
      </c>
      <c r="BH439" s="148">
        <f>IF(N439="sníž. přenesená",J439,0)</f>
        <v>0</v>
      </c>
      <c r="BI439" s="148">
        <f>IF(N439="nulová",J439,0)</f>
        <v>0</v>
      </c>
      <c r="BJ439" s="17" t="s">
        <v>80</v>
      </c>
      <c r="BK439" s="148">
        <f>ROUND(I439*H439,2)</f>
        <v>0</v>
      </c>
      <c r="BL439" s="17" t="s">
        <v>259</v>
      </c>
      <c r="BM439" s="147" t="s">
        <v>3438</v>
      </c>
    </row>
    <row r="440" spans="2:65" s="11" customFormat="1" ht="22.9" customHeight="1">
      <c r="B440" s="124"/>
      <c r="D440" s="125" t="s">
        <v>72</v>
      </c>
      <c r="E440" s="134" t="s">
        <v>817</v>
      </c>
      <c r="F440" s="134" t="s">
        <v>818</v>
      </c>
      <c r="I440" s="127"/>
      <c r="J440" s="135">
        <f>BK440</f>
        <v>0</v>
      </c>
      <c r="L440" s="124"/>
      <c r="M440" s="129"/>
      <c r="P440" s="130">
        <f>SUM(P441:P458)</f>
        <v>0</v>
      </c>
      <c r="R440" s="130">
        <f>SUM(R441:R458)</f>
        <v>0</v>
      </c>
      <c r="T440" s="131">
        <f>SUM(T441:T458)</f>
        <v>0</v>
      </c>
      <c r="AR440" s="125" t="s">
        <v>80</v>
      </c>
      <c r="AT440" s="132" t="s">
        <v>72</v>
      </c>
      <c r="AU440" s="132" t="s">
        <v>80</v>
      </c>
      <c r="AY440" s="125" t="s">
        <v>252</v>
      </c>
      <c r="BK440" s="133">
        <f>SUM(BK441:BK458)</f>
        <v>0</v>
      </c>
    </row>
    <row r="441" spans="2:65" s="1" customFormat="1" ht="44.25" customHeight="1">
      <c r="B441" s="32"/>
      <c r="C441" s="136" t="s">
        <v>574</v>
      </c>
      <c r="D441" s="136" t="s">
        <v>254</v>
      </c>
      <c r="E441" s="137" t="s">
        <v>820</v>
      </c>
      <c r="F441" s="138" t="s">
        <v>821</v>
      </c>
      <c r="G441" s="139" t="s">
        <v>336</v>
      </c>
      <c r="H441" s="140">
        <v>40.429000000000002</v>
      </c>
      <c r="I441" s="141"/>
      <c r="J441" s="142">
        <f>ROUND(I441*H441,2)</f>
        <v>0</v>
      </c>
      <c r="K441" s="138" t="s">
        <v>258</v>
      </c>
      <c r="L441" s="32"/>
      <c r="M441" s="143" t="s">
        <v>1</v>
      </c>
      <c r="N441" s="144" t="s">
        <v>38</v>
      </c>
      <c r="P441" s="145">
        <f>O441*H441</f>
        <v>0</v>
      </c>
      <c r="Q441" s="145">
        <v>0</v>
      </c>
      <c r="R441" s="145">
        <f>Q441*H441</f>
        <v>0</v>
      </c>
      <c r="S441" s="145">
        <v>0</v>
      </c>
      <c r="T441" s="146">
        <f>S441*H441</f>
        <v>0</v>
      </c>
      <c r="AR441" s="147" t="s">
        <v>259</v>
      </c>
      <c r="AT441" s="147" t="s">
        <v>254</v>
      </c>
      <c r="AU441" s="147" t="s">
        <v>82</v>
      </c>
      <c r="AY441" s="17" t="s">
        <v>252</v>
      </c>
      <c r="BE441" s="148">
        <f>IF(N441="základní",J441,0)</f>
        <v>0</v>
      </c>
      <c r="BF441" s="148">
        <f>IF(N441="snížená",J441,0)</f>
        <v>0</v>
      </c>
      <c r="BG441" s="148">
        <f>IF(N441="zákl. přenesená",J441,0)</f>
        <v>0</v>
      </c>
      <c r="BH441" s="148">
        <f>IF(N441="sníž. přenesená",J441,0)</f>
        <v>0</v>
      </c>
      <c r="BI441" s="148">
        <f>IF(N441="nulová",J441,0)</f>
        <v>0</v>
      </c>
      <c r="BJ441" s="17" t="s">
        <v>80</v>
      </c>
      <c r="BK441" s="148">
        <f>ROUND(I441*H441,2)</f>
        <v>0</v>
      </c>
      <c r="BL441" s="17" t="s">
        <v>259</v>
      </c>
      <c r="BM441" s="147" t="s">
        <v>3439</v>
      </c>
    </row>
    <row r="442" spans="2:65" s="1" customFormat="1" ht="62.65" customHeight="1">
      <c r="B442" s="32"/>
      <c r="C442" s="136" t="s">
        <v>578</v>
      </c>
      <c r="D442" s="136" t="s">
        <v>254</v>
      </c>
      <c r="E442" s="137" t="s">
        <v>824</v>
      </c>
      <c r="F442" s="138" t="s">
        <v>825</v>
      </c>
      <c r="G442" s="139" t="s">
        <v>336</v>
      </c>
      <c r="H442" s="140">
        <v>161.71600000000001</v>
      </c>
      <c r="I442" s="141"/>
      <c r="J442" s="142">
        <f>ROUND(I442*H442,2)</f>
        <v>0</v>
      </c>
      <c r="K442" s="138" t="s">
        <v>258</v>
      </c>
      <c r="L442" s="32"/>
      <c r="M442" s="143" t="s">
        <v>1</v>
      </c>
      <c r="N442" s="144" t="s">
        <v>38</v>
      </c>
      <c r="P442" s="145">
        <f>O442*H442</f>
        <v>0</v>
      </c>
      <c r="Q442" s="145">
        <v>0</v>
      </c>
      <c r="R442" s="145">
        <f>Q442*H442</f>
        <v>0</v>
      </c>
      <c r="S442" s="145">
        <v>0</v>
      </c>
      <c r="T442" s="146">
        <f>S442*H442</f>
        <v>0</v>
      </c>
      <c r="AR442" s="147" t="s">
        <v>259</v>
      </c>
      <c r="AT442" s="147" t="s">
        <v>254</v>
      </c>
      <c r="AU442" s="147" t="s">
        <v>82</v>
      </c>
      <c r="AY442" s="17" t="s">
        <v>252</v>
      </c>
      <c r="BE442" s="148">
        <f>IF(N442="základní",J442,0)</f>
        <v>0</v>
      </c>
      <c r="BF442" s="148">
        <f>IF(N442="snížená",J442,0)</f>
        <v>0</v>
      </c>
      <c r="BG442" s="148">
        <f>IF(N442="zákl. přenesená",J442,0)</f>
        <v>0</v>
      </c>
      <c r="BH442" s="148">
        <f>IF(N442="sníž. přenesená",J442,0)</f>
        <v>0</v>
      </c>
      <c r="BI442" s="148">
        <f>IF(N442="nulová",J442,0)</f>
        <v>0</v>
      </c>
      <c r="BJ442" s="17" t="s">
        <v>80</v>
      </c>
      <c r="BK442" s="148">
        <f>ROUND(I442*H442,2)</f>
        <v>0</v>
      </c>
      <c r="BL442" s="17" t="s">
        <v>259</v>
      </c>
      <c r="BM442" s="147" t="s">
        <v>3440</v>
      </c>
    </row>
    <row r="443" spans="2:65" s="13" customFormat="1">
      <c r="B443" s="156"/>
      <c r="D443" s="150" t="s">
        <v>261</v>
      </c>
      <c r="F443" s="158" t="s">
        <v>3441</v>
      </c>
      <c r="H443" s="159">
        <v>161.71600000000001</v>
      </c>
      <c r="I443" s="160"/>
      <c r="L443" s="156"/>
      <c r="M443" s="161"/>
      <c r="T443" s="162"/>
      <c r="AT443" s="157" t="s">
        <v>261</v>
      </c>
      <c r="AU443" s="157" t="s">
        <v>82</v>
      </c>
      <c r="AV443" s="13" t="s">
        <v>82</v>
      </c>
      <c r="AW443" s="13" t="s">
        <v>4</v>
      </c>
      <c r="AX443" s="13" t="s">
        <v>80</v>
      </c>
      <c r="AY443" s="157" t="s">
        <v>252</v>
      </c>
    </row>
    <row r="444" spans="2:65" s="1" customFormat="1" ht="33" customHeight="1">
      <c r="B444" s="32"/>
      <c r="C444" s="136" t="s">
        <v>585</v>
      </c>
      <c r="D444" s="136" t="s">
        <v>254</v>
      </c>
      <c r="E444" s="137" t="s">
        <v>829</v>
      </c>
      <c r="F444" s="138" t="s">
        <v>830</v>
      </c>
      <c r="G444" s="139" t="s">
        <v>336</v>
      </c>
      <c r="H444" s="140">
        <v>40.429000000000002</v>
      </c>
      <c r="I444" s="141"/>
      <c r="J444" s="142">
        <f>ROUND(I444*H444,2)</f>
        <v>0</v>
      </c>
      <c r="K444" s="138" t="s">
        <v>258</v>
      </c>
      <c r="L444" s="32"/>
      <c r="M444" s="143" t="s">
        <v>1</v>
      </c>
      <c r="N444" s="144" t="s">
        <v>38</v>
      </c>
      <c r="P444" s="145">
        <f>O444*H444</f>
        <v>0</v>
      </c>
      <c r="Q444" s="145">
        <v>0</v>
      </c>
      <c r="R444" s="145">
        <f>Q444*H444</f>
        <v>0</v>
      </c>
      <c r="S444" s="145">
        <v>0</v>
      </c>
      <c r="T444" s="146">
        <f>S444*H444</f>
        <v>0</v>
      </c>
      <c r="AR444" s="147" t="s">
        <v>259</v>
      </c>
      <c r="AT444" s="147" t="s">
        <v>254</v>
      </c>
      <c r="AU444" s="147" t="s">
        <v>82</v>
      </c>
      <c r="AY444" s="17" t="s">
        <v>252</v>
      </c>
      <c r="BE444" s="148">
        <f>IF(N444="základní",J444,0)</f>
        <v>0</v>
      </c>
      <c r="BF444" s="148">
        <f>IF(N444="snížená",J444,0)</f>
        <v>0</v>
      </c>
      <c r="BG444" s="148">
        <f>IF(N444="zákl. přenesená",J444,0)</f>
        <v>0</v>
      </c>
      <c r="BH444" s="148">
        <f>IF(N444="sníž. přenesená",J444,0)</f>
        <v>0</v>
      </c>
      <c r="BI444" s="148">
        <f>IF(N444="nulová",J444,0)</f>
        <v>0</v>
      </c>
      <c r="BJ444" s="17" t="s">
        <v>80</v>
      </c>
      <c r="BK444" s="148">
        <f>ROUND(I444*H444,2)</f>
        <v>0</v>
      </c>
      <c r="BL444" s="17" t="s">
        <v>259</v>
      </c>
      <c r="BM444" s="147" t="s">
        <v>3442</v>
      </c>
    </row>
    <row r="445" spans="2:65" s="1" customFormat="1" ht="44.25" customHeight="1">
      <c r="B445" s="32"/>
      <c r="C445" s="136" t="s">
        <v>590</v>
      </c>
      <c r="D445" s="136" t="s">
        <v>254</v>
      </c>
      <c r="E445" s="137" t="s">
        <v>833</v>
      </c>
      <c r="F445" s="138" t="s">
        <v>834</v>
      </c>
      <c r="G445" s="139" t="s">
        <v>336</v>
      </c>
      <c r="H445" s="140">
        <v>566.00599999999997</v>
      </c>
      <c r="I445" s="141"/>
      <c r="J445" s="142">
        <f>ROUND(I445*H445,2)</f>
        <v>0</v>
      </c>
      <c r="K445" s="138" t="s">
        <v>258</v>
      </c>
      <c r="L445" s="32"/>
      <c r="M445" s="143" t="s">
        <v>1</v>
      </c>
      <c r="N445" s="144" t="s">
        <v>38</v>
      </c>
      <c r="P445" s="145">
        <f>O445*H445</f>
        <v>0</v>
      </c>
      <c r="Q445" s="145">
        <v>0</v>
      </c>
      <c r="R445" s="145">
        <f>Q445*H445</f>
        <v>0</v>
      </c>
      <c r="S445" s="145">
        <v>0</v>
      </c>
      <c r="T445" s="146">
        <f>S445*H445</f>
        <v>0</v>
      </c>
      <c r="AR445" s="147" t="s">
        <v>259</v>
      </c>
      <c r="AT445" s="147" t="s">
        <v>254</v>
      </c>
      <c r="AU445" s="147" t="s">
        <v>82</v>
      </c>
      <c r="AY445" s="17" t="s">
        <v>252</v>
      </c>
      <c r="BE445" s="148">
        <f>IF(N445="základní",J445,0)</f>
        <v>0</v>
      </c>
      <c r="BF445" s="148">
        <f>IF(N445="snížená",J445,0)</f>
        <v>0</v>
      </c>
      <c r="BG445" s="148">
        <f>IF(N445="zákl. přenesená",J445,0)</f>
        <v>0</v>
      </c>
      <c r="BH445" s="148">
        <f>IF(N445="sníž. přenesená",J445,0)</f>
        <v>0</v>
      </c>
      <c r="BI445" s="148">
        <f>IF(N445="nulová",J445,0)</f>
        <v>0</v>
      </c>
      <c r="BJ445" s="17" t="s">
        <v>80</v>
      </c>
      <c r="BK445" s="148">
        <f>ROUND(I445*H445,2)</f>
        <v>0</v>
      </c>
      <c r="BL445" s="17" t="s">
        <v>259</v>
      </c>
      <c r="BM445" s="147" t="s">
        <v>3443</v>
      </c>
    </row>
    <row r="446" spans="2:65" s="13" customFormat="1">
      <c r="B446" s="156"/>
      <c r="D446" s="150" t="s">
        <v>261</v>
      </c>
      <c r="F446" s="158" t="s">
        <v>3444</v>
      </c>
      <c r="H446" s="159">
        <v>566.00599999999997</v>
      </c>
      <c r="I446" s="160"/>
      <c r="L446" s="156"/>
      <c r="M446" s="161"/>
      <c r="T446" s="162"/>
      <c r="AT446" s="157" t="s">
        <v>261</v>
      </c>
      <c r="AU446" s="157" t="s">
        <v>82</v>
      </c>
      <c r="AV446" s="13" t="s">
        <v>82</v>
      </c>
      <c r="AW446" s="13" t="s">
        <v>4</v>
      </c>
      <c r="AX446" s="13" t="s">
        <v>80</v>
      </c>
      <c r="AY446" s="157" t="s">
        <v>252</v>
      </c>
    </row>
    <row r="447" spans="2:65" s="1" customFormat="1" ht="37.9" customHeight="1">
      <c r="B447" s="32"/>
      <c r="C447" s="136" t="s">
        <v>596</v>
      </c>
      <c r="D447" s="136" t="s">
        <v>254</v>
      </c>
      <c r="E447" s="137" t="s">
        <v>843</v>
      </c>
      <c r="F447" s="138" t="s">
        <v>844</v>
      </c>
      <c r="G447" s="139" t="s">
        <v>336</v>
      </c>
      <c r="H447" s="140">
        <v>0.54400000000000004</v>
      </c>
      <c r="I447" s="141"/>
      <c r="J447" s="142">
        <f>ROUND(I447*H447,2)</f>
        <v>0</v>
      </c>
      <c r="K447" s="138" t="s">
        <v>258</v>
      </c>
      <c r="L447" s="32"/>
      <c r="M447" s="143" t="s">
        <v>1</v>
      </c>
      <c r="N447" s="144" t="s">
        <v>38</v>
      </c>
      <c r="P447" s="145">
        <f>O447*H447</f>
        <v>0</v>
      </c>
      <c r="Q447" s="145">
        <v>0</v>
      </c>
      <c r="R447" s="145">
        <f>Q447*H447</f>
        <v>0</v>
      </c>
      <c r="S447" s="145">
        <v>0</v>
      </c>
      <c r="T447" s="146">
        <f>S447*H447</f>
        <v>0</v>
      </c>
      <c r="AR447" s="147" t="s">
        <v>259</v>
      </c>
      <c r="AT447" s="147" t="s">
        <v>254</v>
      </c>
      <c r="AU447" s="147" t="s">
        <v>82</v>
      </c>
      <c r="AY447" s="17" t="s">
        <v>252</v>
      </c>
      <c r="BE447" s="148">
        <f>IF(N447="základní",J447,0)</f>
        <v>0</v>
      </c>
      <c r="BF447" s="148">
        <f>IF(N447="snížená",J447,0)</f>
        <v>0</v>
      </c>
      <c r="BG447" s="148">
        <f>IF(N447="zákl. přenesená",J447,0)</f>
        <v>0</v>
      </c>
      <c r="BH447" s="148">
        <f>IF(N447="sníž. přenesená",J447,0)</f>
        <v>0</v>
      </c>
      <c r="BI447" s="148">
        <f>IF(N447="nulová",J447,0)</f>
        <v>0</v>
      </c>
      <c r="BJ447" s="17" t="s">
        <v>80</v>
      </c>
      <c r="BK447" s="148">
        <f>ROUND(I447*H447,2)</f>
        <v>0</v>
      </c>
      <c r="BL447" s="17" t="s">
        <v>259</v>
      </c>
      <c r="BM447" s="147" t="s">
        <v>3445</v>
      </c>
    </row>
    <row r="448" spans="2:65" s="13" customFormat="1">
      <c r="B448" s="156"/>
      <c r="D448" s="150" t="s">
        <v>261</v>
      </c>
      <c r="E448" s="157" t="s">
        <v>1</v>
      </c>
      <c r="F448" s="158" t="s">
        <v>3446</v>
      </c>
      <c r="H448" s="159">
        <v>0.54400000000000004</v>
      </c>
      <c r="I448" s="160"/>
      <c r="L448" s="156"/>
      <c r="M448" s="161"/>
      <c r="T448" s="162"/>
      <c r="AT448" s="157" t="s">
        <v>261</v>
      </c>
      <c r="AU448" s="157" t="s">
        <v>82</v>
      </c>
      <c r="AV448" s="13" t="s">
        <v>82</v>
      </c>
      <c r="AW448" s="13" t="s">
        <v>30</v>
      </c>
      <c r="AX448" s="13" t="s">
        <v>80</v>
      </c>
      <c r="AY448" s="157" t="s">
        <v>252</v>
      </c>
    </row>
    <row r="449" spans="2:65" s="1" customFormat="1" ht="44.25" customHeight="1">
      <c r="B449" s="32"/>
      <c r="C449" s="136" t="s">
        <v>602</v>
      </c>
      <c r="D449" s="136" t="s">
        <v>254</v>
      </c>
      <c r="E449" s="137" t="s">
        <v>848</v>
      </c>
      <c r="F449" s="138" t="s">
        <v>849</v>
      </c>
      <c r="G449" s="139" t="s">
        <v>336</v>
      </c>
      <c r="H449" s="140">
        <v>20.152999999999999</v>
      </c>
      <c r="I449" s="141"/>
      <c r="J449" s="142">
        <f>ROUND(I449*H449,2)</f>
        <v>0</v>
      </c>
      <c r="K449" s="138" t="s">
        <v>258</v>
      </c>
      <c r="L449" s="32"/>
      <c r="M449" s="143" t="s">
        <v>1</v>
      </c>
      <c r="N449" s="144" t="s">
        <v>38</v>
      </c>
      <c r="P449" s="145">
        <f>O449*H449</f>
        <v>0</v>
      </c>
      <c r="Q449" s="145">
        <v>0</v>
      </c>
      <c r="R449" s="145">
        <f>Q449*H449</f>
        <v>0</v>
      </c>
      <c r="S449" s="145">
        <v>0</v>
      </c>
      <c r="T449" s="146">
        <f>S449*H449</f>
        <v>0</v>
      </c>
      <c r="AR449" s="147" t="s">
        <v>259</v>
      </c>
      <c r="AT449" s="147" t="s">
        <v>254</v>
      </c>
      <c r="AU449" s="147" t="s">
        <v>82</v>
      </c>
      <c r="AY449" s="17" t="s">
        <v>252</v>
      </c>
      <c r="BE449" s="148">
        <f>IF(N449="základní",J449,0)</f>
        <v>0</v>
      </c>
      <c r="BF449" s="148">
        <f>IF(N449="snížená",J449,0)</f>
        <v>0</v>
      </c>
      <c r="BG449" s="148">
        <f>IF(N449="zákl. přenesená",J449,0)</f>
        <v>0</v>
      </c>
      <c r="BH449" s="148">
        <f>IF(N449="sníž. přenesená",J449,0)</f>
        <v>0</v>
      </c>
      <c r="BI449" s="148">
        <f>IF(N449="nulová",J449,0)</f>
        <v>0</v>
      </c>
      <c r="BJ449" s="17" t="s">
        <v>80</v>
      </c>
      <c r="BK449" s="148">
        <f>ROUND(I449*H449,2)</f>
        <v>0</v>
      </c>
      <c r="BL449" s="17" t="s">
        <v>259</v>
      </c>
      <c r="BM449" s="147" t="s">
        <v>3447</v>
      </c>
    </row>
    <row r="450" spans="2:65" s="13" customFormat="1">
      <c r="B450" s="156"/>
      <c r="D450" s="150" t="s">
        <v>261</v>
      </c>
      <c r="E450" s="157" t="s">
        <v>1</v>
      </c>
      <c r="F450" s="158" t="s">
        <v>3448</v>
      </c>
      <c r="H450" s="159">
        <v>20.152999999999999</v>
      </c>
      <c r="I450" s="160"/>
      <c r="L450" s="156"/>
      <c r="M450" s="161"/>
      <c r="T450" s="162"/>
      <c r="AT450" s="157" t="s">
        <v>261</v>
      </c>
      <c r="AU450" s="157" t="s">
        <v>82</v>
      </c>
      <c r="AV450" s="13" t="s">
        <v>82</v>
      </c>
      <c r="AW450" s="13" t="s">
        <v>30</v>
      </c>
      <c r="AX450" s="13" t="s">
        <v>80</v>
      </c>
      <c r="AY450" s="157" t="s">
        <v>252</v>
      </c>
    </row>
    <row r="451" spans="2:65" s="1" customFormat="1" ht="44.25" customHeight="1">
      <c r="B451" s="32"/>
      <c r="C451" s="136" t="s">
        <v>607</v>
      </c>
      <c r="D451" s="136" t="s">
        <v>254</v>
      </c>
      <c r="E451" s="137" t="s">
        <v>853</v>
      </c>
      <c r="F451" s="138" t="s">
        <v>854</v>
      </c>
      <c r="G451" s="139" t="s">
        <v>336</v>
      </c>
      <c r="H451" s="140">
        <v>2.4E-2</v>
      </c>
      <c r="I451" s="141"/>
      <c r="J451" s="142">
        <f>ROUND(I451*H451,2)</f>
        <v>0</v>
      </c>
      <c r="K451" s="138" t="s">
        <v>258</v>
      </c>
      <c r="L451" s="32"/>
      <c r="M451" s="143" t="s">
        <v>1</v>
      </c>
      <c r="N451" s="144" t="s">
        <v>38</v>
      </c>
      <c r="P451" s="145">
        <f>O451*H451</f>
        <v>0</v>
      </c>
      <c r="Q451" s="145">
        <v>0</v>
      </c>
      <c r="R451" s="145">
        <f>Q451*H451</f>
        <v>0</v>
      </c>
      <c r="S451" s="145">
        <v>0</v>
      </c>
      <c r="T451" s="146">
        <f>S451*H451</f>
        <v>0</v>
      </c>
      <c r="AR451" s="147" t="s">
        <v>259</v>
      </c>
      <c r="AT451" s="147" t="s">
        <v>254</v>
      </c>
      <c r="AU451" s="147" t="s">
        <v>82</v>
      </c>
      <c r="AY451" s="17" t="s">
        <v>252</v>
      </c>
      <c r="BE451" s="148">
        <f>IF(N451="základní",J451,0)</f>
        <v>0</v>
      </c>
      <c r="BF451" s="148">
        <f>IF(N451="snížená",J451,0)</f>
        <v>0</v>
      </c>
      <c r="BG451" s="148">
        <f>IF(N451="zákl. přenesená",J451,0)</f>
        <v>0</v>
      </c>
      <c r="BH451" s="148">
        <f>IF(N451="sníž. přenesená",J451,0)</f>
        <v>0</v>
      </c>
      <c r="BI451" s="148">
        <f>IF(N451="nulová",J451,0)</f>
        <v>0</v>
      </c>
      <c r="BJ451" s="17" t="s">
        <v>80</v>
      </c>
      <c r="BK451" s="148">
        <f>ROUND(I451*H451,2)</f>
        <v>0</v>
      </c>
      <c r="BL451" s="17" t="s">
        <v>259</v>
      </c>
      <c r="BM451" s="147" t="s">
        <v>3449</v>
      </c>
    </row>
    <row r="452" spans="2:65" s="13" customFormat="1">
      <c r="B452" s="156"/>
      <c r="D452" s="150" t="s">
        <v>261</v>
      </c>
      <c r="E452" s="157" t="s">
        <v>1</v>
      </c>
      <c r="F452" s="158" t="s">
        <v>3450</v>
      </c>
      <c r="H452" s="159">
        <v>2.4E-2</v>
      </c>
      <c r="I452" s="160"/>
      <c r="L452" s="156"/>
      <c r="M452" s="161"/>
      <c r="T452" s="162"/>
      <c r="AT452" s="157" t="s">
        <v>261</v>
      </c>
      <c r="AU452" s="157" t="s">
        <v>82</v>
      </c>
      <c r="AV452" s="13" t="s">
        <v>82</v>
      </c>
      <c r="AW452" s="13" t="s">
        <v>30</v>
      </c>
      <c r="AX452" s="13" t="s">
        <v>80</v>
      </c>
      <c r="AY452" s="157" t="s">
        <v>252</v>
      </c>
    </row>
    <row r="453" spans="2:65" s="1" customFormat="1" ht="44.25" customHeight="1">
      <c r="B453" s="32"/>
      <c r="C453" s="136" t="s">
        <v>614</v>
      </c>
      <c r="D453" s="136" t="s">
        <v>254</v>
      </c>
      <c r="E453" s="137" t="s">
        <v>869</v>
      </c>
      <c r="F453" s="138" t="s">
        <v>870</v>
      </c>
      <c r="G453" s="139" t="s">
        <v>336</v>
      </c>
      <c r="H453" s="140">
        <v>1.7769999999999999</v>
      </c>
      <c r="I453" s="141"/>
      <c r="J453" s="142">
        <f>ROUND(I453*H453,2)</f>
        <v>0</v>
      </c>
      <c r="K453" s="138" t="s">
        <v>258</v>
      </c>
      <c r="L453" s="32"/>
      <c r="M453" s="143" t="s">
        <v>1</v>
      </c>
      <c r="N453" s="144" t="s">
        <v>38</v>
      </c>
      <c r="P453" s="145">
        <f>O453*H453</f>
        <v>0</v>
      </c>
      <c r="Q453" s="145">
        <v>0</v>
      </c>
      <c r="R453" s="145">
        <f>Q453*H453</f>
        <v>0</v>
      </c>
      <c r="S453" s="145">
        <v>0</v>
      </c>
      <c r="T453" s="146">
        <f>S453*H453</f>
        <v>0</v>
      </c>
      <c r="AR453" s="147" t="s">
        <v>259</v>
      </c>
      <c r="AT453" s="147" t="s">
        <v>254</v>
      </c>
      <c r="AU453" s="147" t="s">
        <v>82</v>
      </c>
      <c r="AY453" s="17" t="s">
        <v>252</v>
      </c>
      <c r="BE453" s="148">
        <f>IF(N453="základní",J453,0)</f>
        <v>0</v>
      </c>
      <c r="BF453" s="148">
        <f>IF(N453="snížená",J453,0)</f>
        <v>0</v>
      </c>
      <c r="BG453" s="148">
        <f>IF(N453="zákl. přenesená",J453,0)</f>
        <v>0</v>
      </c>
      <c r="BH453" s="148">
        <f>IF(N453="sníž. přenesená",J453,0)</f>
        <v>0</v>
      </c>
      <c r="BI453" s="148">
        <f>IF(N453="nulová",J453,0)</f>
        <v>0</v>
      </c>
      <c r="BJ453" s="17" t="s">
        <v>80</v>
      </c>
      <c r="BK453" s="148">
        <f>ROUND(I453*H453,2)</f>
        <v>0</v>
      </c>
      <c r="BL453" s="17" t="s">
        <v>259</v>
      </c>
      <c r="BM453" s="147" t="s">
        <v>3451</v>
      </c>
    </row>
    <row r="454" spans="2:65" s="13" customFormat="1">
      <c r="B454" s="156"/>
      <c r="D454" s="150" t="s">
        <v>261</v>
      </c>
      <c r="E454" s="157" t="s">
        <v>1</v>
      </c>
      <c r="F454" s="158" t="s">
        <v>3452</v>
      </c>
      <c r="H454" s="159">
        <v>1.7769999999999999</v>
      </c>
      <c r="I454" s="160"/>
      <c r="L454" s="156"/>
      <c r="M454" s="161"/>
      <c r="T454" s="162"/>
      <c r="AT454" s="157" t="s">
        <v>261</v>
      </c>
      <c r="AU454" s="157" t="s">
        <v>82</v>
      </c>
      <c r="AV454" s="13" t="s">
        <v>82</v>
      </c>
      <c r="AW454" s="13" t="s">
        <v>30</v>
      </c>
      <c r="AX454" s="13" t="s">
        <v>80</v>
      </c>
      <c r="AY454" s="157" t="s">
        <v>252</v>
      </c>
    </row>
    <row r="455" spans="2:65" s="1" customFormat="1" ht="44.25" customHeight="1">
      <c r="B455" s="32"/>
      <c r="C455" s="136" t="s">
        <v>623</v>
      </c>
      <c r="D455" s="136" t="s">
        <v>254</v>
      </c>
      <c r="E455" s="137" t="s">
        <v>874</v>
      </c>
      <c r="F455" s="138" t="s">
        <v>875</v>
      </c>
      <c r="G455" s="139" t="s">
        <v>336</v>
      </c>
      <c r="H455" s="140">
        <v>12.407</v>
      </c>
      <c r="I455" s="141"/>
      <c r="J455" s="142">
        <f>ROUND(I455*H455,2)</f>
        <v>0</v>
      </c>
      <c r="K455" s="138" t="s">
        <v>258</v>
      </c>
      <c r="L455" s="32"/>
      <c r="M455" s="143" t="s">
        <v>1</v>
      </c>
      <c r="N455" s="144" t="s">
        <v>38</v>
      </c>
      <c r="P455" s="145">
        <f>O455*H455</f>
        <v>0</v>
      </c>
      <c r="Q455" s="145">
        <v>0</v>
      </c>
      <c r="R455" s="145">
        <f>Q455*H455</f>
        <v>0</v>
      </c>
      <c r="S455" s="145">
        <v>0</v>
      </c>
      <c r="T455" s="146">
        <f>S455*H455</f>
        <v>0</v>
      </c>
      <c r="AR455" s="147" t="s">
        <v>259</v>
      </c>
      <c r="AT455" s="147" t="s">
        <v>254</v>
      </c>
      <c r="AU455" s="147" t="s">
        <v>82</v>
      </c>
      <c r="AY455" s="17" t="s">
        <v>252</v>
      </c>
      <c r="BE455" s="148">
        <f>IF(N455="základní",J455,0)</f>
        <v>0</v>
      </c>
      <c r="BF455" s="148">
        <f>IF(N455="snížená",J455,0)</f>
        <v>0</v>
      </c>
      <c r="BG455" s="148">
        <f>IF(N455="zákl. přenesená",J455,0)</f>
        <v>0</v>
      </c>
      <c r="BH455" s="148">
        <f>IF(N455="sníž. přenesená",J455,0)</f>
        <v>0</v>
      </c>
      <c r="BI455" s="148">
        <f>IF(N455="nulová",J455,0)</f>
        <v>0</v>
      </c>
      <c r="BJ455" s="17" t="s">
        <v>80</v>
      </c>
      <c r="BK455" s="148">
        <f>ROUND(I455*H455,2)</f>
        <v>0</v>
      </c>
      <c r="BL455" s="17" t="s">
        <v>259</v>
      </c>
      <c r="BM455" s="147" t="s">
        <v>3453</v>
      </c>
    </row>
    <row r="456" spans="2:65" s="13" customFormat="1">
      <c r="B456" s="156"/>
      <c r="D456" s="150" t="s">
        <v>261</v>
      </c>
      <c r="E456" s="157" t="s">
        <v>1</v>
      </c>
      <c r="F456" s="158" t="s">
        <v>3454</v>
      </c>
      <c r="H456" s="159">
        <v>12.407</v>
      </c>
      <c r="I456" s="160"/>
      <c r="L456" s="156"/>
      <c r="M456" s="161"/>
      <c r="T456" s="162"/>
      <c r="AT456" s="157" t="s">
        <v>261</v>
      </c>
      <c r="AU456" s="157" t="s">
        <v>82</v>
      </c>
      <c r="AV456" s="13" t="s">
        <v>82</v>
      </c>
      <c r="AW456" s="13" t="s">
        <v>30</v>
      </c>
      <c r="AX456" s="13" t="s">
        <v>80</v>
      </c>
      <c r="AY456" s="157" t="s">
        <v>252</v>
      </c>
    </row>
    <row r="457" spans="2:65" s="1" customFormat="1" ht="44.25" customHeight="1">
      <c r="B457" s="32"/>
      <c r="C457" s="136" t="s">
        <v>637</v>
      </c>
      <c r="D457" s="136" t="s">
        <v>254</v>
      </c>
      <c r="E457" s="137" t="s">
        <v>889</v>
      </c>
      <c r="F457" s="138" t="s">
        <v>890</v>
      </c>
      <c r="G457" s="139" t="s">
        <v>336</v>
      </c>
      <c r="H457" s="140">
        <v>1.496</v>
      </c>
      <c r="I457" s="141"/>
      <c r="J457" s="142">
        <f>ROUND(I457*H457,2)</f>
        <v>0</v>
      </c>
      <c r="K457" s="138" t="s">
        <v>258</v>
      </c>
      <c r="L457" s="32"/>
      <c r="M457" s="143" t="s">
        <v>1</v>
      </c>
      <c r="N457" s="144" t="s">
        <v>38</v>
      </c>
      <c r="P457" s="145">
        <f>O457*H457</f>
        <v>0</v>
      </c>
      <c r="Q457" s="145">
        <v>0</v>
      </c>
      <c r="R457" s="145">
        <f>Q457*H457</f>
        <v>0</v>
      </c>
      <c r="S457" s="145">
        <v>0</v>
      </c>
      <c r="T457" s="146">
        <f>S457*H457</f>
        <v>0</v>
      </c>
      <c r="AR457" s="147" t="s">
        <v>259</v>
      </c>
      <c r="AT457" s="147" t="s">
        <v>254</v>
      </c>
      <c r="AU457" s="147" t="s">
        <v>82</v>
      </c>
      <c r="AY457" s="17" t="s">
        <v>252</v>
      </c>
      <c r="BE457" s="148">
        <f>IF(N457="základní",J457,0)</f>
        <v>0</v>
      </c>
      <c r="BF457" s="148">
        <f>IF(N457="snížená",J457,0)</f>
        <v>0</v>
      </c>
      <c r="BG457" s="148">
        <f>IF(N457="zákl. přenesená",J457,0)</f>
        <v>0</v>
      </c>
      <c r="BH457" s="148">
        <f>IF(N457="sníž. přenesená",J457,0)</f>
        <v>0</v>
      </c>
      <c r="BI457" s="148">
        <f>IF(N457="nulová",J457,0)</f>
        <v>0</v>
      </c>
      <c r="BJ457" s="17" t="s">
        <v>80</v>
      </c>
      <c r="BK457" s="148">
        <f>ROUND(I457*H457,2)</f>
        <v>0</v>
      </c>
      <c r="BL457" s="17" t="s">
        <v>259</v>
      </c>
      <c r="BM457" s="147" t="s">
        <v>3455</v>
      </c>
    </row>
    <row r="458" spans="2:65" s="13" customFormat="1">
      <c r="B458" s="156"/>
      <c r="D458" s="150" t="s">
        <v>261</v>
      </c>
      <c r="E458" s="157" t="s">
        <v>1</v>
      </c>
      <c r="F458" s="158" t="s">
        <v>3456</v>
      </c>
      <c r="H458" s="159">
        <v>1.496</v>
      </c>
      <c r="I458" s="160"/>
      <c r="L458" s="156"/>
      <c r="M458" s="161"/>
      <c r="T458" s="162"/>
      <c r="AT458" s="157" t="s">
        <v>261</v>
      </c>
      <c r="AU458" s="157" t="s">
        <v>82</v>
      </c>
      <c r="AV458" s="13" t="s">
        <v>82</v>
      </c>
      <c r="AW458" s="13" t="s">
        <v>30</v>
      </c>
      <c r="AX458" s="13" t="s">
        <v>80</v>
      </c>
      <c r="AY458" s="157" t="s">
        <v>252</v>
      </c>
    </row>
    <row r="459" spans="2:65" s="11" customFormat="1" ht="25.9" customHeight="1">
      <c r="B459" s="124"/>
      <c r="D459" s="125" t="s">
        <v>72</v>
      </c>
      <c r="E459" s="126" t="s">
        <v>910</v>
      </c>
      <c r="F459" s="126" t="s">
        <v>911</v>
      </c>
      <c r="I459" s="127"/>
      <c r="J459" s="128">
        <f>BK459</f>
        <v>0</v>
      </c>
      <c r="L459" s="124"/>
      <c r="M459" s="129"/>
      <c r="P459" s="130">
        <f>P460+P486+P587+P660+P672+P782+P796+P802+P858+P915+P935+P938+P966+P1052+P1107</f>
        <v>0</v>
      </c>
      <c r="R459" s="130">
        <f>R460+R486+R587+R660+R672+R782+R796+R802+R858+R915+R935+R938+R966+R1052+R1107</f>
        <v>89.929865780000014</v>
      </c>
      <c r="T459" s="131">
        <f>T460+T486+T587+T660+T672+T782+T796+T802+T858+T915+T935+T938+T966+T1052+T1107</f>
        <v>24.061306250000001</v>
      </c>
      <c r="AR459" s="125" t="s">
        <v>82</v>
      </c>
      <c r="AT459" s="132" t="s">
        <v>72</v>
      </c>
      <c r="AU459" s="132" t="s">
        <v>73</v>
      </c>
      <c r="AY459" s="125" t="s">
        <v>252</v>
      </c>
      <c r="BK459" s="133">
        <f>BK460+BK486+BK587+BK660+BK672+BK782+BK796+BK802+BK858+BK915+BK935+BK938+BK966+BK1052+BK1107</f>
        <v>0</v>
      </c>
    </row>
    <row r="460" spans="2:65" s="11" customFormat="1" ht="22.9" customHeight="1">
      <c r="B460" s="124"/>
      <c r="D460" s="125" t="s">
        <v>72</v>
      </c>
      <c r="E460" s="134" t="s">
        <v>912</v>
      </c>
      <c r="F460" s="134" t="s">
        <v>913</v>
      </c>
      <c r="I460" s="127"/>
      <c r="J460" s="135">
        <f>BK460</f>
        <v>0</v>
      </c>
      <c r="L460" s="124"/>
      <c r="M460" s="129"/>
      <c r="P460" s="130">
        <f>SUM(P461:P485)</f>
        <v>0</v>
      </c>
      <c r="R460" s="130">
        <f>SUM(R461:R485)</f>
        <v>8.2862999999999992E-2</v>
      </c>
      <c r="T460" s="131">
        <f>SUM(T461:T485)</f>
        <v>0</v>
      </c>
      <c r="AR460" s="125" t="s">
        <v>82</v>
      </c>
      <c r="AT460" s="132" t="s">
        <v>72</v>
      </c>
      <c r="AU460" s="132" t="s">
        <v>80</v>
      </c>
      <c r="AY460" s="125" t="s">
        <v>252</v>
      </c>
      <c r="BK460" s="133">
        <f>SUM(BK461:BK485)</f>
        <v>0</v>
      </c>
    </row>
    <row r="461" spans="2:65" s="1" customFormat="1" ht="33" customHeight="1">
      <c r="B461" s="32"/>
      <c r="C461" s="136" t="s">
        <v>651</v>
      </c>
      <c r="D461" s="136" t="s">
        <v>254</v>
      </c>
      <c r="E461" s="137" t="s">
        <v>931</v>
      </c>
      <c r="F461" s="138" t="s">
        <v>932</v>
      </c>
      <c r="G461" s="139" t="s">
        <v>257</v>
      </c>
      <c r="H461" s="140">
        <v>12.95</v>
      </c>
      <c r="I461" s="141"/>
      <c r="J461" s="142">
        <f>ROUND(I461*H461,2)</f>
        <v>0</v>
      </c>
      <c r="K461" s="138" t="s">
        <v>258</v>
      </c>
      <c r="L461" s="32"/>
      <c r="M461" s="143" t="s">
        <v>1</v>
      </c>
      <c r="N461" s="144" t="s">
        <v>38</v>
      </c>
      <c r="P461" s="145">
        <f>O461*H461</f>
        <v>0</v>
      </c>
      <c r="Q461" s="145">
        <v>4.4999999999999997E-3</v>
      </c>
      <c r="R461" s="145">
        <f>Q461*H461</f>
        <v>5.8274999999999993E-2</v>
      </c>
      <c r="S461" s="145">
        <v>0</v>
      </c>
      <c r="T461" s="146">
        <f>S461*H461</f>
        <v>0</v>
      </c>
      <c r="AR461" s="147" t="s">
        <v>368</v>
      </c>
      <c r="AT461" s="147" t="s">
        <v>254</v>
      </c>
      <c r="AU461" s="147" t="s">
        <v>82</v>
      </c>
      <c r="AY461" s="17" t="s">
        <v>252</v>
      </c>
      <c r="BE461" s="148">
        <f>IF(N461="základní",J461,0)</f>
        <v>0</v>
      </c>
      <c r="BF461" s="148">
        <f>IF(N461="snížená",J461,0)</f>
        <v>0</v>
      </c>
      <c r="BG461" s="148">
        <f>IF(N461="zákl. přenesená",J461,0)</f>
        <v>0</v>
      </c>
      <c r="BH461" s="148">
        <f>IF(N461="sníž. přenesená",J461,0)</f>
        <v>0</v>
      </c>
      <c r="BI461" s="148">
        <f>IF(N461="nulová",J461,0)</f>
        <v>0</v>
      </c>
      <c r="BJ461" s="17" t="s">
        <v>80</v>
      </c>
      <c r="BK461" s="148">
        <f>ROUND(I461*H461,2)</f>
        <v>0</v>
      </c>
      <c r="BL461" s="17" t="s">
        <v>368</v>
      </c>
      <c r="BM461" s="147" t="s">
        <v>3457</v>
      </c>
    </row>
    <row r="462" spans="2:65" s="12" customFormat="1">
      <c r="B462" s="149"/>
      <c r="D462" s="150" t="s">
        <v>261</v>
      </c>
      <c r="E462" s="151" t="s">
        <v>1</v>
      </c>
      <c r="F462" s="152" t="s">
        <v>3307</v>
      </c>
      <c r="H462" s="151" t="s">
        <v>1</v>
      </c>
      <c r="I462" s="153"/>
      <c r="L462" s="149"/>
      <c r="M462" s="154"/>
      <c r="T462" s="155"/>
      <c r="AT462" s="151" t="s">
        <v>261</v>
      </c>
      <c r="AU462" s="151" t="s">
        <v>82</v>
      </c>
      <c r="AV462" s="12" t="s">
        <v>80</v>
      </c>
      <c r="AW462" s="12" t="s">
        <v>30</v>
      </c>
      <c r="AX462" s="12" t="s">
        <v>73</v>
      </c>
      <c r="AY462" s="151" t="s">
        <v>252</v>
      </c>
    </row>
    <row r="463" spans="2:65" s="13" customFormat="1">
      <c r="B463" s="156"/>
      <c r="D463" s="150" t="s">
        <v>261</v>
      </c>
      <c r="E463" s="157" t="s">
        <v>1</v>
      </c>
      <c r="F463" s="158" t="s">
        <v>3458</v>
      </c>
      <c r="H463" s="159">
        <v>5.58</v>
      </c>
      <c r="I463" s="160"/>
      <c r="L463" s="156"/>
      <c r="M463" s="161"/>
      <c r="T463" s="162"/>
      <c r="AT463" s="157" t="s">
        <v>261</v>
      </c>
      <c r="AU463" s="157" t="s">
        <v>82</v>
      </c>
      <c r="AV463" s="13" t="s">
        <v>82</v>
      </c>
      <c r="AW463" s="13" t="s">
        <v>30</v>
      </c>
      <c r="AX463" s="13" t="s">
        <v>73</v>
      </c>
      <c r="AY463" s="157" t="s">
        <v>252</v>
      </c>
    </row>
    <row r="464" spans="2:65" s="12" customFormat="1">
      <c r="B464" s="149"/>
      <c r="D464" s="150" t="s">
        <v>261</v>
      </c>
      <c r="E464" s="151" t="s">
        <v>1</v>
      </c>
      <c r="F464" s="152" t="s">
        <v>3305</v>
      </c>
      <c r="H464" s="151" t="s">
        <v>1</v>
      </c>
      <c r="I464" s="153"/>
      <c r="L464" s="149"/>
      <c r="M464" s="154"/>
      <c r="T464" s="155"/>
      <c r="AT464" s="151" t="s">
        <v>261</v>
      </c>
      <c r="AU464" s="151" t="s">
        <v>82</v>
      </c>
      <c r="AV464" s="12" t="s">
        <v>80</v>
      </c>
      <c r="AW464" s="12" t="s">
        <v>30</v>
      </c>
      <c r="AX464" s="12" t="s">
        <v>73</v>
      </c>
      <c r="AY464" s="151" t="s">
        <v>252</v>
      </c>
    </row>
    <row r="465" spans="2:65" s="13" customFormat="1">
      <c r="B465" s="156"/>
      <c r="D465" s="150" t="s">
        <v>261</v>
      </c>
      <c r="E465" s="157" t="s">
        <v>1</v>
      </c>
      <c r="F465" s="158" t="s">
        <v>3459</v>
      </c>
      <c r="H465" s="159">
        <v>1.75</v>
      </c>
      <c r="I465" s="160"/>
      <c r="L465" s="156"/>
      <c r="M465" s="161"/>
      <c r="T465" s="162"/>
      <c r="AT465" s="157" t="s">
        <v>261</v>
      </c>
      <c r="AU465" s="157" t="s">
        <v>82</v>
      </c>
      <c r="AV465" s="13" t="s">
        <v>82</v>
      </c>
      <c r="AW465" s="13" t="s">
        <v>30</v>
      </c>
      <c r="AX465" s="13" t="s">
        <v>73</v>
      </c>
      <c r="AY465" s="157" t="s">
        <v>252</v>
      </c>
    </row>
    <row r="466" spans="2:65" s="12" customFormat="1">
      <c r="B466" s="149"/>
      <c r="D466" s="150" t="s">
        <v>261</v>
      </c>
      <c r="E466" s="151" t="s">
        <v>1</v>
      </c>
      <c r="F466" s="152" t="s">
        <v>3306</v>
      </c>
      <c r="H466" s="151" t="s">
        <v>1</v>
      </c>
      <c r="I466" s="153"/>
      <c r="L466" s="149"/>
      <c r="M466" s="154"/>
      <c r="T466" s="155"/>
      <c r="AT466" s="151" t="s">
        <v>261</v>
      </c>
      <c r="AU466" s="151" t="s">
        <v>82</v>
      </c>
      <c r="AV466" s="12" t="s">
        <v>80</v>
      </c>
      <c r="AW466" s="12" t="s">
        <v>30</v>
      </c>
      <c r="AX466" s="12" t="s">
        <v>73</v>
      </c>
      <c r="AY466" s="151" t="s">
        <v>252</v>
      </c>
    </row>
    <row r="467" spans="2:65" s="13" customFormat="1">
      <c r="B467" s="156"/>
      <c r="D467" s="150" t="s">
        <v>261</v>
      </c>
      <c r="E467" s="157" t="s">
        <v>1</v>
      </c>
      <c r="F467" s="158" t="s">
        <v>3460</v>
      </c>
      <c r="H467" s="159">
        <v>1.51</v>
      </c>
      <c r="I467" s="160"/>
      <c r="L467" s="156"/>
      <c r="M467" s="161"/>
      <c r="T467" s="162"/>
      <c r="AT467" s="157" t="s">
        <v>261</v>
      </c>
      <c r="AU467" s="157" t="s">
        <v>82</v>
      </c>
      <c r="AV467" s="13" t="s">
        <v>82</v>
      </c>
      <c r="AW467" s="13" t="s">
        <v>30</v>
      </c>
      <c r="AX467" s="13" t="s">
        <v>73</v>
      </c>
      <c r="AY467" s="157" t="s">
        <v>252</v>
      </c>
    </row>
    <row r="468" spans="2:65" s="12" customFormat="1">
      <c r="B468" s="149"/>
      <c r="D468" s="150" t="s">
        <v>261</v>
      </c>
      <c r="E468" s="151" t="s">
        <v>1</v>
      </c>
      <c r="F468" s="152" t="s">
        <v>3312</v>
      </c>
      <c r="H468" s="151" t="s">
        <v>1</v>
      </c>
      <c r="I468" s="153"/>
      <c r="L468" s="149"/>
      <c r="M468" s="154"/>
      <c r="T468" s="155"/>
      <c r="AT468" s="151" t="s">
        <v>261</v>
      </c>
      <c r="AU468" s="151" t="s">
        <v>82</v>
      </c>
      <c r="AV468" s="12" t="s">
        <v>80</v>
      </c>
      <c r="AW468" s="12" t="s">
        <v>30</v>
      </c>
      <c r="AX468" s="12" t="s">
        <v>73</v>
      </c>
      <c r="AY468" s="151" t="s">
        <v>252</v>
      </c>
    </row>
    <row r="469" spans="2:65" s="13" customFormat="1">
      <c r="B469" s="156"/>
      <c r="D469" s="150" t="s">
        <v>261</v>
      </c>
      <c r="E469" s="157" t="s">
        <v>1</v>
      </c>
      <c r="F469" s="158" t="s">
        <v>3461</v>
      </c>
      <c r="H469" s="159">
        <v>2.0699999999999998</v>
      </c>
      <c r="I469" s="160"/>
      <c r="L469" s="156"/>
      <c r="M469" s="161"/>
      <c r="T469" s="162"/>
      <c r="AT469" s="157" t="s">
        <v>261</v>
      </c>
      <c r="AU469" s="157" t="s">
        <v>82</v>
      </c>
      <c r="AV469" s="13" t="s">
        <v>82</v>
      </c>
      <c r="AW469" s="13" t="s">
        <v>30</v>
      </c>
      <c r="AX469" s="13" t="s">
        <v>73</v>
      </c>
      <c r="AY469" s="157" t="s">
        <v>252</v>
      </c>
    </row>
    <row r="470" spans="2:65" s="12" customFormat="1">
      <c r="B470" s="149"/>
      <c r="D470" s="150" t="s">
        <v>261</v>
      </c>
      <c r="E470" s="151" t="s">
        <v>1</v>
      </c>
      <c r="F470" s="152" t="s">
        <v>3293</v>
      </c>
      <c r="H470" s="151" t="s">
        <v>1</v>
      </c>
      <c r="I470" s="153"/>
      <c r="L470" s="149"/>
      <c r="M470" s="154"/>
      <c r="T470" s="155"/>
      <c r="AT470" s="151" t="s">
        <v>261</v>
      </c>
      <c r="AU470" s="151" t="s">
        <v>82</v>
      </c>
      <c r="AV470" s="12" t="s">
        <v>80</v>
      </c>
      <c r="AW470" s="12" t="s">
        <v>30</v>
      </c>
      <c r="AX470" s="12" t="s">
        <v>73</v>
      </c>
      <c r="AY470" s="151" t="s">
        <v>252</v>
      </c>
    </row>
    <row r="471" spans="2:65" s="13" customFormat="1">
      <c r="B471" s="156"/>
      <c r="D471" s="150" t="s">
        <v>261</v>
      </c>
      <c r="E471" s="157" t="s">
        <v>1</v>
      </c>
      <c r="F471" s="158" t="s">
        <v>3462</v>
      </c>
      <c r="H471" s="159">
        <v>2.04</v>
      </c>
      <c r="I471" s="160"/>
      <c r="L471" s="156"/>
      <c r="M471" s="161"/>
      <c r="T471" s="162"/>
      <c r="AT471" s="157" t="s">
        <v>261</v>
      </c>
      <c r="AU471" s="157" t="s">
        <v>82</v>
      </c>
      <c r="AV471" s="13" t="s">
        <v>82</v>
      </c>
      <c r="AW471" s="13" t="s">
        <v>30</v>
      </c>
      <c r="AX471" s="13" t="s">
        <v>73</v>
      </c>
      <c r="AY471" s="157" t="s">
        <v>252</v>
      </c>
    </row>
    <row r="472" spans="2:65" s="14" customFormat="1">
      <c r="B472" s="163"/>
      <c r="D472" s="150" t="s">
        <v>261</v>
      </c>
      <c r="E472" s="164" t="s">
        <v>1</v>
      </c>
      <c r="F472" s="165" t="s">
        <v>277</v>
      </c>
      <c r="H472" s="166">
        <v>12.95</v>
      </c>
      <c r="I472" s="167"/>
      <c r="L472" s="163"/>
      <c r="M472" s="168"/>
      <c r="T472" s="169"/>
      <c r="AT472" s="164" t="s">
        <v>261</v>
      </c>
      <c r="AU472" s="164" t="s">
        <v>82</v>
      </c>
      <c r="AV472" s="14" t="s">
        <v>259</v>
      </c>
      <c r="AW472" s="14" t="s">
        <v>30</v>
      </c>
      <c r="AX472" s="14" t="s">
        <v>80</v>
      </c>
      <c r="AY472" s="164" t="s">
        <v>252</v>
      </c>
    </row>
    <row r="473" spans="2:65" s="1" customFormat="1" ht="33" customHeight="1">
      <c r="B473" s="32"/>
      <c r="C473" s="136" t="s">
        <v>655</v>
      </c>
      <c r="D473" s="136" t="s">
        <v>254</v>
      </c>
      <c r="E473" s="137" t="s">
        <v>935</v>
      </c>
      <c r="F473" s="138" t="s">
        <v>936</v>
      </c>
      <c r="G473" s="139" t="s">
        <v>257</v>
      </c>
      <c r="H473" s="140">
        <v>5.4640000000000004</v>
      </c>
      <c r="I473" s="141"/>
      <c r="J473" s="142">
        <f>ROUND(I473*H473,2)</f>
        <v>0</v>
      </c>
      <c r="K473" s="138" t="s">
        <v>258</v>
      </c>
      <c r="L473" s="32"/>
      <c r="M473" s="143" t="s">
        <v>1</v>
      </c>
      <c r="N473" s="144" t="s">
        <v>38</v>
      </c>
      <c r="P473" s="145">
        <f>O473*H473</f>
        <v>0</v>
      </c>
      <c r="Q473" s="145">
        <v>4.4999999999999997E-3</v>
      </c>
      <c r="R473" s="145">
        <f>Q473*H473</f>
        <v>2.4587999999999999E-2</v>
      </c>
      <c r="S473" s="145">
        <v>0</v>
      </c>
      <c r="T473" s="146">
        <f>S473*H473</f>
        <v>0</v>
      </c>
      <c r="AR473" s="147" t="s">
        <v>368</v>
      </c>
      <c r="AT473" s="147" t="s">
        <v>254</v>
      </c>
      <c r="AU473" s="147" t="s">
        <v>82</v>
      </c>
      <c r="AY473" s="17" t="s">
        <v>252</v>
      </c>
      <c r="BE473" s="148">
        <f>IF(N473="základní",J473,0)</f>
        <v>0</v>
      </c>
      <c r="BF473" s="148">
        <f>IF(N473="snížená",J473,0)</f>
        <v>0</v>
      </c>
      <c r="BG473" s="148">
        <f>IF(N473="zákl. přenesená",J473,0)</f>
        <v>0</v>
      </c>
      <c r="BH473" s="148">
        <f>IF(N473="sníž. přenesená",J473,0)</f>
        <v>0</v>
      </c>
      <c r="BI473" s="148">
        <f>IF(N473="nulová",J473,0)</f>
        <v>0</v>
      </c>
      <c r="BJ473" s="17" t="s">
        <v>80</v>
      </c>
      <c r="BK473" s="148">
        <f>ROUND(I473*H473,2)</f>
        <v>0</v>
      </c>
      <c r="BL473" s="17" t="s">
        <v>368</v>
      </c>
      <c r="BM473" s="147" t="s">
        <v>3463</v>
      </c>
    </row>
    <row r="474" spans="2:65" s="12" customFormat="1">
      <c r="B474" s="149"/>
      <c r="D474" s="150" t="s">
        <v>261</v>
      </c>
      <c r="E474" s="151" t="s">
        <v>1</v>
      </c>
      <c r="F474" s="152" t="s">
        <v>3307</v>
      </c>
      <c r="H474" s="151" t="s">
        <v>1</v>
      </c>
      <c r="I474" s="153"/>
      <c r="L474" s="149"/>
      <c r="M474" s="154"/>
      <c r="T474" s="155"/>
      <c r="AT474" s="151" t="s">
        <v>261</v>
      </c>
      <c r="AU474" s="151" t="s">
        <v>82</v>
      </c>
      <c r="AV474" s="12" t="s">
        <v>80</v>
      </c>
      <c r="AW474" s="12" t="s">
        <v>30</v>
      </c>
      <c r="AX474" s="12" t="s">
        <v>73</v>
      </c>
      <c r="AY474" s="151" t="s">
        <v>252</v>
      </c>
    </row>
    <row r="475" spans="2:65" s="13" customFormat="1">
      <c r="B475" s="156"/>
      <c r="D475" s="150" t="s">
        <v>261</v>
      </c>
      <c r="E475" s="157" t="s">
        <v>1</v>
      </c>
      <c r="F475" s="158" t="s">
        <v>3464</v>
      </c>
      <c r="H475" s="159">
        <v>1.907</v>
      </c>
      <c r="I475" s="160"/>
      <c r="L475" s="156"/>
      <c r="M475" s="161"/>
      <c r="T475" s="162"/>
      <c r="AT475" s="157" t="s">
        <v>261</v>
      </c>
      <c r="AU475" s="157" t="s">
        <v>82</v>
      </c>
      <c r="AV475" s="13" t="s">
        <v>82</v>
      </c>
      <c r="AW475" s="13" t="s">
        <v>30</v>
      </c>
      <c r="AX475" s="13" t="s">
        <v>73</v>
      </c>
      <c r="AY475" s="157" t="s">
        <v>252</v>
      </c>
    </row>
    <row r="476" spans="2:65" s="12" customFormat="1">
      <c r="B476" s="149"/>
      <c r="D476" s="150" t="s">
        <v>261</v>
      </c>
      <c r="E476" s="151" t="s">
        <v>1</v>
      </c>
      <c r="F476" s="152" t="s">
        <v>3305</v>
      </c>
      <c r="H476" s="151" t="s">
        <v>1</v>
      </c>
      <c r="I476" s="153"/>
      <c r="L476" s="149"/>
      <c r="M476" s="154"/>
      <c r="T476" s="155"/>
      <c r="AT476" s="151" t="s">
        <v>261</v>
      </c>
      <c r="AU476" s="151" t="s">
        <v>82</v>
      </c>
      <c r="AV476" s="12" t="s">
        <v>80</v>
      </c>
      <c r="AW476" s="12" t="s">
        <v>30</v>
      </c>
      <c r="AX476" s="12" t="s">
        <v>73</v>
      </c>
      <c r="AY476" s="151" t="s">
        <v>252</v>
      </c>
    </row>
    <row r="477" spans="2:65" s="13" customFormat="1">
      <c r="B477" s="156"/>
      <c r="D477" s="150" t="s">
        <v>261</v>
      </c>
      <c r="E477" s="157" t="s">
        <v>1</v>
      </c>
      <c r="F477" s="158" t="s">
        <v>3465</v>
      </c>
      <c r="H477" s="159">
        <v>0.78</v>
      </c>
      <c r="I477" s="160"/>
      <c r="L477" s="156"/>
      <c r="M477" s="161"/>
      <c r="T477" s="162"/>
      <c r="AT477" s="157" t="s">
        <v>261</v>
      </c>
      <c r="AU477" s="157" t="s">
        <v>82</v>
      </c>
      <c r="AV477" s="13" t="s">
        <v>82</v>
      </c>
      <c r="AW477" s="13" t="s">
        <v>30</v>
      </c>
      <c r="AX477" s="13" t="s">
        <v>73</v>
      </c>
      <c r="AY477" s="157" t="s">
        <v>252</v>
      </c>
    </row>
    <row r="478" spans="2:65" s="12" customFormat="1">
      <c r="B478" s="149"/>
      <c r="D478" s="150" t="s">
        <v>261</v>
      </c>
      <c r="E478" s="151" t="s">
        <v>1</v>
      </c>
      <c r="F478" s="152" t="s">
        <v>3306</v>
      </c>
      <c r="H478" s="151" t="s">
        <v>1</v>
      </c>
      <c r="I478" s="153"/>
      <c r="L478" s="149"/>
      <c r="M478" s="154"/>
      <c r="T478" s="155"/>
      <c r="AT478" s="151" t="s">
        <v>261</v>
      </c>
      <c r="AU478" s="151" t="s">
        <v>82</v>
      </c>
      <c r="AV478" s="12" t="s">
        <v>80</v>
      </c>
      <c r="AW478" s="12" t="s">
        <v>30</v>
      </c>
      <c r="AX478" s="12" t="s">
        <v>73</v>
      </c>
      <c r="AY478" s="151" t="s">
        <v>252</v>
      </c>
    </row>
    <row r="479" spans="2:65" s="13" customFormat="1">
      <c r="B479" s="156"/>
      <c r="D479" s="150" t="s">
        <v>261</v>
      </c>
      <c r="E479" s="157" t="s">
        <v>1</v>
      </c>
      <c r="F479" s="158" t="s">
        <v>3465</v>
      </c>
      <c r="H479" s="159">
        <v>0.78</v>
      </c>
      <c r="I479" s="160"/>
      <c r="L479" s="156"/>
      <c r="M479" s="161"/>
      <c r="T479" s="162"/>
      <c r="AT479" s="157" t="s">
        <v>261</v>
      </c>
      <c r="AU479" s="157" t="s">
        <v>82</v>
      </c>
      <c r="AV479" s="13" t="s">
        <v>82</v>
      </c>
      <c r="AW479" s="13" t="s">
        <v>30</v>
      </c>
      <c r="AX479" s="13" t="s">
        <v>73</v>
      </c>
      <c r="AY479" s="157" t="s">
        <v>252</v>
      </c>
    </row>
    <row r="480" spans="2:65" s="12" customFormat="1">
      <c r="B480" s="149"/>
      <c r="D480" s="150" t="s">
        <v>261</v>
      </c>
      <c r="E480" s="151" t="s">
        <v>1</v>
      </c>
      <c r="F480" s="152" t="s">
        <v>3312</v>
      </c>
      <c r="H480" s="151" t="s">
        <v>1</v>
      </c>
      <c r="I480" s="153"/>
      <c r="L480" s="149"/>
      <c r="M480" s="154"/>
      <c r="T480" s="155"/>
      <c r="AT480" s="151" t="s">
        <v>261</v>
      </c>
      <c r="AU480" s="151" t="s">
        <v>82</v>
      </c>
      <c r="AV480" s="12" t="s">
        <v>80</v>
      </c>
      <c r="AW480" s="12" t="s">
        <v>30</v>
      </c>
      <c r="AX480" s="12" t="s">
        <v>73</v>
      </c>
      <c r="AY480" s="151" t="s">
        <v>252</v>
      </c>
    </row>
    <row r="481" spans="2:65" s="13" customFormat="1">
      <c r="B481" s="156"/>
      <c r="D481" s="150" t="s">
        <v>261</v>
      </c>
      <c r="E481" s="157" t="s">
        <v>1</v>
      </c>
      <c r="F481" s="158" t="s">
        <v>3466</v>
      </c>
      <c r="H481" s="159">
        <v>0.93899999999999995</v>
      </c>
      <c r="I481" s="160"/>
      <c r="L481" s="156"/>
      <c r="M481" s="161"/>
      <c r="T481" s="162"/>
      <c r="AT481" s="157" t="s">
        <v>261</v>
      </c>
      <c r="AU481" s="157" t="s">
        <v>82</v>
      </c>
      <c r="AV481" s="13" t="s">
        <v>82</v>
      </c>
      <c r="AW481" s="13" t="s">
        <v>30</v>
      </c>
      <c r="AX481" s="13" t="s">
        <v>73</v>
      </c>
      <c r="AY481" s="157" t="s">
        <v>252</v>
      </c>
    </row>
    <row r="482" spans="2:65" s="12" customFormat="1">
      <c r="B482" s="149"/>
      <c r="D482" s="150" t="s">
        <v>261</v>
      </c>
      <c r="E482" s="151" t="s">
        <v>1</v>
      </c>
      <c r="F482" s="152" t="s">
        <v>3293</v>
      </c>
      <c r="H482" s="151" t="s">
        <v>1</v>
      </c>
      <c r="I482" s="153"/>
      <c r="L482" s="149"/>
      <c r="M482" s="154"/>
      <c r="T482" s="155"/>
      <c r="AT482" s="151" t="s">
        <v>261</v>
      </c>
      <c r="AU482" s="151" t="s">
        <v>82</v>
      </c>
      <c r="AV482" s="12" t="s">
        <v>80</v>
      </c>
      <c r="AW482" s="12" t="s">
        <v>30</v>
      </c>
      <c r="AX482" s="12" t="s">
        <v>73</v>
      </c>
      <c r="AY482" s="151" t="s">
        <v>252</v>
      </c>
    </row>
    <row r="483" spans="2:65" s="13" customFormat="1">
      <c r="B483" s="156"/>
      <c r="D483" s="150" t="s">
        <v>261</v>
      </c>
      <c r="E483" s="157" t="s">
        <v>1</v>
      </c>
      <c r="F483" s="158" t="s">
        <v>3467</v>
      </c>
      <c r="H483" s="159">
        <v>1.0580000000000001</v>
      </c>
      <c r="I483" s="160"/>
      <c r="L483" s="156"/>
      <c r="M483" s="161"/>
      <c r="T483" s="162"/>
      <c r="AT483" s="157" t="s">
        <v>261</v>
      </c>
      <c r="AU483" s="157" t="s">
        <v>82</v>
      </c>
      <c r="AV483" s="13" t="s">
        <v>82</v>
      </c>
      <c r="AW483" s="13" t="s">
        <v>30</v>
      </c>
      <c r="AX483" s="13" t="s">
        <v>73</v>
      </c>
      <c r="AY483" s="157" t="s">
        <v>252</v>
      </c>
    </row>
    <row r="484" spans="2:65" s="14" customFormat="1">
      <c r="B484" s="163"/>
      <c r="D484" s="150" t="s">
        <v>261</v>
      </c>
      <c r="E484" s="164" t="s">
        <v>1</v>
      </c>
      <c r="F484" s="165" t="s">
        <v>277</v>
      </c>
      <c r="H484" s="166">
        <v>5.4640000000000004</v>
      </c>
      <c r="I484" s="167"/>
      <c r="L484" s="163"/>
      <c r="M484" s="168"/>
      <c r="T484" s="169"/>
      <c r="AT484" s="164" t="s">
        <v>261</v>
      </c>
      <c r="AU484" s="164" t="s">
        <v>82</v>
      </c>
      <c r="AV484" s="14" t="s">
        <v>259</v>
      </c>
      <c r="AW484" s="14" t="s">
        <v>30</v>
      </c>
      <c r="AX484" s="14" t="s">
        <v>80</v>
      </c>
      <c r="AY484" s="164" t="s">
        <v>252</v>
      </c>
    </row>
    <row r="485" spans="2:65" s="1" customFormat="1" ht="49.15" customHeight="1">
      <c r="B485" s="32"/>
      <c r="C485" s="136" t="s">
        <v>660</v>
      </c>
      <c r="D485" s="136" t="s">
        <v>254</v>
      </c>
      <c r="E485" s="137" t="s">
        <v>939</v>
      </c>
      <c r="F485" s="138" t="s">
        <v>940</v>
      </c>
      <c r="G485" s="139" t="s">
        <v>336</v>
      </c>
      <c r="H485" s="140">
        <v>8.3000000000000004E-2</v>
      </c>
      <c r="I485" s="141"/>
      <c r="J485" s="142">
        <f>ROUND(I485*H485,2)</f>
        <v>0</v>
      </c>
      <c r="K485" s="138" t="s">
        <v>258</v>
      </c>
      <c r="L485" s="32"/>
      <c r="M485" s="143" t="s">
        <v>1</v>
      </c>
      <c r="N485" s="144" t="s">
        <v>38</v>
      </c>
      <c r="P485" s="145">
        <f>O485*H485</f>
        <v>0</v>
      </c>
      <c r="Q485" s="145">
        <v>0</v>
      </c>
      <c r="R485" s="145">
        <f>Q485*H485</f>
        <v>0</v>
      </c>
      <c r="S485" s="145">
        <v>0</v>
      </c>
      <c r="T485" s="146">
        <f>S485*H485</f>
        <v>0</v>
      </c>
      <c r="AR485" s="147" t="s">
        <v>368</v>
      </c>
      <c r="AT485" s="147" t="s">
        <v>254</v>
      </c>
      <c r="AU485" s="147" t="s">
        <v>82</v>
      </c>
      <c r="AY485" s="17" t="s">
        <v>252</v>
      </c>
      <c r="BE485" s="148">
        <f>IF(N485="základní",J485,0)</f>
        <v>0</v>
      </c>
      <c r="BF485" s="148">
        <f>IF(N485="snížená",J485,0)</f>
        <v>0</v>
      </c>
      <c r="BG485" s="148">
        <f>IF(N485="zákl. přenesená",J485,0)</f>
        <v>0</v>
      </c>
      <c r="BH485" s="148">
        <f>IF(N485="sníž. přenesená",J485,0)</f>
        <v>0</v>
      </c>
      <c r="BI485" s="148">
        <f>IF(N485="nulová",J485,0)</f>
        <v>0</v>
      </c>
      <c r="BJ485" s="17" t="s">
        <v>80</v>
      </c>
      <c r="BK485" s="148">
        <f>ROUND(I485*H485,2)</f>
        <v>0</v>
      </c>
      <c r="BL485" s="17" t="s">
        <v>368</v>
      </c>
      <c r="BM485" s="147" t="s">
        <v>3468</v>
      </c>
    </row>
    <row r="486" spans="2:65" s="11" customFormat="1" ht="22.9" customHeight="1">
      <c r="B486" s="124"/>
      <c r="D486" s="125" t="s">
        <v>72</v>
      </c>
      <c r="E486" s="134" t="s">
        <v>942</v>
      </c>
      <c r="F486" s="134" t="s">
        <v>943</v>
      </c>
      <c r="I486" s="127"/>
      <c r="J486" s="135">
        <f>BK486</f>
        <v>0</v>
      </c>
      <c r="L486" s="124"/>
      <c r="M486" s="129"/>
      <c r="P486" s="130">
        <f>SUM(P487:P586)</f>
        <v>0</v>
      </c>
      <c r="R486" s="130">
        <f>SUM(R487:R586)</f>
        <v>7.50512888</v>
      </c>
      <c r="T486" s="131">
        <f>SUM(T487:T586)</f>
        <v>1.496176</v>
      </c>
      <c r="AR486" s="125" t="s">
        <v>82</v>
      </c>
      <c r="AT486" s="132" t="s">
        <v>72</v>
      </c>
      <c r="AU486" s="132" t="s">
        <v>80</v>
      </c>
      <c r="AY486" s="125" t="s">
        <v>252</v>
      </c>
      <c r="BK486" s="133">
        <f>SUM(BK487:BK586)</f>
        <v>0</v>
      </c>
    </row>
    <row r="487" spans="2:65" s="1" customFormat="1" ht="37.9" customHeight="1">
      <c r="B487" s="32"/>
      <c r="C487" s="136" t="s">
        <v>668</v>
      </c>
      <c r="D487" s="136" t="s">
        <v>254</v>
      </c>
      <c r="E487" s="137" t="s">
        <v>3469</v>
      </c>
      <c r="F487" s="138" t="s">
        <v>3470</v>
      </c>
      <c r="G487" s="139" t="s">
        <v>257</v>
      </c>
      <c r="H487" s="140">
        <v>879.49199999999996</v>
      </c>
      <c r="I487" s="141"/>
      <c r="J487" s="142">
        <f>ROUND(I487*H487,2)</f>
        <v>0</v>
      </c>
      <c r="K487" s="138" t="s">
        <v>258</v>
      </c>
      <c r="L487" s="32"/>
      <c r="M487" s="143" t="s">
        <v>1</v>
      </c>
      <c r="N487" s="144" t="s">
        <v>38</v>
      </c>
      <c r="P487" s="145">
        <f>O487*H487</f>
        <v>0</v>
      </c>
      <c r="Q487" s="145">
        <v>0</v>
      </c>
      <c r="R487" s="145">
        <f>Q487*H487</f>
        <v>0</v>
      </c>
      <c r="S487" s="145">
        <v>0</v>
      </c>
      <c r="T487" s="146">
        <f>S487*H487</f>
        <v>0</v>
      </c>
      <c r="AR487" s="147" t="s">
        <v>368</v>
      </c>
      <c r="AT487" s="147" t="s">
        <v>254</v>
      </c>
      <c r="AU487" s="147" t="s">
        <v>82</v>
      </c>
      <c r="AY487" s="17" t="s">
        <v>252</v>
      </c>
      <c r="BE487" s="148">
        <f>IF(N487="základní",J487,0)</f>
        <v>0</v>
      </c>
      <c r="BF487" s="148">
        <f>IF(N487="snížená",J487,0)</f>
        <v>0</v>
      </c>
      <c r="BG487" s="148">
        <f>IF(N487="zákl. přenesená",J487,0)</f>
        <v>0</v>
      </c>
      <c r="BH487" s="148">
        <f>IF(N487="sníž. přenesená",J487,0)</f>
        <v>0</v>
      </c>
      <c r="BI487" s="148">
        <f>IF(N487="nulová",J487,0)</f>
        <v>0</v>
      </c>
      <c r="BJ487" s="17" t="s">
        <v>80</v>
      </c>
      <c r="BK487" s="148">
        <f>ROUND(I487*H487,2)</f>
        <v>0</v>
      </c>
      <c r="BL487" s="17" t="s">
        <v>368</v>
      </c>
      <c r="BM487" s="147" t="s">
        <v>3471</v>
      </c>
    </row>
    <row r="488" spans="2:65" s="12" customFormat="1">
      <c r="B488" s="149"/>
      <c r="D488" s="150" t="s">
        <v>261</v>
      </c>
      <c r="E488" s="151" t="s">
        <v>1</v>
      </c>
      <c r="F488" s="152" t="s">
        <v>3472</v>
      </c>
      <c r="H488" s="151" t="s">
        <v>1</v>
      </c>
      <c r="I488" s="153"/>
      <c r="L488" s="149"/>
      <c r="M488" s="154"/>
      <c r="T488" s="155"/>
      <c r="AT488" s="151" t="s">
        <v>261</v>
      </c>
      <c r="AU488" s="151" t="s">
        <v>82</v>
      </c>
      <c r="AV488" s="12" t="s">
        <v>80</v>
      </c>
      <c r="AW488" s="12" t="s">
        <v>30</v>
      </c>
      <c r="AX488" s="12" t="s">
        <v>73</v>
      </c>
      <c r="AY488" s="151" t="s">
        <v>252</v>
      </c>
    </row>
    <row r="489" spans="2:65" s="13" customFormat="1">
      <c r="B489" s="156"/>
      <c r="D489" s="150" t="s">
        <v>261</v>
      </c>
      <c r="E489" s="157" t="s">
        <v>1</v>
      </c>
      <c r="F489" s="158" t="s">
        <v>3473</v>
      </c>
      <c r="H489" s="159">
        <v>730.4</v>
      </c>
      <c r="I489" s="160"/>
      <c r="L489" s="156"/>
      <c r="M489" s="161"/>
      <c r="T489" s="162"/>
      <c r="AT489" s="157" t="s">
        <v>261</v>
      </c>
      <c r="AU489" s="157" t="s">
        <v>82</v>
      </c>
      <c r="AV489" s="13" t="s">
        <v>82</v>
      </c>
      <c r="AW489" s="13" t="s">
        <v>30</v>
      </c>
      <c r="AX489" s="13" t="s">
        <v>73</v>
      </c>
      <c r="AY489" s="157" t="s">
        <v>252</v>
      </c>
    </row>
    <row r="490" spans="2:65" s="12" customFormat="1">
      <c r="B490" s="149"/>
      <c r="D490" s="150" t="s">
        <v>261</v>
      </c>
      <c r="E490" s="151" t="s">
        <v>1</v>
      </c>
      <c r="F490" s="152" t="s">
        <v>3474</v>
      </c>
      <c r="H490" s="151" t="s">
        <v>1</v>
      </c>
      <c r="I490" s="153"/>
      <c r="L490" s="149"/>
      <c r="M490" s="154"/>
      <c r="T490" s="155"/>
      <c r="AT490" s="151" t="s">
        <v>261</v>
      </c>
      <c r="AU490" s="151" t="s">
        <v>82</v>
      </c>
      <c r="AV490" s="12" t="s">
        <v>80</v>
      </c>
      <c r="AW490" s="12" t="s">
        <v>30</v>
      </c>
      <c r="AX490" s="12" t="s">
        <v>73</v>
      </c>
      <c r="AY490" s="151" t="s">
        <v>252</v>
      </c>
    </row>
    <row r="491" spans="2:65" s="13" customFormat="1">
      <c r="B491" s="156"/>
      <c r="D491" s="150" t="s">
        <v>261</v>
      </c>
      <c r="E491" s="157" t="s">
        <v>1</v>
      </c>
      <c r="F491" s="158" t="s">
        <v>3475</v>
      </c>
      <c r="H491" s="159">
        <v>146.08000000000001</v>
      </c>
      <c r="I491" s="160"/>
      <c r="L491" s="156"/>
      <c r="M491" s="161"/>
      <c r="T491" s="162"/>
      <c r="AT491" s="157" t="s">
        <v>261</v>
      </c>
      <c r="AU491" s="157" t="s">
        <v>82</v>
      </c>
      <c r="AV491" s="13" t="s">
        <v>82</v>
      </c>
      <c r="AW491" s="13" t="s">
        <v>30</v>
      </c>
      <c r="AX491" s="13" t="s">
        <v>73</v>
      </c>
      <c r="AY491" s="157" t="s">
        <v>252</v>
      </c>
    </row>
    <row r="492" spans="2:65" s="12" customFormat="1">
      <c r="B492" s="149"/>
      <c r="D492" s="150" t="s">
        <v>261</v>
      </c>
      <c r="E492" s="151" t="s">
        <v>1</v>
      </c>
      <c r="F492" s="152" t="s">
        <v>3476</v>
      </c>
      <c r="H492" s="151" t="s">
        <v>1</v>
      </c>
      <c r="I492" s="153"/>
      <c r="L492" s="149"/>
      <c r="M492" s="154"/>
      <c r="T492" s="155"/>
      <c r="AT492" s="151" t="s">
        <v>261</v>
      </c>
      <c r="AU492" s="151" t="s">
        <v>82</v>
      </c>
      <c r="AV492" s="12" t="s">
        <v>80</v>
      </c>
      <c r="AW492" s="12" t="s">
        <v>30</v>
      </c>
      <c r="AX492" s="12" t="s">
        <v>73</v>
      </c>
      <c r="AY492" s="151" t="s">
        <v>252</v>
      </c>
    </row>
    <row r="493" spans="2:65" s="12" customFormat="1">
      <c r="B493" s="149"/>
      <c r="D493" s="150" t="s">
        <v>261</v>
      </c>
      <c r="E493" s="151" t="s">
        <v>1</v>
      </c>
      <c r="F493" s="152" t="s">
        <v>641</v>
      </c>
      <c r="H493" s="151" t="s">
        <v>1</v>
      </c>
      <c r="I493" s="153"/>
      <c r="L493" s="149"/>
      <c r="M493" s="154"/>
      <c r="T493" s="155"/>
      <c r="AT493" s="151" t="s">
        <v>261</v>
      </c>
      <c r="AU493" s="151" t="s">
        <v>82</v>
      </c>
      <c r="AV493" s="12" t="s">
        <v>80</v>
      </c>
      <c r="AW493" s="12" t="s">
        <v>30</v>
      </c>
      <c r="AX493" s="12" t="s">
        <v>73</v>
      </c>
      <c r="AY493" s="151" t="s">
        <v>252</v>
      </c>
    </row>
    <row r="494" spans="2:65" s="12" customFormat="1">
      <c r="B494" s="149"/>
      <c r="D494" s="150" t="s">
        <v>261</v>
      </c>
      <c r="E494" s="151" t="s">
        <v>1</v>
      </c>
      <c r="F494" s="152" t="s">
        <v>3329</v>
      </c>
      <c r="H494" s="151" t="s">
        <v>1</v>
      </c>
      <c r="I494" s="153"/>
      <c r="L494" s="149"/>
      <c r="M494" s="154"/>
      <c r="T494" s="155"/>
      <c r="AT494" s="151" t="s">
        <v>261</v>
      </c>
      <c r="AU494" s="151" t="s">
        <v>82</v>
      </c>
      <c r="AV494" s="12" t="s">
        <v>80</v>
      </c>
      <c r="AW494" s="12" t="s">
        <v>30</v>
      </c>
      <c r="AX494" s="12" t="s">
        <v>73</v>
      </c>
      <c r="AY494" s="151" t="s">
        <v>252</v>
      </c>
    </row>
    <row r="495" spans="2:65" s="13" customFormat="1">
      <c r="B495" s="156"/>
      <c r="D495" s="150" t="s">
        <v>261</v>
      </c>
      <c r="E495" s="157" t="s">
        <v>1</v>
      </c>
      <c r="F495" s="158" t="s">
        <v>3477</v>
      </c>
      <c r="H495" s="159">
        <v>0.58199999999999996</v>
      </c>
      <c r="I495" s="160"/>
      <c r="L495" s="156"/>
      <c r="M495" s="161"/>
      <c r="T495" s="162"/>
      <c r="AT495" s="157" t="s">
        <v>261</v>
      </c>
      <c r="AU495" s="157" t="s">
        <v>82</v>
      </c>
      <c r="AV495" s="13" t="s">
        <v>82</v>
      </c>
      <c r="AW495" s="13" t="s">
        <v>30</v>
      </c>
      <c r="AX495" s="13" t="s">
        <v>73</v>
      </c>
      <c r="AY495" s="157" t="s">
        <v>252</v>
      </c>
    </row>
    <row r="496" spans="2:65" s="12" customFormat="1">
      <c r="B496" s="149"/>
      <c r="D496" s="150" t="s">
        <v>261</v>
      </c>
      <c r="E496" s="151" t="s">
        <v>1</v>
      </c>
      <c r="F496" s="152" t="s">
        <v>3331</v>
      </c>
      <c r="H496" s="151" t="s">
        <v>1</v>
      </c>
      <c r="I496" s="153"/>
      <c r="L496" s="149"/>
      <c r="M496" s="154"/>
      <c r="T496" s="155"/>
      <c r="AT496" s="151" t="s">
        <v>261</v>
      </c>
      <c r="AU496" s="151" t="s">
        <v>82</v>
      </c>
      <c r="AV496" s="12" t="s">
        <v>80</v>
      </c>
      <c r="AW496" s="12" t="s">
        <v>30</v>
      </c>
      <c r="AX496" s="12" t="s">
        <v>73</v>
      </c>
      <c r="AY496" s="151" t="s">
        <v>252</v>
      </c>
    </row>
    <row r="497" spans="2:65" s="13" customFormat="1">
      <c r="B497" s="156"/>
      <c r="D497" s="150" t="s">
        <v>261</v>
      </c>
      <c r="E497" s="157" t="s">
        <v>1</v>
      </c>
      <c r="F497" s="158" t="s">
        <v>3478</v>
      </c>
      <c r="H497" s="159">
        <v>0.66600000000000004</v>
      </c>
      <c r="I497" s="160"/>
      <c r="L497" s="156"/>
      <c r="M497" s="161"/>
      <c r="T497" s="162"/>
      <c r="AT497" s="157" t="s">
        <v>261</v>
      </c>
      <c r="AU497" s="157" t="s">
        <v>82</v>
      </c>
      <c r="AV497" s="13" t="s">
        <v>82</v>
      </c>
      <c r="AW497" s="13" t="s">
        <v>30</v>
      </c>
      <c r="AX497" s="13" t="s">
        <v>73</v>
      </c>
      <c r="AY497" s="157" t="s">
        <v>252</v>
      </c>
    </row>
    <row r="498" spans="2:65" s="12" customFormat="1">
      <c r="B498" s="149"/>
      <c r="D498" s="150" t="s">
        <v>261</v>
      </c>
      <c r="E498" s="151" t="s">
        <v>1</v>
      </c>
      <c r="F498" s="152" t="s">
        <v>3333</v>
      </c>
      <c r="H498" s="151" t="s">
        <v>1</v>
      </c>
      <c r="I498" s="153"/>
      <c r="L498" s="149"/>
      <c r="M498" s="154"/>
      <c r="T498" s="155"/>
      <c r="AT498" s="151" t="s">
        <v>261</v>
      </c>
      <c r="AU498" s="151" t="s">
        <v>82</v>
      </c>
      <c r="AV498" s="12" t="s">
        <v>80</v>
      </c>
      <c r="AW498" s="12" t="s">
        <v>30</v>
      </c>
      <c r="AX498" s="12" t="s">
        <v>73</v>
      </c>
      <c r="AY498" s="151" t="s">
        <v>252</v>
      </c>
    </row>
    <row r="499" spans="2:65" s="13" customFormat="1">
      <c r="B499" s="156"/>
      <c r="D499" s="150" t="s">
        <v>261</v>
      </c>
      <c r="E499" s="157" t="s">
        <v>1</v>
      </c>
      <c r="F499" s="158" t="s">
        <v>3479</v>
      </c>
      <c r="H499" s="159">
        <v>0.88200000000000001</v>
      </c>
      <c r="I499" s="160"/>
      <c r="L499" s="156"/>
      <c r="M499" s="161"/>
      <c r="T499" s="162"/>
      <c r="AT499" s="157" t="s">
        <v>261</v>
      </c>
      <c r="AU499" s="157" t="s">
        <v>82</v>
      </c>
      <c r="AV499" s="13" t="s">
        <v>82</v>
      </c>
      <c r="AW499" s="13" t="s">
        <v>30</v>
      </c>
      <c r="AX499" s="13" t="s">
        <v>73</v>
      </c>
      <c r="AY499" s="157" t="s">
        <v>252</v>
      </c>
    </row>
    <row r="500" spans="2:65" s="12" customFormat="1">
      <c r="B500" s="149"/>
      <c r="D500" s="150" t="s">
        <v>261</v>
      </c>
      <c r="E500" s="151" t="s">
        <v>1</v>
      </c>
      <c r="F500" s="152" t="s">
        <v>3335</v>
      </c>
      <c r="H500" s="151" t="s">
        <v>1</v>
      </c>
      <c r="I500" s="153"/>
      <c r="L500" s="149"/>
      <c r="M500" s="154"/>
      <c r="T500" s="155"/>
      <c r="AT500" s="151" t="s">
        <v>261</v>
      </c>
      <c r="AU500" s="151" t="s">
        <v>82</v>
      </c>
      <c r="AV500" s="12" t="s">
        <v>80</v>
      </c>
      <c r="AW500" s="12" t="s">
        <v>30</v>
      </c>
      <c r="AX500" s="12" t="s">
        <v>73</v>
      </c>
      <c r="AY500" s="151" t="s">
        <v>252</v>
      </c>
    </row>
    <row r="501" spans="2:65" s="13" customFormat="1">
      <c r="B501" s="156"/>
      <c r="D501" s="150" t="s">
        <v>261</v>
      </c>
      <c r="E501" s="157" t="s">
        <v>1</v>
      </c>
      <c r="F501" s="158" t="s">
        <v>3479</v>
      </c>
      <c r="H501" s="159">
        <v>0.88200000000000001</v>
      </c>
      <c r="I501" s="160"/>
      <c r="L501" s="156"/>
      <c r="M501" s="161"/>
      <c r="T501" s="162"/>
      <c r="AT501" s="157" t="s">
        <v>261</v>
      </c>
      <c r="AU501" s="157" t="s">
        <v>82</v>
      </c>
      <c r="AV501" s="13" t="s">
        <v>82</v>
      </c>
      <c r="AW501" s="13" t="s">
        <v>30</v>
      </c>
      <c r="AX501" s="13" t="s">
        <v>73</v>
      </c>
      <c r="AY501" s="157" t="s">
        <v>252</v>
      </c>
    </row>
    <row r="502" spans="2:65" s="14" customFormat="1">
      <c r="B502" s="163"/>
      <c r="D502" s="150" t="s">
        <v>261</v>
      </c>
      <c r="E502" s="164" t="s">
        <v>1</v>
      </c>
      <c r="F502" s="165" t="s">
        <v>277</v>
      </c>
      <c r="H502" s="166">
        <v>879.49199999999996</v>
      </c>
      <c r="I502" s="167"/>
      <c r="L502" s="163"/>
      <c r="M502" s="168"/>
      <c r="T502" s="169"/>
      <c r="AT502" s="164" t="s">
        <v>261</v>
      </c>
      <c r="AU502" s="164" t="s">
        <v>82</v>
      </c>
      <c r="AV502" s="14" t="s">
        <v>259</v>
      </c>
      <c r="AW502" s="14" t="s">
        <v>30</v>
      </c>
      <c r="AX502" s="14" t="s">
        <v>80</v>
      </c>
      <c r="AY502" s="164" t="s">
        <v>252</v>
      </c>
    </row>
    <row r="503" spans="2:65" s="1" customFormat="1" ht="16.5" customHeight="1">
      <c r="B503" s="32"/>
      <c r="C503" s="170" t="s">
        <v>678</v>
      </c>
      <c r="D503" s="170" t="s">
        <v>463</v>
      </c>
      <c r="E503" s="171" t="s">
        <v>3480</v>
      </c>
      <c r="F503" s="172" t="s">
        <v>3481</v>
      </c>
      <c r="G503" s="173" t="s">
        <v>336</v>
      </c>
      <c r="H503" s="174">
        <v>0.28100000000000003</v>
      </c>
      <c r="I503" s="175"/>
      <c r="J503" s="176">
        <f>ROUND(I503*H503,2)</f>
        <v>0</v>
      </c>
      <c r="K503" s="172" t="s">
        <v>258</v>
      </c>
      <c r="L503" s="177"/>
      <c r="M503" s="178" t="s">
        <v>1</v>
      </c>
      <c r="N503" s="179" t="s">
        <v>38</v>
      </c>
      <c r="P503" s="145">
        <f>O503*H503</f>
        <v>0</v>
      </c>
      <c r="Q503" s="145">
        <v>1</v>
      </c>
      <c r="R503" s="145">
        <f>Q503*H503</f>
        <v>0.28100000000000003</v>
      </c>
      <c r="S503" s="145">
        <v>0</v>
      </c>
      <c r="T503" s="146">
        <f>S503*H503</f>
        <v>0</v>
      </c>
      <c r="AR503" s="147" t="s">
        <v>489</v>
      </c>
      <c r="AT503" s="147" t="s">
        <v>463</v>
      </c>
      <c r="AU503" s="147" t="s">
        <v>82</v>
      </c>
      <c r="AY503" s="17" t="s">
        <v>252</v>
      </c>
      <c r="BE503" s="148">
        <f>IF(N503="základní",J503,0)</f>
        <v>0</v>
      </c>
      <c r="BF503" s="148">
        <f>IF(N503="snížená",J503,0)</f>
        <v>0</v>
      </c>
      <c r="BG503" s="148">
        <f>IF(N503="zákl. přenesená",J503,0)</f>
        <v>0</v>
      </c>
      <c r="BH503" s="148">
        <f>IF(N503="sníž. přenesená",J503,0)</f>
        <v>0</v>
      </c>
      <c r="BI503" s="148">
        <f>IF(N503="nulová",J503,0)</f>
        <v>0</v>
      </c>
      <c r="BJ503" s="17" t="s">
        <v>80</v>
      </c>
      <c r="BK503" s="148">
        <f>ROUND(I503*H503,2)</f>
        <v>0</v>
      </c>
      <c r="BL503" s="17" t="s">
        <v>368</v>
      </c>
      <c r="BM503" s="147" t="s">
        <v>3482</v>
      </c>
    </row>
    <row r="504" spans="2:65" s="13" customFormat="1">
      <c r="B504" s="156"/>
      <c r="D504" s="150" t="s">
        <v>261</v>
      </c>
      <c r="E504" s="157" t="s">
        <v>1</v>
      </c>
      <c r="F504" s="158" t="s">
        <v>3483</v>
      </c>
      <c r="H504" s="159">
        <v>0.28100000000000003</v>
      </c>
      <c r="I504" s="160"/>
      <c r="L504" s="156"/>
      <c r="M504" s="161"/>
      <c r="T504" s="162"/>
      <c r="AT504" s="157" t="s">
        <v>261</v>
      </c>
      <c r="AU504" s="157" t="s">
        <v>82</v>
      </c>
      <c r="AV504" s="13" t="s">
        <v>82</v>
      </c>
      <c r="AW504" s="13" t="s">
        <v>30</v>
      </c>
      <c r="AX504" s="13" t="s">
        <v>80</v>
      </c>
      <c r="AY504" s="157" t="s">
        <v>252</v>
      </c>
    </row>
    <row r="505" spans="2:65" s="1" customFormat="1" ht="33" customHeight="1">
      <c r="B505" s="32"/>
      <c r="C505" s="136" t="s">
        <v>684</v>
      </c>
      <c r="D505" s="136" t="s">
        <v>254</v>
      </c>
      <c r="E505" s="137" t="s">
        <v>3484</v>
      </c>
      <c r="F505" s="138" t="s">
        <v>3485</v>
      </c>
      <c r="G505" s="139" t="s">
        <v>257</v>
      </c>
      <c r="H505" s="140">
        <v>154.23099999999999</v>
      </c>
      <c r="I505" s="141"/>
      <c r="J505" s="142">
        <f>ROUND(I505*H505,2)</f>
        <v>0</v>
      </c>
      <c r="K505" s="138" t="s">
        <v>258</v>
      </c>
      <c r="L505" s="32"/>
      <c r="M505" s="143" t="s">
        <v>1</v>
      </c>
      <c r="N505" s="144" t="s">
        <v>38</v>
      </c>
      <c r="P505" s="145">
        <f>O505*H505</f>
        <v>0</v>
      </c>
      <c r="Q505" s="145">
        <v>0</v>
      </c>
      <c r="R505" s="145">
        <f>Q505*H505</f>
        <v>0</v>
      </c>
      <c r="S505" s="145">
        <v>0</v>
      </c>
      <c r="T505" s="146">
        <f>S505*H505</f>
        <v>0</v>
      </c>
      <c r="AR505" s="147" t="s">
        <v>368</v>
      </c>
      <c r="AT505" s="147" t="s">
        <v>254</v>
      </c>
      <c r="AU505" s="147" t="s">
        <v>82</v>
      </c>
      <c r="AY505" s="17" t="s">
        <v>252</v>
      </c>
      <c r="BE505" s="148">
        <f>IF(N505="základní",J505,0)</f>
        <v>0</v>
      </c>
      <c r="BF505" s="148">
        <f>IF(N505="snížená",J505,0)</f>
        <v>0</v>
      </c>
      <c r="BG505" s="148">
        <f>IF(N505="zákl. přenesená",J505,0)</f>
        <v>0</v>
      </c>
      <c r="BH505" s="148">
        <f>IF(N505="sníž. přenesená",J505,0)</f>
        <v>0</v>
      </c>
      <c r="BI505" s="148">
        <f>IF(N505="nulová",J505,0)</f>
        <v>0</v>
      </c>
      <c r="BJ505" s="17" t="s">
        <v>80</v>
      </c>
      <c r="BK505" s="148">
        <f>ROUND(I505*H505,2)</f>
        <v>0</v>
      </c>
      <c r="BL505" s="17" t="s">
        <v>368</v>
      </c>
      <c r="BM505" s="147" t="s">
        <v>3486</v>
      </c>
    </row>
    <row r="506" spans="2:65" s="12" customFormat="1">
      <c r="B506" s="149"/>
      <c r="D506" s="150" t="s">
        <v>261</v>
      </c>
      <c r="E506" s="151" t="s">
        <v>1</v>
      </c>
      <c r="F506" s="152" t="s">
        <v>3487</v>
      </c>
      <c r="H506" s="151" t="s">
        <v>1</v>
      </c>
      <c r="I506" s="153"/>
      <c r="L506" s="149"/>
      <c r="M506" s="154"/>
      <c r="T506" s="155"/>
      <c r="AT506" s="151" t="s">
        <v>261</v>
      </c>
      <c r="AU506" s="151" t="s">
        <v>82</v>
      </c>
      <c r="AV506" s="12" t="s">
        <v>80</v>
      </c>
      <c r="AW506" s="12" t="s">
        <v>30</v>
      </c>
      <c r="AX506" s="12" t="s">
        <v>73</v>
      </c>
      <c r="AY506" s="151" t="s">
        <v>252</v>
      </c>
    </row>
    <row r="507" spans="2:65" s="13" customFormat="1">
      <c r="B507" s="156"/>
      <c r="D507" s="150" t="s">
        <v>261</v>
      </c>
      <c r="E507" s="157" t="s">
        <v>1</v>
      </c>
      <c r="F507" s="158" t="s">
        <v>3488</v>
      </c>
      <c r="H507" s="159">
        <v>151.21899999999999</v>
      </c>
      <c r="I507" s="160"/>
      <c r="L507" s="156"/>
      <c r="M507" s="161"/>
      <c r="T507" s="162"/>
      <c r="AT507" s="157" t="s">
        <v>261</v>
      </c>
      <c r="AU507" s="157" t="s">
        <v>82</v>
      </c>
      <c r="AV507" s="13" t="s">
        <v>82</v>
      </c>
      <c r="AW507" s="13" t="s">
        <v>30</v>
      </c>
      <c r="AX507" s="13" t="s">
        <v>73</v>
      </c>
      <c r="AY507" s="157" t="s">
        <v>252</v>
      </c>
    </row>
    <row r="508" spans="2:65" s="12" customFormat="1">
      <c r="B508" s="149"/>
      <c r="D508" s="150" t="s">
        <v>261</v>
      </c>
      <c r="E508" s="151" t="s">
        <v>1</v>
      </c>
      <c r="F508" s="152" t="s">
        <v>3476</v>
      </c>
      <c r="H508" s="151" t="s">
        <v>1</v>
      </c>
      <c r="I508" s="153"/>
      <c r="L508" s="149"/>
      <c r="M508" s="154"/>
      <c r="T508" s="155"/>
      <c r="AT508" s="151" t="s">
        <v>261</v>
      </c>
      <c r="AU508" s="151" t="s">
        <v>82</v>
      </c>
      <c r="AV508" s="12" t="s">
        <v>80</v>
      </c>
      <c r="AW508" s="12" t="s">
        <v>30</v>
      </c>
      <c r="AX508" s="12" t="s">
        <v>73</v>
      </c>
      <c r="AY508" s="151" t="s">
        <v>252</v>
      </c>
    </row>
    <row r="509" spans="2:65" s="12" customFormat="1">
      <c r="B509" s="149"/>
      <c r="D509" s="150" t="s">
        <v>261</v>
      </c>
      <c r="E509" s="151" t="s">
        <v>1</v>
      </c>
      <c r="F509" s="152" t="s">
        <v>641</v>
      </c>
      <c r="H509" s="151" t="s">
        <v>1</v>
      </c>
      <c r="I509" s="153"/>
      <c r="L509" s="149"/>
      <c r="M509" s="154"/>
      <c r="T509" s="155"/>
      <c r="AT509" s="151" t="s">
        <v>261</v>
      </c>
      <c r="AU509" s="151" t="s">
        <v>82</v>
      </c>
      <c r="AV509" s="12" t="s">
        <v>80</v>
      </c>
      <c r="AW509" s="12" t="s">
        <v>30</v>
      </c>
      <c r="AX509" s="12" t="s">
        <v>73</v>
      </c>
      <c r="AY509" s="151" t="s">
        <v>252</v>
      </c>
    </row>
    <row r="510" spans="2:65" s="12" customFormat="1">
      <c r="B510" s="149"/>
      <c r="D510" s="150" t="s">
        <v>261</v>
      </c>
      <c r="E510" s="151" t="s">
        <v>1</v>
      </c>
      <c r="F510" s="152" t="s">
        <v>3329</v>
      </c>
      <c r="H510" s="151" t="s">
        <v>1</v>
      </c>
      <c r="I510" s="153"/>
      <c r="L510" s="149"/>
      <c r="M510" s="154"/>
      <c r="T510" s="155"/>
      <c r="AT510" s="151" t="s">
        <v>261</v>
      </c>
      <c r="AU510" s="151" t="s">
        <v>82</v>
      </c>
      <c r="AV510" s="12" t="s">
        <v>80</v>
      </c>
      <c r="AW510" s="12" t="s">
        <v>30</v>
      </c>
      <c r="AX510" s="12" t="s">
        <v>73</v>
      </c>
      <c r="AY510" s="151" t="s">
        <v>252</v>
      </c>
    </row>
    <row r="511" spans="2:65" s="13" customFormat="1">
      <c r="B511" s="156"/>
      <c r="D511" s="150" t="s">
        <v>261</v>
      </c>
      <c r="E511" s="157" t="s">
        <v>1</v>
      </c>
      <c r="F511" s="158" t="s">
        <v>3477</v>
      </c>
      <c r="H511" s="159">
        <v>0.58199999999999996</v>
      </c>
      <c r="I511" s="160"/>
      <c r="L511" s="156"/>
      <c r="M511" s="161"/>
      <c r="T511" s="162"/>
      <c r="AT511" s="157" t="s">
        <v>261</v>
      </c>
      <c r="AU511" s="157" t="s">
        <v>82</v>
      </c>
      <c r="AV511" s="13" t="s">
        <v>82</v>
      </c>
      <c r="AW511" s="13" t="s">
        <v>30</v>
      </c>
      <c r="AX511" s="13" t="s">
        <v>73</v>
      </c>
      <c r="AY511" s="157" t="s">
        <v>252</v>
      </c>
    </row>
    <row r="512" spans="2:65" s="12" customFormat="1">
      <c r="B512" s="149"/>
      <c r="D512" s="150" t="s">
        <v>261</v>
      </c>
      <c r="E512" s="151" t="s">
        <v>1</v>
      </c>
      <c r="F512" s="152" t="s">
        <v>3331</v>
      </c>
      <c r="H512" s="151" t="s">
        <v>1</v>
      </c>
      <c r="I512" s="153"/>
      <c r="L512" s="149"/>
      <c r="M512" s="154"/>
      <c r="T512" s="155"/>
      <c r="AT512" s="151" t="s">
        <v>261</v>
      </c>
      <c r="AU512" s="151" t="s">
        <v>82</v>
      </c>
      <c r="AV512" s="12" t="s">
        <v>80</v>
      </c>
      <c r="AW512" s="12" t="s">
        <v>30</v>
      </c>
      <c r="AX512" s="12" t="s">
        <v>73</v>
      </c>
      <c r="AY512" s="151" t="s">
        <v>252</v>
      </c>
    </row>
    <row r="513" spans="2:65" s="13" customFormat="1">
      <c r="B513" s="156"/>
      <c r="D513" s="150" t="s">
        <v>261</v>
      </c>
      <c r="E513" s="157" t="s">
        <v>1</v>
      </c>
      <c r="F513" s="158" t="s">
        <v>3478</v>
      </c>
      <c r="H513" s="159">
        <v>0.66600000000000004</v>
      </c>
      <c r="I513" s="160"/>
      <c r="L513" s="156"/>
      <c r="M513" s="161"/>
      <c r="T513" s="162"/>
      <c r="AT513" s="157" t="s">
        <v>261</v>
      </c>
      <c r="AU513" s="157" t="s">
        <v>82</v>
      </c>
      <c r="AV513" s="13" t="s">
        <v>82</v>
      </c>
      <c r="AW513" s="13" t="s">
        <v>30</v>
      </c>
      <c r="AX513" s="13" t="s">
        <v>73</v>
      </c>
      <c r="AY513" s="157" t="s">
        <v>252</v>
      </c>
    </row>
    <row r="514" spans="2:65" s="12" customFormat="1">
      <c r="B514" s="149"/>
      <c r="D514" s="150" t="s">
        <v>261</v>
      </c>
      <c r="E514" s="151" t="s">
        <v>1</v>
      </c>
      <c r="F514" s="152" t="s">
        <v>3333</v>
      </c>
      <c r="H514" s="151" t="s">
        <v>1</v>
      </c>
      <c r="I514" s="153"/>
      <c r="L514" s="149"/>
      <c r="M514" s="154"/>
      <c r="T514" s="155"/>
      <c r="AT514" s="151" t="s">
        <v>261</v>
      </c>
      <c r="AU514" s="151" t="s">
        <v>82</v>
      </c>
      <c r="AV514" s="12" t="s">
        <v>80</v>
      </c>
      <c r="AW514" s="12" t="s">
        <v>30</v>
      </c>
      <c r="AX514" s="12" t="s">
        <v>73</v>
      </c>
      <c r="AY514" s="151" t="s">
        <v>252</v>
      </c>
    </row>
    <row r="515" spans="2:65" s="13" customFormat="1">
      <c r="B515" s="156"/>
      <c r="D515" s="150" t="s">
        <v>261</v>
      </c>
      <c r="E515" s="157" t="s">
        <v>1</v>
      </c>
      <c r="F515" s="158" t="s">
        <v>3479</v>
      </c>
      <c r="H515" s="159">
        <v>0.88200000000000001</v>
      </c>
      <c r="I515" s="160"/>
      <c r="L515" s="156"/>
      <c r="M515" s="161"/>
      <c r="T515" s="162"/>
      <c r="AT515" s="157" t="s">
        <v>261</v>
      </c>
      <c r="AU515" s="157" t="s">
        <v>82</v>
      </c>
      <c r="AV515" s="13" t="s">
        <v>82</v>
      </c>
      <c r="AW515" s="13" t="s">
        <v>30</v>
      </c>
      <c r="AX515" s="13" t="s">
        <v>73</v>
      </c>
      <c r="AY515" s="157" t="s">
        <v>252</v>
      </c>
    </row>
    <row r="516" spans="2:65" s="12" customFormat="1">
      <c r="B516" s="149"/>
      <c r="D516" s="150" t="s">
        <v>261</v>
      </c>
      <c r="E516" s="151" t="s">
        <v>1</v>
      </c>
      <c r="F516" s="152" t="s">
        <v>3335</v>
      </c>
      <c r="H516" s="151" t="s">
        <v>1</v>
      </c>
      <c r="I516" s="153"/>
      <c r="L516" s="149"/>
      <c r="M516" s="154"/>
      <c r="T516" s="155"/>
      <c r="AT516" s="151" t="s">
        <v>261</v>
      </c>
      <c r="AU516" s="151" t="s">
        <v>82</v>
      </c>
      <c r="AV516" s="12" t="s">
        <v>80</v>
      </c>
      <c r="AW516" s="12" t="s">
        <v>30</v>
      </c>
      <c r="AX516" s="12" t="s">
        <v>73</v>
      </c>
      <c r="AY516" s="151" t="s">
        <v>252</v>
      </c>
    </row>
    <row r="517" spans="2:65" s="13" customFormat="1">
      <c r="B517" s="156"/>
      <c r="D517" s="150" t="s">
        <v>261</v>
      </c>
      <c r="E517" s="157" t="s">
        <v>1</v>
      </c>
      <c r="F517" s="158" t="s">
        <v>3479</v>
      </c>
      <c r="H517" s="159">
        <v>0.88200000000000001</v>
      </c>
      <c r="I517" s="160"/>
      <c r="L517" s="156"/>
      <c r="M517" s="161"/>
      <c r="T517" s="162"/>
      <c r="AT517" s="157" t="s">
        <v>261</v>
      </c>
      <c r="AU517" s="157" t="s">
        <v>82</v>
      </c>
      <c r="AV517" s="13" t="s">
        <v>82</v>
      </c>
      <c r="AW517" s="13" t="s">
        <v>30</v>
      </c>
      <c r="AX517" s="13" t="s">
        <v>73</v>
      </c>
      <c r="AY517" s="157" t="s">
        <v>252</v>
      </c>
    </row>
    <row r="518" spans="2:65" s="14" customFormat="1">
      <c r="B518" s="163"/>
      <c r="D518" s="150" t="s">
        <v>261</v>
      </c>
      <c r="E518" s="164" t="s">
        <v>1</v>
      </c>
      <c r="F518" s="165" t="s">
        <v>277</v>
      </c>
      <c r="H518" s="166">
        <v>154.23099999999999</v>
      </c>
      <c r="I518" s="167"/>
      <c r="L518" s="163"/>
      <c r="M518" s="168"/>
      <c r="T518" s="169"/>
      <c r="AT518" s="164" t="s">
        <v>261</v>
      </c>
      <c r="AU518" s="164" t="s">
        <v>82</v>
      </c>
      <c r="AV518" s="14" t="s">
        <v>259</v>
      </c>
      <c r="AW518" s="14" t="s">
        <v>30</v>
      </c>
      <c r="AX518" s="14" t="s">
        <v>80</v>
      </c>
      <c r="AY518" s="164" t="s">
        <v>252</v>
      </c>
    </row>
    <row r="519" spans="2:65" s="1" customFormat="1" ht="49.15" customHeight="1">
      <c r="B519" s="32"/>
      <c r="C519" s="170" t="s">
        <v>691</v>
      </c>
      <c r="D519" s="170" t="s">
        <v>463</v>
      </c>
      <c r="E519" s="171" t="s">
        <v>3489</v>
      </c>
      <c r="F519" s="172" t="s">
        <v>3490</v>
      </c>
      <c r="G519" s="173" t="s">
        <v>257</v>
      </c>
      <c r="H519" s="174">
        <v>179.756</v>
      </c>
      <c r="I519" s="175"/>
      <c r="J519" s="176">
        <f>ROUND(I519*H519,2)</f>
        <v>0</v>
      </c>
      <c r="K519" s="172" t="s">
        <v>258</v>
      </c>
      <c r="L519" s="177"/>
      <c r="M519" s="178" t="s">
        <v>1</v>
      </c>
      <c r="N519" s="179" t="s">
        <v>38</v>
      </c>
      <c r="P519" s="145">
        <f>O519*H519</f>
        <v>0</v>
      </c>
      <c r="Q519" s="145">
        <v>4.1000000000000003E-3</v>
      </c>
      <c r="R519" s="145">
        <f>Q519*H519</f>
        <v>0.73699960000000009</v>
      </c>
      <c r="S519" s="145">
        <v>0</v>
      </c>
      <c r="T519" s="146">
        <f>S519*H519</f>
        <v>0</v>
      </c>
      <c r="AR519" s="147" t="s">
        <v>489</v>
      </c>
      <c r="AT519" s="147" t="s">
        <v>463</v>
      </c>
      <c r="AU519" s="147" t="s">
        <v>82</v>
      </c>
      <c r="AY519" s="17" t="s">
        <v>252</v>
      </c>
      <c r="BE519" s="148">
        <f>IF(N519="základní",J519,0)</f>
        <v>0</v>
      </c>
      <c r="BF519" s="148">
        <f>IF(N519="snížená",J519,0)</f>
        <v>0</v>
      </c>
      <c r="BG519" s="148">
        <f>IF(N519="zákl. přenesená",J519,0)</f>
        <v>0</v>
      </c>
      <c r="BH519" s="148">
        <f>IF(N519="sníž. přenesená",J519,0)</f>
        <v>0</v>
      </c>
      <c r="BI519" s="148">
        <f>IF(N519="nulová",J519,0)</f>
        <v>0</v>
      </c>
      <c r="BJ519" s="17" t="s">
        <v>80</v>
      </c>
      <c r="BK519" s="148">
        <f>ROUND(I519*H519,2)</f>
        <v>0</v>
      </c>
      <c r="BL519" s="17" t="s">
        <v>368</v>
      </c>
      <c r="BM519" s="147" t="s">
        <v>3491</v>
      </c>
    </row>
    <row r="520" spans="2:65" s="13" customFormat="1">
      <c r="B520" s="156"/>
      <c r="D520" s="150" t="s">
        <v>261</v>
      </c>
      <c r="E520" s="157" t="s">
        <v>1</v>
      </c>
      <c r="F520" s="158" t="s">
        <v>3492</v>
      </c>
      <c r="H520" s="159">
        <v>179.756</v>
      </c>
      <c r="I520" s="160"/>
      <c r="L520" s="156"/>
      <c r="M520" s="161"/>
      <c r="T520" s="162"/>
      <c r="AT520" s="157" t="s">
        <v>261</v>
      </c>
      <c r="AU520" s="157" t="s">
        <v>82</v>
      </c>
      <c r="AV520" s="13" t="s">
        <v>82</v>
      </c>
      <c r="AW520" s="13" t="s">
        <v>30</v>
      </c>
      <c r="AX520" s="13" t="s">
        <v>80</v>
      </c>
      <c r="AY520" s="157" t="s">
        <v>252</v>
      </c>
    </row>
    <row r="521" spans="2:65" s="1" customFormat="1" ht="33" customHeight="1">
      <c r="B521" s="32"/>
      <c r="C521" s="136" t="s">
        <v>697</v>
      </c>
      <c r="D521" s="136" t="s">
        <v>254</v>
      </c>
      <c r="E521" s="137" t="s">
        <v>945</v>
      </c>
      <c r="F521" s="138" t="s">
        <v>946</v>
      </c>
      <c r="G521" s="139" t="s">
        <v>257</v>
      </c>
      <c r="H521" s="140">
        <v>3.2160000000000002</v>
      </c>
      <c r="I521" s="141"/>
      <c r="J521" s="142">
        <f>ROUND(I521*H521,2)</f>
        <v>0</v>
      </c>
      <c r="K521" s="138" t="s">
        <v>258</v>
      </c>
      <c r="L521" s="32"/>
      <c r="M521" s="143" t="s">
        <v>1</v>
      </c>
      <c r="N521" s="144" t="s">
        <v>38</v>
      </c>
      <c r="P521" s="145">
        <f>O521*H521</f>
        <v>0</v>
      </c>
      <c r="Q521" s="145">
        <v>0</v>
      </c>
      <c r="R521" s="145">
        <f>Q521*H521</f>
        <v>0</v>
      </c>
      <c r="S521" s="145">
        <v>1.0999999999999999E-2</v>
      </c>
      <c r="T521" s="146">
        <f>S521*H521</f>
        <v>3.5375999999999998E-2</v>
      </c>
      <c r="AR521" s="147" t="s">
        <v>368</v>
      </c>
      <c r="AT521" s="147" t="s">
        <v>254</v>
      </c>
      <c r="AU521" s="147" t="s">
        <v>82</v>
      </c>
      <c r="AY521" s="17" t="s">
        <v>252</v>
      </c>
      <c r="BE521" s="148">
        <f>IF(N521="základní",J521,0)</f>
        <v>0</v>
      </c>
      <c r="BF521" s="148">
        <f>IF(N521="snížená",J521,0)</f>
        <v>0</v>
      </c>
      <c r="BG521" s="148">
        <f>IF(N521="zákl. přenesená",J521,0)</f>
        <v>0</v>
      </c>
      <c r="BH521" s="148">
        <f>IF(N521="sníž. přenesená",J521,0)</f>
        <v>0</v>
      </c>
      <c r="BI521" s="148">
        <f>IF(N521="nulová",J521,0)</f>
        <v>0</v>
      </c>
      <c r="BJ521" s="17" t="s">
        <v>80</v>
      </c>
      <c r="BK521" s="148">
        <f>ROUND(I521*H521,2)</f>
        <v>0</v>
      </c>
      <c r="BL521" s="17" t="s">
        <v>368</v>
      </c>
      <c r="BM521" s="147" t="s">
        <v>3493</v>
      </c>
    </row>
    <row r="522" spans="2:65" s="12" customFormat="1">
      <c r="B522" s="149"/>
      <c r="D522" s="150" t="s">
        <v>261</v>
      </c>
      <c r="E522" s="151" t="s">
        <v>1</v>
      </c>
      <c r="F522" s="152" t="s">
        <v>3494</v>
      </c>
      <c r="H522" s="151" t="s">
        <v>1</v>
      </c>
      <c r="I522" s="153"/>
      <c r="L522" s="149"/>
      <c r="M522" s="154"/>
      <c r="T522" s="155"/>
      <c r="AT522" s="151" t="s">
        <v>261</v>
      </c>
      <c r="AU522" s="151" t="s">
        <v>82</v>
      </c>
      <c r="AV522" s="12" t="s">
        <v>80</v>
      </c>
      <c r="AW522" s="12" t="s">
        <v>30</v>
      </c>
      <c r="AX522" s="12" t="s">
        <v>73</v>
      </c>
      <c r="AY522" s="151" t="s">
        <v>252</v>
      </c>
    </row>
    <row r="523" spans="2:65" s="12" customFormat="1">
      <c r="B523" s="149"/>
      <c r="D523" s="150" t="s">
        <v>261</v>
      </c>
      <c r="E523" s="151" t="s">
        <v>1</v>
      </c>
      <c r="F523" s="152" t="s">
        <v>3329</v>
      </c>
      <c r="H523" s="151" t="s">
        <v>1</v>
      </c>
      <c r="I523" s="153"/>
      <c r="L523" s="149"/>
      <c r="M523" s="154"/>
      <c r="T523" s="155"/>
      <c r="AT523" s="151" t="s">
        <v>261</v>
      </c>
      <c r="AU523" s="151" t="s">
        <v>82</v>
      </c>
      <c r="AV523" s="12" t="s">
        <v>80</v>
      </c>
      <c r="AW523" s="12" t="s">
        <v>30</v>
      </c>
      <c r="AX523" s="12" t="s">
        <v>73</v>
      </c>
      <c r="AY523" s="151" t="s">
        <v>252</v>
      </c>
    </row>
    <row r="524" spans="2:65" s="13" customFormat="1">
      <c r="B524" s="156"/>
      <c r="D524" s="150" t="s">
        <v>261</v>
      </c>
      <c r="E524" s="157" t="s">
        <v>1</v>
      </c>
      <c r="F524" s="158" t="s">
        <v>3495</v>
      </c>
      <c r="H524" s="159">
        <v>0.52400000000000002</v>
      </c>
      <c r="I524" s="160"/>
      <c r="L524" s="156"/>
      <c r="M524" s="161"/>
      <c r="T524" s="162"/>
      <c r="AT524" s="157" t="s">
        <v>261</v>
      </c>
      <c r="AU524" s="157" t="s">
        <v>82</v>
      </c>
      <c r="AV524" s="13" t="s">
        <v>82</v>
      </c>
      <c r="AW524" s="13" t="s">
        <v>30</v>
      </c>
      <c r="AX524" s="13" t="s">
        <v>73</v>
      </c>
      <c r="AY524" s="157" t="s">
        <v>252</v>
      </c>
    </row>
    <row r="525" spans="2:65" s="12" customFormat="1">
      <c r="B525" s="149"/>
      <c r="D525" s="150" t="s">
        <v>261</v>
      </c>
      <c r="E525" s="151" t="s">
        <v>1</v>
      </c>
      <c r="F525" s="152" t="s">
        <v>3331</v>
      </c>
      <c r="H525" s="151" t="s">
        <v>1</v>
      </c>
      <c r="I525" s="153"/>
      <c r="L525" s="149"/>
      <c r="M525" s="154"/>
      <c r="T525" s="155"/>
      <c r="AT525" s="151" t="s">
        <v>261</v>
      </c>
      <c r="AU525" s="151" t="s">
        <v>82</v>
      </c>
      <c r="AV525" s="12" t="s">
        <v>80</v>
      </c>
      <c r="AW525" s="12" t="s">
        <v>30</v>
      </c>
      <c r="AX525" s="12" t="s">
        <v>73</v>
      </c>
      <c r="AY525" s="151" t="s">
        <v>252</v>
      </c>
    </row>
    <row r="526" spans="2:65" s="13" customFormat="1">
      <c r="B526" s="156"/>
      <c r="D526" s="150" t="s">
        <v>261</v>
      </c>
      <c r="E526" s="157" t="s">
        <v>1</v>
      </c>
      <c r="F526" s="158" t="s">
        <v>3496</v>
      </c>
      <c r="H526" s="159">
        <v>0.66200000000000003</v>
      </c>
      <c r="I526" s="160"/>
      <c r="L526" s="156"/>
      <c r="M526" s="161"/>
      <c r="T526" s="162"/>
      <c r="AT526" s="157" t="s">
        <v>261</v>
      </c>
      <c r="AU526" s="157" t="s">
        <v>82</v>
      </c>
      <c r="AV526" s="13" t="s">
        <v>82</v>
      </c>
      <c r="AW526" s="13" t="s">
        <v>30</v>
      </c>
      <c r="AX526" s="13" t="s">
        <v>73</v>
      </c>
      <c r="AY526" s="157" t="s">
        <v>252</v>
      </c>
    </row>
    <row r="527" spans="2:65" s="12" customFormat="1">
      <c r="B527" s="149"/>
      <c r="D527" s="150" t="s">
        <v>261</v>
      </c>
      <c r="E527" s="151" t="s">
        <v>1</v>
      </c>
      <c r="F527" s="152" t="s">
        <v>3333</v>
      </c>
      <c r="H527" s="151" t="s">
        <v>1</v>
      </c>
      <c r="I527" s="153"/>
      <c r="L527" s="149"/>
      <c r="M527" s="154"/>
      <c r="T527" s="155"/>
      <c r="AT527" s="151" t="s">
        <v>261</v>
      </c>
      <c r="AU527" s="151" t="s">
        <v>82</v>
      </c>
      <c r="AV527" s="12" t="s">
        <v>80</v>
      </c>
      <c r="AW527" s="12" t="s">
        <v>30</v>
      </c>
      <c r="AX527" s="12" t="s">
        <v>73</v>
      </c>
      <c r="AY527" s="151" t="s">
        <v>252</v>
      </c>
    </row>
    <row r="528" spans="2:65" s="13" customFormat="1">
      <c r="B528" s="156"/>
      <c r="D528" s="150" t="s">
        <v>261</v>
      </c>
      <c r="E528" s="157" t="s">
        <v>1</v>
      </c>
      <c r="F528" s="158" t="s">
        <v>3497</v>
      </c>
      <c r="H528" s="159">
        <v>1.0149999999999999</v>
      </c>
      <c r="I528" s="160"/>
      <c r="L528" s="156"/>
      <c r="M528" s="161"/>
      <c r="T528" s="162"/>
      <c r="AT528" s="157" t="s">
        <v>261</v>
      </c>
      <c r="AU528" s="157" t="s">
        <v>82</v>
      </c>
      <c r="AV528" s="13" t="s">
        <v>82</v>
      </c>
      <c r="AW528" s="13" t="s">
        <v>30</v>
      </c>
      <c r="AX528" s="13" t="s">
        <v>73</v>
      </c>
      <c r="AY528" s="157" t="s">
        <v>252</v>
      </c>
    </row>
    <row r="529" spans="2:65" s="12" customFormat="1">
      <c r="B529" s="149"/>
      <c r="D529" s="150" t="s">
        <v>261</v>
      </c>
      <c r="E529" s="151" t="s">
        <v>1</v>
      </c>
      <c r="F529" s="152" t="s">
        <v>3335</v>
      </c>
      <c r="H529" s="151" t="s">
        <v>1</v>
      </c>
      <c r="I529" s="153"/>
      <c r="L529" s="149"/>
      <c r="M529" s="154"/>
      <c r="T529" s="155"/>
      <c r="AT529" s="151" t="s">
        <v>261</v>
      </c>
      <c r="AU529" s="151" t="s">
        <v>82</v>
      </c>
      <c r="AV529" s="12" t="s">
        <v>80</v>
      </c>
      <c r="AW529" s="12" t="s">
        <v>30</v>
      </c>
      <c r="AX529" s="12" t="s">
        <v>73</v>
      </c>
      <c r="AY529" s="151" t="s">
        <v>252</v>
      </c>
    </row>
    <row r="530" spans="2:65" s="13" customFormat="1">
      <c r="B530" s="156"/>
      <c r="D530" s="150" t="s">
        <v>261</v>
      </c>
      <c r="E530" s="157" t="s">
        <v>1</v>
      </c>
      <c r="F530" s="158" t="s">
        <v>3497</v>
      </c>
      <c r="H530" s="159">
        <v>1.0149999999999999</v>
      </c>
      <c r="I530" s="160"/>
      <c r="L530" s="156"/>
      <c r="M530" s="161"/>
      <c r="T530" s="162"/>
      <c r="AT530" s="157" t="s">
        <v>261</v>
      </c>
      <c r="AU530" s="157" t="s">
        <v>82</v>
      </c>
      <c r="AV530" s="13" t="s">
        <v>82</v>
      </c>
      <c r="AW530" s="13" t="s">
        <v>30</v>
      </c>
      <c r="AX530" s="13" t="s">
        <v>73</v>
      </c>
      <c r="AY530" s="157" t="s">
        <v>252</v>
      </c>
    </row>
    <row r="531" spans="2:65" s="14" customFormat="1">
      <c r="B531" s="163"/>
      <c r="D531" s="150" t="s">
        <v>261</v>
      </c>
      <c r="E531" s="164" t="s">
        <v>1</v>
      </c>
      <c r="F531" s="165" t="s">
        <v>277</v>
      </c>
      <c r="H531" s="166">
        <v>3.2159999999999993</v>
      </c>
      <c r="I531" s="167"/>
      <c r="L531" s="163"/>
      <c r="M531" s="168"/>
      <c r="T531" s="169"/>
      <c r="AT531" s="164" t="s">
        <v>261</v>
      </c>
      <c r="AU531" s="164" t="s">
        <v>82</v>
      </c>
      <c r="AV531" s="14" t="s">
        <v>259</v>
      </c>
      <c r="AW531" s="14" t="s">
        <v>30</v>
      </c>
      <c r="AX531" s="14" t="s">
        <v>80</v>
      </c>
      <c r="AY531" s="164" t="s">
        <v>252</v>
      </c>
    </row>
    <row r="532" spans="2:65" s="1" customFormat="1" ht="24.2" customHeight="1">
      <c r="B532" s="32"/>
      <c r="C532" s="136" t="s">
        <v>702</v>
      </c>
      <c r="D532" s="136" t="s">
        <v>254</v>
      </c>
      <c r="E532" s="137" t="s">
        <v>3498</v>
      </c>
      <c r="F532" s="138" t="s">
        <v>3499</v>
      </c>
      <c r="G532" s="139" t="s">
        <v>257</v>
      </c>
      <c r="H532" s="140">
        <v>1030.711</v>
      </c>
      <c r="I532" s="141"/>
      <c r="J532" s="142">
        <f>ROUND(I532*H532,2)</f>
        <v>0</v>
      </c>
      <c r="K532" s="138" t="s">
        <v>258</v>
      </c>
      <c r="L532" s="32"/>
      <c r="M532" s="143" t="s">
        <v>1</v>
      </c>
      <c r="N532" s="144" t="s">
        <v>38</v>
      </c>
      <c r="P532" s="145">
        <f>O532*H532</f>
        <v>0</v>
      </c>
      <c r="Q532" s="145">
        <v>8.8000000000000003E-4</v>
      </c>
      <c r="R532" s="145">
        <f>Q532*H532</f>
        <v>0.90702568000000006</v>
      </c>
      <c r="S532" s="145">
        <v>0</v>
      </c>
      <c r="T532" s="146">
        <f>S532*H532</f>
        <v>0</v>
      </c>
      <c r="AR532" s="147" t="s">
        <v>368</v>
      </c>
      <c r="AT532" s="147" t="s">
        <v>254</v>
      </c>
      <c r="AU532" s="147" t="s">
        <v>82</v>
      </c>
      <c r="AY532" s="17" t="s">
        <v>252</v>
      </c>
      <c r="BE532" s="148">
        <f>IF(N532="základní",J532,0)</f>
        <v>0</v>
      </c>
      <c r="BF532" s="148">
        <f>IF(N532="snížená",J532,0)</f>
        <v>0</v>
      </c>
      <c r="BG532" s="148">
        <f>IF(N532="zákl. přenesená",J532,0)</f>
        <v>0</v>
      </c>
      <c r="BH532" s="148">
        <f>IF(N532="sníž. přenesená",J532,0)</f>
        <v>0</v>
      </c>
      <c r="BI532" s="148">
        <f>IF(N532="nulová",J532,0)</f>
        <v>0</v>
      </c>
      <c r="BJ532" s="17" t="s">
        <v>80</v>
      </c>
      <c r="BK532" s="148">
        <f>ROUND(I532*H532,2)</f>
        <v>0</v>
      </c>
      <c r="BL532" s="17" t="s">
        <v>368</v>
      </c>
      <c r="BM532" s="147" t="s">
        <v>3500</v>
      </c>
    </row>
    <row r="533" spans="2:65" s="12" customFormat="1">
      <c r="B533" s="149"/>
      <c r="D533" s="150" t="s">
        <v>261</v>
      </c>
      <c r="E533" s="151" t="s">
        <v>1</v>
      </c>
      <c r="F533" s="152" t="s">
        <v>3472</v>
      </c>
      <c r="H533" s="151" t="s">
        <v>1</v>
      </c>
      <c r="I533" s="153"/>
      <c r="L533" s="149"/>
      <c r="M533" s="154"/>
      <c r="T533" s="155"/>
      <c r="AT533" s="151" t="s">
        <v>261</v>
      </c>
      <c r="AU533" s="151" t="s">
        <v>82</v>
      </c>
      <c r="AV533" s="12" t="s">
        <v>80</v>
      </c>
      <c r="AW533" s="12" t="s">
        <v>30</v>
      </c>
      <c r="AX533" s="12" t="s">
        <v>73</v>
      </c>
      <c r="AY533" s="151" t="s">
        <v>252</v>
      </c>
    </row>
    <row r="534" spans="2:65" s="13" customFormat="1">
      <c r="B534" s="156"/>
      <c r="D534" s="150" t="s">
        <v>261</v>
      </c>
      <c r="E534" s="157" t="s">
        <v>1</v>
      </c>
      <c r="F534" s="158" t="s">
        <v>3473</v>
      </c>
      <c r="H534" s="159">
        <v>730.4</v>
      </c>
      <c r="I534" s="160"/>
      <c r="L534" s="156"/>
      <c r="M534" s="161"/>
      <c r="T534" s="162"/>
      <c r="AT534" s="157" t="s">
        <v>261</v>
      </c>
      <c r="AU534" s="157" t="s">
        <v>82</v>
      </c>
      <c r="AV534" s="13" t="s">
        <v>82</v>
      </c>
      <c r="AW534" s="13" t="s">
        <v>30</v>
      </c>
      <c r="AX534" s="13" t="s">
        <v>73</v>
      </c>
      <c r="AY534" s="157" t="s">
        <v>252</v>
      </c>
    </row>
    <row r="535" spans="2:65" s="12" customFormat="1">
      <c r="B535" s="149"/>
      <c r="D535" s="150" t="s">
        <v>261</v>
      </c>
      <c r="E535" s="151" t="s">
        <v>1</v>
      </c>
      <c r="F535" s="152" t="s">
        <v>3474</v>
      </c>
      <c r="H535" s="151" t="s">
        <v>1</v>
      </c>
      <c r="I535" s="153"/>
      <c r="L535" s="149"/>
      <c r="M535" s="154"/>
      <c r="T535" s="155"/>
      <c r="AT535" s="151" t="s">
        <v>261</v>
      </c>
      <c r="AU535" s="151" t="s">
        <v>82</v>
      </c>
      <c r="AV535" s="12" t="s">
        <v>80</v>
      </c>
      <c r="AW535" s="12" t="s">
        <v>30</v>
      </c>
      <c r="AX535" s="12" t="s">
        <v>73</v>
      </c>
      <c r="AY535" s="151" t="s">
        <v>252</v>
      </c>
    </row>
    <row r="536" spans="2:65" s="12" customFormat="1">
      <c r="B536" s="149"/>
      <c r="D536" s="150" t="s">
        <v>261</v>
      </c>
      <c r="E536" s="151" t="s">
        <v>1</v>
      </c>
      <c r="F536" s="152" t="s">
        <v>3501</v>
      </c>
      <c r="H536" s="151" t="s">
        <v>1</v>
      </c>
      <c r="I536" s="153"/>
      <c r="L536" s="149"/>
      <c r="M536" s="154"/>
      <c r="T536" s="155"/>
      <c r="AT536" s="151" t="s">
        <v>261</v>
      </c>
      <c r="AU536" s="151" t="s">
        <v>82</v>
      </c>
      <c r="AV536" s="12" t="s">
        <v>80</v>
      </c>
      <c r="AW536" s="12" t="s">
        <v>30</v>
      </c>
      <c r="AX536" s="12" t="s">
        <v>73</v>
      </c>
      <c r="AY536" s="151" t="s">
        <v>252</v>
      </c>
    </row>
    <row r="537" spans="2:65" s="13" customFormat="1">
      <c r="B537" s="156"/>
      <c r="D537" s="150" t="s">
        <v>261</v>
      </c>
      <c r="E537" s="157" t="s">
        <v>1</v>
      </c>
      <c r="F537" s="158" t="s">
        <v>3475</v>
      </c>
      <c r="H537" s="159">
        <v>146.08000000000001</v>
      </c>
      <c r="I537" s="160"/>
      <c r="L537" s="156"/>
      <c r="M537" s="161"/>
      <c r="T537" s="162"/>
      <c r="AT537" s="157" t="s">
        <v>261</v>
      </c>
      <c r="AU537" s="157" t="s">
        <v>82</v>
      </c>
      <c r="AV537" s="13" t="s">
        <v>82</v>
      </c>
      <c r="AW537" s="13" t="s">
        <v>30</v>
      </c>
      <c r="AX537" s="13" t="s">
        <v>73</v>
      </c>
      <c r="AY537" s="157" t="s">
        <v>252</v>
      </c>
    </row>
    <row r="538" spans="2:65" s="12" customFormat="1">
      <c r="B538" s="149"/>
      <c r="D538" s="150" t="s">
        <v>261</v>
      </c>
      <c r="E538" s="151" t="s">
        <v>1</v>
      </c>
      <c r="F538" s="152" t="s">
        <v>3502</v>
      </c>
      <c r="H538" s="151" t="s">
        <v>1</v>
      </c>
      <c r="I538" s="153"/>
      <c r="L538" s="149"/>
      <c r="M538" s="154"/>
      <c r="T538" s="155"/>
      <c r="AT538" s="151" t="s">
        <v>261</v>
      </c>
      <c r="AU538" s="151" t="s">
        <v>82</v>
      </c>
      <c r="AV538" s="12" t="s">
        <v>80</v>
      </c>
      <c r="AW538" s="12" t="s">
        <v>30</v>
      </c>
      <c r="AX538" s="12" t="s">
        <v>73</v>
      </c>
      <c r="AY538" s="151" t="s">
        <v>252</v>
      </c>
    </row>
    <row r="539" spans="2:65" s="13" customFormat="1">
      <c r="B539" s="156"/>
      <c r="D539" s="150" t="s">
        <v>261</v>
      </c>
      <c r="E539" s="157" t="s">
        <v>1</v>
      </c>
      <c r="F539" s="158" t="s">
        <v>3488</v>
      </c>
      <c r="H539" s="159">
        <v>151.21899999999999</v>
      </c>
      <c r="I539" s="160"/>
      <c r="L539" s="156"/>
      <c r="M539" s="161"/>
      <c r="T539" s="162"/>
      <c r="AT539" s="157" t="s">
        <v>261</v>
      </c>
      <c r="AU539" s="157" t="s">
        <v>82</v>
      </c>
      <c r="AV539" s="13" t="s">
        <v>82</v>
      </c>
      <c r="AW539" s="13" t="s">
        <v>30</v>
      </c>
      <c r="AX539" s="13" t="s">
        <v>73</v>
      </c>
      <c r="AY539" s="157" t="s">
        <v>252</v>
      </c>
    </row>
    <row r="540" spans="2:65" s="12" customFormat="1">
      <c r="B540" s="149"/>
      <c r="D540" s="150" t="s">
        <v>261</v>
      </c>
      <c r="E540" s="151" t="s">
        <v>1</v>
      </c>
      <c r="F540" s="152" t="s">
        <v>3476</v>
      </c>
      <c r="H540" s="151" t="s">
        <v>1</v>
      </c>
      <c r="I540" s="153"/>
      <c r="L540" s="149"/>
      <c r="M540" s="154"/>
      <c r="T540" s="155"/>
      <c r="AT540" s="151" t="s">
        <v>261</v>
      </c>
      <c r="AU540" s="151" t="s">
        <v>82</v>
      </c>
      <c r="AV540" s="12" t="s">
        <v>80</v>
      </c>
      <c r="AW540" s="12" t="s">
        <v>30</v>
      </c>
      <c r="AX540" s="12" t="s">
        <v>73</v>
      </c>
      <c r="AY540" s="151" t="s">
        <v>252</v>
      </c>
    </row>
    <row r="541" spans="2:65" s="12" customFormat="1">
      <c r="B541" s="149"/>
      <c r="D541" s="150" t="s">
        <v>261</v>
      </c>
      <c r="E541" s="151" t="s">
        <v>1</v>
      </c>
      <c r="F541" s="152" t="s">
        <v>641</v>
      </c>
      <c r="H541" s="151" t="s">
        <v>1</v>
      </c>
      <c r="I541" s="153"/>
      <c r="L541" s="149"/>
      <c r="M541" s="154"/>
      <c r="T541" s="155"/>
      <c r="AT541" s="151" t="s">
        <v>261</v>
      </c>
      <c r="AU541" s="151" t="s">
        <v>82</v>
      </c>
      <c r="AV541" s="12" t="s">
        <v>80</v>
      </c>
      <c r="AW541" s="12" t="s">
        <v>30</v>
      </c>
      <c r="AX541" s="12" t="s">
        <v>73</v>
      </c>
      <c r="AY541" s="151" t="s">
        <v>252</v>
      </c>
    </row>
    <row r="542" spans="2:65" s="12" customFormat="1">
      <c r="B542" s="149"/>
      <c r="D542" s="150" t="s">
        <v>261</v>
      </c>
      <c r="E542" s="151" t="s">
        <v>1</v>
      </c>
      <c r="F542" s="152" t="s">
        <v>3329</v>
      </c>
      <c r="H542" s="151" t="s">
        <v>1</v>
      </c>
      <c r="I542" s="153"/>
      <c r="L542" s="149"/>
      <c r="M542" s="154"/>
      <c r="T542" s="155"/>
      <c r="AT542" s="151" t="s">
        <v>261</v>
      </c>
      <c r="AU542" s="151" t="s">
        <v>82</v>
      </c>
      <c r="AV542" s="12" t="s">
        <v>80</v>
      </c>
      <c r="AW542" s="12" t="s">
        <v>30</v>
      </c>
      <c r="AX542" s="12" t="s">
        <v>73</v>
      </c>
      <c r="AY542" s="151" t="s">
        <v>252</v>
      </c>
    </row>
    <row r="543" spans="2:65" s="13" customFormat="1">
      <c r="B543" s="156"/>
      <c r="D543" s="150" t="s">
        <v>261</v>
      </c>
      <c r="E543" s="157" t="s">
        <v>1</v>
      </c>
      <c r="F543" s="158" t="s">
        <v>3477</v>
      </c>
      <c r="H543" s="159">
        <v>0.58199999999999996</v>
      </c>
      <c r="I543" s="160"/>
      <c r="L543" s="156"/>
      <c r="M543" s="161"/>
      <c r="T543" s="162"/>
      <c r="AT543" s="157" t="s">
        <v>261</v>
      </c>
      <c r="AU543" s="157" t="s">
        <v>82</v>
      </c>
      <c r="AV543" s="13" t="s">
        <v>82</v>
      </c>
      <c r="AW543" s="13" t="s">
        <v>30</v>
      </c>
      <c r="AX543" s="13" t="s">
        <v>73</v>
      </c>
      <c r="AY543" s="157" t="s">
        <v>252</v>
      </c>
    </row>
    <row r="544" spans="2:65" s="12" customFormat="1">
      <c r="B544" s="149"/>
      <c r="D544" s="150" t="s">
        <v>261</v>
      </c>
      <c r="E544" s="151" t="s">
        <v>1</v>
      </c>
      <c r="F544" s="152" t="s">
        <v>3331</v>
      </c>
      <c r="H544" s="151" t="s">
        <v>1</v>
      </c>
      <c r="I544" s="153"/>
      <c r="L544" s="149"/>
      <c r="M544" s="154"/>
      <c r="T544" s="155"/>
      <c r="AT544" s="151" t="s">
        <v>261</v>
      </c>
      <c r="AU544" s="151" t="s">
        <v>82</v>
      </c>
      <c r="AV544" s="12" t="s">
        <v>80</v>
      </c>
      <c r="AW544" s="12" t="s">
        <v>30</v>
      </c>
      <c r="AX544" s="12" t="s">
        <v>73</v>
      </c>
      <c r="AY544" s="151" t="s">
        <v>252</v>
      </c>
    </row>
    <row r="545" spans="2:65" s="13" customFormat="1">
      <c r="B545" s="156"/>
      <c r="D545" s="150" t="s">
        <v>261</v>
      </c>
      <c r="E545" s="157" t="s">
        <v>1</v>
      </c>
      <c r="F545" s="158" t="s">
        <v>3478</v>
      </c>
      <c r="H545" s="159">
        <v>0.66600000000000004</v>
      </c>
      <c r="I545" s="160"/>
      <c r="L545" s="156"/>
      <c r="M545" s="161"/>
      <c r="T545" s="162"/>
      <c r="AT545" s="157" t="s">
        <v>261</v>
      </c>
      <c r="AU545" s="157" t="s">
        <v>82</v>
      </c>
      <c r="AV545" s="13" t="s">
        <v>82</v>
      </c>
      <c r="AW545" s="13" t="s">
        <v>30</v>
      </c>
      <c r="AX545" s="13" t="s">
        <v>73</v>
      </c>
      <c r="AY545" s="157" t="s">
        <v>252</v>
      </c>
    </row>
    <row r="546" spans="2:65" s="12" customFormat="1">
      <c r="B546" s="149"/>
      <c r="D546" s="150" t="s">
        <v>261</v>
      </c>
      <c r="E546" s="151" t="s">
        <v>1</v>
      </c>
      <c r="F546" s="152" t="s">
        <v>3333</v>
      </c>
      <c r="H546" s="151" t="s">
        <v>1</v>
      </c>
      <c r="I546" s="153"/>
      <c r="L546" s="149"/>
      <c r="M546" s="154"/>
      <c r="T546" s="155"/>
      <c r="AT546" s="151" t="s">
        <v>261</v>
      </c>
      <c r="AU546" s="151" t="s">
        <v>82</v>
      </c>
      <c r="AV546" s="12" t="s">
        <v>80</v>
      </c>
      <c r="AW546" s="12" t="s">
        <v>30</v>
      </c>
      <c r="AX546" s="12" t="s">
        <v>73</v>
      </c>
      <c r="AY546" s="151" t="s">
        <v>252</v>
      </c>
    </row>
    <row r="547" spans="2:65" s="13" customFormat="1">
      <c r="B547" s="156"/>
      <c r="D547" s="150" t="s">
        <v>261</v>
      </c>
      <c r="E547" s="157" t="s">
        <v>1</v>
      </c>
      <c r="F547" s="158" t="s">
        <v>3479</v>
      </c>
      <c r="H547" s="159">
        <v>0.88200000000000001</v>
      </c>
      <c r="I547" s="160"/>
      <c r="L547" s="156"/>
      <c r="M547" s="161"/>
      <c r="T547" s="162"/>
      <c r="AT547" s="157" t="s">
        <v>261</v>
      </c>
      <c r="AU547" s="157" t="s">
        <v>82</v>
      </c>
      <c r="AV547" s="13" t="s">
        <v>82</v>
      </c>
      <c r="AW547" s="13" t="s">
        <v>30</v>
      </c>
      <c r="AX547" s="13" t="s">
        <v>73</v>
      </c>
      <c r="AY547" s="157" t="s">
        <v>252</v>
      </c>
    </row>
    <row r="548" spans="2:65" s="12" customFormat="1">
      <c r="B548" s="149"/>
      <c r="D548" s="150" t="s">
        <v>261</v>
      </c>
      <c r="E548" s="151" t="s">
        <v>1</v>
      </c>
      <c r="F548" s="152" t="s">
        <v>3335</v>
      </c>
      <c r="H548" s="151" t="s">
        <v>1</v>
      </c>
      <c r="I548" s="153"/>
      <c r="L548" s="149"/>
      <c r="M548" s="154"/>
      <c r="T548" s="155"/>
      <c r="AT548" s="151" t="s">
        <v>261</v>
      </c>
      <c r="AU548" s="151" t="s">
        <v>82</v>
      </c>
      <c r="AV548" s="12" t="s">
        <v>80</v>
      </c>
      <c r="AW548" s="12" t="s">
        <v>30</v>
      </c>
      <c r="AX548" s="12" t="s">
        <v>73</v>
      </c>
      <c r="AY548" s="151" t="s">
        <v>252</v>
      </c>
    </row>
    <row r="549" spans="2:65" s="13" customFormat="1">
      <c r="B549" s="156"/>
      <c r="D549" s="150" t="s">
        <v>261</v>
      </c>
      <c r="E549" s="157" t="s">
        <v>1</v>
      </c>
      <c r="F549" s="158" t="s">
        <v>3479</v>
      </c>
      <c r="H549" s="159">
        <v>0.88200000000000001</v>
      </c>
      <c r="I549" s="160"/>
      <c r="L549" s="156"/>
      <c r="M549" s="161"/>
      <c r="T549" s="162"/>
      <c r="AT549" s="157" t="s">
        <v>261</v>
      </c>
      <c r="AU549" s="157" t="s">
        <v>82</v>
      </c>
      <c r="AV549" s="13" t="s">
        <v>82</v>
      </c>
      <c r="AW549" s="13" t="s">
        <v>30</v>
      </c>
      <c r="AX549" s="13" t="s">
        <v>73</v>
      </c>
      <c r="AY549" s="157" t="s">
        <v>252</v>
      </c>
    </row>
    <row r="550" spans="2:65" s="14" customFormat="1">
      <c r="B550" s="163"/>
      <c r="D550" s="150" t="s">
        <v>261</v>
      </c>
      <c r="E550" s="164" t="s">
        <v>1</v>
      </c>
      <c r="F550" s="165" t="s">
        <v>277</v>
      </c>
      <c r="H550" s="166">
        <v>1030.7110000000002</v>
      </c>
      <c r="I550" s="167"/>
      <c r="L550" s="163"/>
      <c r="M550" s="168"/>
      <c r="T550" s="169"/>
      <c r="AT550" s="164" t="s">
        <v>261</v>
      </c>
      <c r="AU550" s="164" t="s">
        <v>82</v>
      </c>
      <c r="AV550" s="14" t="s">
        <v>259</v>
      </c>
      <c r="AW550" s="14" t="s">
        <v>30</v>
      </c>
      <c r="AX550" s="14" t="s">
        <v>80</v>
      </c>
      <c r="AY550" s="164" t="s">
        <v>252</v>
      </c>
    </row>
    <row r="551" spans="2:65" s="1" customFormat="1" ht="49.15" customHeight="1">
      <c r="B551" s="32"/>
      <c r="C551" s="170" t="s">
        <v>707</v>
      </c>
      <c r="D551" s="170" t="s">
        <v>463</v>
      </c>
      <c r="E551" s="171" t="s">
        <v>3503</v>
      </c>
      <c r="F551" s="172" t="s">
        <v>3504</v>
      </c>
      <c r="G551" s="173" t="s">
        <v>257</v>
      </c>
      <c r="H551" s="174">
        <v>179.756</v>
      </c>
      <c r="I551" s="175"/>
      <c r="J551" s="176">
        <f>ROUND(I551*H551,2)</f>
        <v>0</v>
      </c>
      <c r="K551" s="172" t="s">
        <v>258</v>
      </c>
      <c r="L551" s="177"/>
      <c r="M551" s="178" t="s">
        <v>1</v>
      </c>
      <c r="N551" s="179" t="s">
        <v>38</v>
      </c>
      <c r="P551" s="145">
        <f>O551*H551</f>
        <v>0</v>
      </c>
      <c r="Q551" s="145">
        <v>5.3E-3</v>
      </c>
      <c r="R551" s="145">
        <f>Q551*H551</f>
        <v>0.95270679999999996</v>
      </c>
      <c r="S551" s="145">
        <v>0</v>
      </c>
      <c r="T551" s="146">
        <f>S551*H551</f>
        <v>0</v>
      </c>
      <c r="AR551" s="147" t="s">
        <v>489</v>
      </c>
      <c r="AT551" s="147" t="s">
        <v>463</v>
      </c>
      <c r="AU551" s="147" t="s">
        <v>82</v>
      </c>
      <c r="AY551" s="17" t="s">
        <v>252</v>
      </c>
      <c r="BE551" s="148">
        <f>IF(N551="základní",J551,0)</f>
        <v>0</v>
      </c>
      <c r="BF551" s="148">
        <f>IF(N551="snížená",J551,0)</f>
        <v>0</v>
      </c>
      <c r="BG551" s="148">
        <f>IF(N551="zákl. přenesená",J551,0)</f>
        <v>0</v>
      </c>
      <c r="BH551" s="148">
        <f>IF(N551="sníž. přenesená",J551,0)</f>
        <v>0</v>
      </c>
      <c r="BI551" s="148">
        <f>IF(N551="nulová",J551,0)</f>
        <v>0</v>
      </c>
      <c r="BJ551" s="17" t="s">
        <v>80</v>
      </c>
      <c r="BK551" s="148">
        <f>ROUND(I551*H551,2)</f>
        <v>0</v>
      </c>
      <c r="BL551" s="17" t="s">
        <v>368</v>
      </c>
      <c r="BM551" s="147" t="s">
        <v>3505</v>
      </c>
    </row>
    <row r="552" spans="2:65" s="12" customFormat="1">
      <c r="B552" s="149"/>
      <c r="D552" s="150" t="s">
        <v>261</v>
      </c>
      <c r="E552" s="151" t="s">
        <v>1</v>
      </c>
      <c r="F552" s="152" t="s">
        <v>3502</v>
      </c>
      <c r="H552" s="151" t="s">
        <v>1</v>
      </c>
      <c r="I552" s="153"/>
      <c r="L552" s="149"/>
      <c r="M552" s="154"/>
      <c r="T552" s="155"/>
      <c r="AT552" s="151" t="s">
        <v>261</v>
      </c>
      <c r="AU552" s="151" t="s">
        <v>82</v>
      </c>
      <c r="AV552" s="12" t="s">
        <v>80</v>
      </c>
      <c r="AW552" s="12" t="s">
        <v>30</v>
      </c>
      <c r="AX552" s="12" t="s">
        <v>73</v>
      </c>
      <c r="AY552" s="151" t="s">
        <v>252</v>
      </c>
    </row>
    <row r="553" spans="2:65" s="13" customFormat="1">
      <c r="B553" s="156"/>
      <c r="D553" s="150" t="s">
        <v>261</v>
      </c>
      <c r="E553" s="157" t="s">
        <v>1</v>
      </c>
      <c r="F553" s="158" t="s">
        <v>3506</v>
      </c>
      <c r="H553" s="159">
        <v>176.24600000000001</v>
      </c>
      <c r="I553" s="160"/>
      <c r="L553" s="156"/>
      <c r="M553" s="161"/>
      <c r="T553" s="162"/>
      <c r="AT553" s="157" t="s">
        <v>261</v>
      </c>
      <c r="AU553" s="157" t="s">
        <v>82</v>
      </c>
      <c r="AV553" s="13" t="s">
        <v>82</v>
      </c>
      <c r="AW553" s="13" t="s">
        <v>30</v>
      </c>
      <c r="AX553" s="13" t="s">
        <v>73</v>
      </c>
      <c r="AY553" s="157" t="s">
        <v>252</v>
      </c>
    </row>
    <row r="554" spans="2:65" s="12" customFormat="1">
      <c r="B554" s="149"/>
      <c r="D554" s="150" t="s">
        <v>261</v>
      </c>
      <c r="E554" s="151" t="s">
        <v>1</v>
      </c>
      <c r="F554" s="152" t="s">
        <v>3476</v>
      </c>
      <c r="H554" s="151" t="s">
        <v>1</v>
      </c>
      <c r="I554" s="153"/>
      <c r="L554" s="149"/>
      <c r="M554" s="154"/>
      <c r="T554" s="155"/>
      <c r="AT554" s="151" t="s">
        <v>261</v>
      </c>
      <c r="AU554" s="151" t="s">
        <v>82</v>
      </c>
      <c r="AV554" s="12" t="s">
        <v>80</v>
      </c>
      <c r="AW554" s="12" t="s">
        <v>30</v>
      </c>
      <c r="AX554" s="12" t="s">
        <v>73</v>
      </c>
      <c r="AY554" s="151" t="s">
        <v>252</v>
      </c>
    </row>
    <row r="555" spans="2:65" s="12" customFormat="1">
      <c r="B555" s="149"/>
      <c r="D555" s="150" t="s">
        <v>261</v>
      </c>
      <c r="E555" s="151" t="s">
        <v>1</v>
      </c>
      <c r="F555" s="152" t="s">
        <v>641</v>
      </c>
      <c r="H555" s="151" t="s">
        <v>1</v>
      </c>
      <c r="I555" s="153"/>
      <c r="L555" s="149"/>
      <c r="M555" s="154"/>
      <c r="T555" s="155"/>
      <c r="AT555" s="151" t="s">
        <v>261</v>
      </c>
      <c r="AU555" s="151" t="s">
        <v>82</v>
      </c>
      <c r="AV555" s="12" t="s">
        <v>80</v>
      </c>
      <c r="AW555" s="12" t="s">
        <v>30</v>
      </c>
      <c r="AX555" s="12" t="s">
        <v>73</v>
      </c>
      <c r="AY555" s="151" t="s">
        <v>252</v>
      </c>
    </row>
    <row r="556" spans="2:65" s="12" customFormat="1">
      <c r="B556" s="149"/>
      <c r="D556" s="150" t="s">
        <v>261</v>
      </c>
      <c r="E556" s="151" t="s">
        <v>1</v>
      </c>
      <c r="F556" s="152" t="s">
        <v>3329</v>
      </c>
      <c r="H556" s="151" t="s">
        <v>1</v>
      </c>
      <c r="I556" s="153"/>
      <c r="L556" s="149"/>
      <c r="M556" s="154"/>
      <c r="T556" s="155"/>
      <c r="AT556" s="151" t="s">
        <v>261</v>
      </c>
      <c r="AU556" s="151" t="s">
        <v>82</v>
      </c>
      <c r="AV556" s="12" t="s">
        <v>80</v>
      </c>
      <c r="AW556" s="12" t="s">
        <v>30</v>
      </c>
      <c r="AX556" s="12" t="s">
        <v>73</v>
      </c>
      <c r="AY556" s="151" t="s">
        <v>252</v>
      </c>
    </row>
    <row r="557" spans="2:65" s="13" customFormat="1">
      <c r="B557" s="156"/>
      <c r="D557" s="150" t="s">
        <v>261</v>
      </c>
      <c r="E557" s="157" t="s">
        <v>1</v>
      </c>
      <c r="F557" s="158" t="s">
        <v>3507</v>
      </c>
      <c r="H557" s="159">
        <v>0.67800000000000005</v>
      </c>
      <c r="I557" s="160"/>
      <c r="L557" s="156"/>
      <c r="M557" s="161"/>
      <c r="T557" s="162"/>
      <c r="AT557" s="157" t="s">
        <v>261</v>
      </c>
      <c r="AU557" s="157" t="s">
        <v>82</v>
      </c>
      <c r="AV557" s="13" t="s">
        <v>82</v>
      </c>
      <c r="AW557" s="13" t="s">
        <v>30</v>
      </c>
      <c r="AX557" s="13" t="s">
        <v>73</v>
      </c>
      <c r="AY557" s="157" t="s">
        <v>252</v>
      </c>
    </row>
    <row r="558" spans="2:65" s="12" customFormat="1">
      <c r="B558" s="149"/>
      <c r="D558" s="150" t="s">
        <v>261</v>
      </c>
      <c r="E558" s="151" t="s">
        <v>1</v>
      </c>
      <c r="F558" s="152" t="s">
        <v>3331</v>
      </c>
      <c r="H558" s="151" t="s">
        <v>1</v>
      </c>
      <c r="I558" s="153"/>
      <c r="L558" s="149"/>
      <c r="M558" s="154"/>
      <c r="T558" s="155"/>
      <c r="AT558" s="151" t="s">
        <v>261</v>
      </c>
      <c r="AU558" s="151" t="s">
        <v>82</v>
      </c>
      <c r="AV558" s="12" t="s">
        <v>80</v>
      </c>
      <c r="AW558" s="12" t="s">
        <v>30</v>
      </c>
      <c r="AX558" s="12" t="s">
        <v>73</v>
      </c>
      <c r="AY558" s="151" t="s">
        <v>252</v>
      </c>
    </row>
    <row r="559" spans="2:65" s="13" customFormat="1">
      <c r="B559" s="156"/>
      <c r="D559" s="150" t="s">
        <v>261</v>
      </c>
      <c r="E559" s="157" t="s">
        <v>1</v>
      </c>
      <c r="F559" s="158" t="s">
        <v>3508</v>
      </c>
      <c r="H559" s="159">
        <v>0.77600000000000002</v>
      </c>
      <c r="I559" s="160"/>
      <c r="L559" s="156"/>
      <c r="M559" s="161"/>
      <c r="T559" s="162"/>
      <c r="AT559" s="157" t="s">
        <v>261</v>
      </c>
      <c r="AU559" s="157" t="s">
        <v>82</v>
      </c>
      <c r="AV559" s="13" t="s">
        <v>82</v>
      </c>
      <c r="AW559" s="13" t="s">
        <v>30</v>
      </c>
      <c r="AX559" s="13" t="s">
        <v>73</v>
      </c>
      <c r="AY559" s="157" t="s">
        <v>252</v>
      </c>
    </row>
    <row r="560" spans="2:65" s="12" customFormat="1">
      <c r="B560" s="149"/>
      <c r="D560" s="150" t="s">
        <v>261</v>
      </c>
      <c r="E560" s="151" t="s">
        <v>1</v>
      </c>
      <c r="F560" s="152" t="s">
        <v>3333</v>
      </c>
      <c r="H560" s="151" t="s">
        <v>1</v>
      </c>
      <c r="I560" s="153"/>
      <c r="L560" s="149"/>
      <c r="M560" s="154"/>
      <c r="T560" s="155"/>
      <c r="AT560" s="151" t="s">
        <v>261</v>
      </c>
      <c r="AU560" s="151" t="s">
        <v>82</v>
      </c>
      <c r="AV560" s="12" t="s">
        <v>80</v>
      </c>
      <c r="AW560" s="12" t="s">
        <v>30</v>
      </c>
      <c r="AX560" s="12" t="s">
        <v>73</v>
      </c>
      <c r="AY560" s="151" t="s">
        <v>252</v>
      </c>
    </row>
    <row r="561" spans="2:65" s="13" customFormat="1">
      <c r="B561" s="156"/>
      <c r="D561" s="150" t="s">
        <v>261</v>
      </c>
      <c r="E561" s="157" t="s">
        <v>1</v>
      </c>
      <c r="F561" s="158" t="s">
        <v>3509</v>
      </c>
      <c r="H561" s="159">
        <v>1.028</v>
      </c>
      <c r="I561" s="160"/>
      <c r="L561" s="156"/>
      <c r="M561" s="161"/>
      <c r="T561" s="162"/>
      <c r="AT561" s="157" t="s">
        <v>261</v>
      </c>
      <c r="AU561" s="157" t="s">
        <v>82</v>
      </c>
      <c r="AV561" s="13" t="s">
        <v>82</v>
      </c>
      <c r="AW561" s="13" t="s">
        <v>30</v>
      </c>
      <c r="AX561" s="13" t="s">
        <v>73</v>
      </c>
      <c r="AY561" s="157" t="s">
        <v>252</v>
      </c>
    </row>
    <row r="562" spans="2:65" s="12" customFormat="1">
      <c r="B562" s="149"/>
      <c r="D562" s="150" t="s">
        <v>261</v>
      </c>
      <c r="E562" s="151" t="s">
        <v>1</v>
      </c>
      <c r="F562" s="152" t="s">
        <v>3335</v>
      </c>
      <c r="H562" s="151" t="s">
        <v>1</v>
      </c>
      <c r="I562" s="153"/>
      <c r="L562" s="149"/>
      <c r="M562" s="154"/>
      <c r="T562" s="155"/>
      <c r="AT562" s="151" t="s">
        <v>261</v>
      </c>
      <c r="AU562" s="151" t="s">
        <v>82</v>
      </c>
      <c r="AV562" s="12" t="s">
        <v>80</v>
      </c>
      <c r="AW562" s="12" t="s">
        <v>30</v>
      </c>
      <c r="AX562" s="12" t="s">
        <v>73</v>
      </c>
      <c r="AY562" s="151" t="s">
        <v>252</v>
      </c>
    </row>
    <row r="563" spans="2:65" s="13" customFormat="1">
      <c r="B563" s="156"/>
      <c r="D563" s="150" t="s">
        <v>261</v>
      </c>
      <c r="E563" s="157" t="s">
        <v>1</v>
      </c>
      <c r="F563" s="158" t="s">
        <v>3509</v>
      </c>
      <c r="H563" s="159">
        <v>1.028</v>
      </c>
      <c r="I563" s="160"/>
      <c r="L563" s="156"/>
      <c r="M563" s="161"/>
      <c r="T563" s="162"/>
      <c r="AT563" s="157" t="s">
        <v>261</v>
      </c>
      <c r="AU563" s="157" t="s">
        <v>82</v>
      </c>
      <c r="AV563" s="13" t="s">
        <v>82</v>
      </c>
      <c r="AW563" s="13" t="s">
        <v>30</v>
      </c>
      <c r="AX563" s="13" t="s">
        <v>73</v>
      </c>
      <c r="AY563" s="157" t="s">
        <v>252</v>
      </c>
    </row>
    <row r="564" spans="2:65" s="14" customFormat="1">
      <c r="B564" s="163"/>
      <c r="D564" s="150" t="s">
        <v>261</v>
      </c>
      <c r="E564" s="164" t="s">
        <v>1</v>
      </c>
      <c r="F564" s="165" t="s">
        <v>277</v>
      </c>
      <c r="H564" s="166">
        <v>179.756</v>
      </c>
      <c r="I564" s="167"/>
      <c r="L564" s="163"/>
      <c r="M564" s="168"/>
      <c r="T564" s="169"/>
      <c r="AT564" s="164" t="s">
        <v>261</v>
      </c>
      <c r="AU564" s="164" t="s">
        <v>82</v>
      </c>
      <c r="AV564" s="14" t="s">
        <v>259</v>
      </c>
      <c r="AW564" s="14" t="s">
        <v>30</v>
      </c>
      <c r="AX564" s="14" t="s">
        <v>80</v>
      </c>
      <c r="AY564" s="164" t="s">
        <v>252</v>
      </c>
    </row>
    <row r="565" spans="2:65" s="1" customFormat="1" ht="49.15" customHeight="1">
      <c r="B565" s="32"/>
      <c r="C565" s="170" t="s">
        <v>712</v>
      </c>
      <c r="D565" s="170" t="s">
        <v>463</v>
      </c>
      <c r="E565" s="171" t="s">
        <v>3510</v>
      </c>
      <c r="F565" s="172" t="s">
        <v>3511</v>
      </c>
      <c r="G565" s="173" t="s">
        <v>257</v>
      </c>
      <c r="H565" s="174">
        <v>170.256</v>
      </c>
      <c r="I565" s="175"/>
      <c r="J565" s="176">
        <f>ROUND(I565*H565,2)</f>
        <v>0</v>
      </c>
      <c r="K565" s="172" t="s">
        <v>258</v>
      </c>
      <c r="L565" s="177"/>
      <c r="M565" s="178" t="s">
        <v>1</v>
      </c>
      <c r="N565" s="179" t="s">
        <v>38</v>
      </c>
      <c r="P565" s="145">
        <f>O565*H565</f>
        <v>0</v>
      </c>
      <c r="Q565" s="145">
        <v>5.3E-3</v>
      </c>
      <c r="R565" s="145">
        <f>Q565*H565</f>
        <v>0.90235679999999996</v>
      </c>
      <c r="S565" s="145">
        <v>0</v>
      </c>
      <c r="T565" s="146">
        <f>S565*H565</f>
        <v>0</v>
      </c>
      <c r="AR565" s="147" t="s">
        <v>489</v>
      </c>
      <c r="AT565" s="147" t="s">
        <v>463</v>
      </c>
      <c r="AU565" s="147" t="s">
        <v>82</v>
      </c>
      <c r="AY565" s="17" t="s">
        <v>252</v>
      </c>
      <c r="BE565" s="148">
        <f>IF(N565="základní",J565,0)</f>
        <v>0</v>
      </c>
      <c r="BF565" s="148">
        <f>IF(N565="snížená",J565,0)</f>
        <v>0</v>
      </c>
      <c r="BG565" s="148">
        <f>IF(N565="zákl. přenesená",J565,0)</f>
        <v>0</v>
      </c>
      <c r="BH565" s="148">
        <f>IF(N565="sníž. přenesená",J565,0)</f>
        <v>0</v>
      </c>
      <c r="BI565" s="148">
        <f>IF(N565="nulová",J565,0)</f>
        <v>0</v>
      </c>
      <c r="BJ565" s="17" t="s">
        <v>80</v>
      </c>
      <c r="BK565" s="148">
        <f>ROUND(I565*H565,2)</f>
        <v>0</v>
      </c>
      <c r="BL565" s="17" t="s">
        <v>368</v>
      </c>
      <c r="BM565" s="147" t="s">
        <v>3512</v>
      </c>
    </row>
    <row r="566" spans="2:65" s="12" customFormat="1">
      <c r="B566" s="149"/>
      <c r="D566" s="150" t="s">
        <v>261</v>
      </c>
      <c r="E566" s="151" t="s">
        <v>1</v>
      </c>
      <c r="F566" s="152" t="s">
        <v>3513</v>
      </c>
      <c r="H566" s="151" t="s">
        <v>1</v>
      </c>
      <c r="I566" s="153"/>
      <c r="L566" s="149"/>
      <c r="M566" s="154"/>
      <c r="T566" s="155"/>
      <c r="AT566" s="151" t="s">
        <v>261</v>
      </c>
      <c r="AU566" s="151" t="s">
        <v>82</v>
      </c>
      <c r="AV566" s="12" t="s">
        <v>80</v>
      </c>
      <c r="AW566" s="12" t="s">
        <v>30</v>
      </c>
      <c r="AX566" s="12" t="s">
        <v>73</v>
      </c>
      <c r="AY566" s="151" t="s">
        <v>252</v>
      </c>
    </row>
    <row r="567" spans="2:65" s="13" customFormat="1">
      <c r="B567" s="156"/>
      <c r="D567" s="150" t="s">
        <v>261</v>
      </c>
      <c r="E567" s="157" t="s">
        <v>1</v>
      </c>
      <c r="F567" s="158" t="s">
        <v>3514</v>
      </c>
      <c r="H567" s="159">
        <v>170.256</v>
      </c>
      <c r="I567" s="160"/>
      <c r="L567" s="156"/>
      <c r="M567" s="161"/>
      <c r="T567" s="162"/>
      <c r="AT567" s="157" t="s">
        <v>261</v>
      </c>
      <c r="AU567" s="157" t="s">
        <v>82</v>
      </c>
      <c r="AV567" s="13" t="s">
        <v>82</v>
      </c>
      <c r="AW567" s="13" t="s">
        <v>30</v>
      </c>
      <c r="AX567" s="13" t="s">
        <v>80</v>
      </c>
      <c r="AY567" s="157" t="s">
        <v>252</v>
      </c>
    </row>
    <row r="568" spans="2:65" s="1" customFormat="1" ht="21.75" customHeight="1">
      <c r="B568" s="32"/>
      <c r="C568" s="136" t="s">
        <v>717</v>
      </c>
      <c r="D568" s="136" t="s">
        <v>254</v>
      </c>
      <c r="E568" s="137" t="s">
        <v>3515</v>
      </c>
      <c r="F568" s="138" t="s">
        <v>3516</v>
      </c>
      <c r="G568" s="139" t="s">
        <v>257</v>
      </c>
      <c r="H568" s="140">
        <v>3.2160000000000002</v>
      </c>
      <c r="I568" s="141"/>
      <c r="J568" s="142">
        <f>ROUND(I568*H568,2)</f>
        <v>0</v>
      </c>
      <c r="K568" s="138" t="s">
        <v>1</v>
      </c>
      <c r="L568" s="32"/>
      <c r="M568" s="143" t="s">
        <v>1</v>
      </c>
      <c r="N568" s="144" t="s">
        <v>38</v>
      </c>
      <c r="P568" s="145">
        <f>O568*H568</f>
        <v>0</v>
      </c>
      <c r="Q568" s="145">
        <v>0</v>
      </c>
      <c r="R568" s="145">
        <f>Q568*H568</f>
        <v>0</v>
      </c>
      <c r="S568" s="145">
        <v>0</v>
      </c>
      <c r="T568" s="146">
        <f>S568*H568</f>
        <v>0</v>
      </c>
      <c r="AR568" s="147" t="s">
        <v>368</v>
      </c>
      <c r="AT568" s="147" t="s">
        <v>254</v>
      </c>
      <c r="AU568" s="147" t="s">
        <v>82</v>
      </c>
      <c r="AY568" s="17" t="s">
        <v>252</v>
      </c>
      <c r="BE568" s="148">
        <f>IF(N568="základní",J568,0)</f>
        <v>0</v>
      </c>
      <c r="BF568" s="148">
        <f>IF(N568="snížená",J568,0)</f>
        <v>0</v>
      </c>
      <c r="BG568" s="148">
        <f>IF(N568="zákl. přenesená",J568,0)</f>
        <v>0</v>
      </c>
      <c r="BH568" s="148">
        <f>IF(N568="sníž. přenesená",J568,0)</f>
        <v>0</v>
      </c>
      <c r="BI568" s="148">
        <f>IF(N568="nulová",J568,0)</f>
        <v>0</v>
      </c>
      <c r="BJ568" s="17" t="s">
        <v>80</v>
      </c>
      <c r="BK568" s="148">
        <f>ROUND(I568*H568,2)</f>
        <v>0</v>
      </c>
      <c r="BL568" s="17" t="s">
        <v>368</v>
      </c>
      <c r="BM568" s="147" t="s">
        <v>3517</v>
      </c>
    </row>
    <row r="569" spans="2:65" s="12" customFormat="1">
      <c r="B569" s="149"/>
      <c r="D569" s="150" t="s">
        <v>261</v>
      </c>
      <c r="E569" s="151" t="s">
        <v>1</v>
      </c>
      <c r="F569" s="152" t="s">
        <v>3494</v>
      </c>
      <c r="H569" s="151" t="s">
        <v>1</v>
      </c>
      <c r="I569" s="153"/>
      <c r="L569" s="149"/>
      <c r="M569" s="154"/>
      <c r="T569" s="155"/>
      <c r="AT569" s="151" t="s">
        <v>261</v>
      </c>
      <c r="AU569" s="151" t="s">
        <v>82</v>
      </c>
      <c r="AV569" s="12" t="s">
        <v>80</v>
      </c>
      <c r="AW569" s="12" t="s">
        <v>30</v>
      </c>
      <c r="AX569" s="12" t="s">
        <v>73</v>
      </c>
      <c r="AY569" s="151" t="s">
        <v>252</v>
      </c>
    </row>
    <row r="570" spans="2:65" s="12" customFormat="1">
      <c r="B570" s="149"/>
      <c r="D570" s="150" t="s">
        <v>261</v>
      </c>
      <c r="E570" s="151" t="s">
        <v>1</v>
      </c>
      <c r="F570" s="152" t="s">
        <v>3329</v>
      </c>
      <c r="H570" s="151" t="s">
        <v>1</v>
      </c>
      <c r="I570" s="153"/>
      <c r="L570" s="149"/>
      <c r="M570" s="154"/>
      <c r="T570" s="155"/>
      <c r="AT570" s="151" t="s">
        <v>261</v>
      </c>
      <c r="AU570" s="151" t="s">
        <v>82</v>
      </c>
      <c r="AV570" s="12" t="s">
        <v>80</v>
      </c>
      <c r="AW570" s="12" t="s">
        <v>30</v>
      </c>
      <c r="AX570" s="12" t="s">
        <v>73</v>
      </c>
      <c r="AY570" s="151" t="s">
        <v>252</v>
      </c>
    </row>
    <row r="571" spans="2:65" s="13" customFormat="1">
      <c r="B571" s="156"/>
      <c r="D571" s="150" t="s">
        <v>261</v>
      </c>
      <c r="E571" s="157" t="s">
        <v>1</v>
      </c>
      <c r="F571" s="158" t="s">
        <v>3495</v>
      </c>
      <c r="H571" s="159">
        <v>0.52400000000000002</v>
      </c>
      <c r="I571" s="160"/>
      <c r="L571" s="156"/>
      <c r="M571" s="161"/>
      <c r="T571" s="162"/>
      <c r="AT571" s="157" t="s">
        <v>261</v>
      </c>
      <c r="AU571" s="157" t="s">
        <v>82</v>
      </c>
      <c r="AV571" s="13" t="s">
        <v>82</v>
      </c>
      <c r="AW571" s="13" t="s">
        <v>30</v>
      </c>
      <c r="AX571" s="13" t="s">
        <v>73</v>
      </c>
      <c r="AY571" s="157" t="s">
        <v>252</v>
      </c>
    </row>
    <row r="572" spans="2:65" s="12" customFormat="1">
      <c r="B572" s="149"/>
      <c r="D572" s="150" t="s">
        <v>261</v>
      </c>
      <c r="E572" s="151" t="s">
        <v>1</v>
      </c>
      <c r="F572" s="152" t="s">
        <v>3331</v>
      </c>
      <c r="H572" s="151" t="s">
        <v>1</v>
      </c>
      <c r="I572" s="153"/>
      <c r="L572" s="149"/>
      <c r="M572" s="154"/>
      <c r="T572" s="155"/>
      <c r="AT572" s="151" t="s">
        <v>261</v>
      </c>
      <c r="AU572" s="151" t="s">
        <v>82</v>
      </c>
      <c r="AV572" s="12" t="s">
        <v>80</v>
      </c>
      <c r="AW572" s="12" t="s">
        <v>30</v>
      </c>
      <c r="AX572" s="12" t="s">
        <v>73</v>
      </c>
      <c r="AY572" s="151" t="s">
        <v>252</v>
      </c>
    </row>
    <row r="573" spans="2:65" s="13" customFormat="1">
      <c r="B573" s="156"/>
      <c r="D573" s="150" t="s">
        <v>261</v>
      </c>
      <c r="E573" s="157" t="s">
        <v>1</v>
      </c>
      <c r="F573" s="158" t="s">
        <v>3496</v>
      </c>
      <c r="H573" s="159">
        <v>0.66200000000000003</v>
      </c>
      <c r="I573" s="160"/>
      <c r="L573" s="156"/>
      <c r="M573" s="161"/>
      <c r="T573" s="162"/>
      <c r="AT573" s="157" t="s">
        <v>261</v>
      </c>
      <c r="AU573" s="157" t="s">
        <v>82</v>
      </c>
      <c r="AV573" s="13" t="s">
        <v>82</v>
      </c>
      <c r="AW573" s="13" t="s">
        <v>30</v>
      </c>
      <c r="AX573" s="13" t="s">
        <v>73</v>
      </c>
      <c r="AY573" s="157" t="s">
        <v>252</v>
      </c>
    </row>
    <row r="574" spans="2:65" s="12" customFormat="1">
      <c r="B574" s="149"/>
      <c r="D574" s="150" t="s">
        <v>261</v>
      </c>
      <c r="E574" s="151" t="s">
        <v>1</v>
      </c>
      <c r="F574" s="152" t="s">
        <v>3333</v>
      </c>
      <c r="H574" s="151" t="s">
        <v>1</v>
      </c>
      <c r="I574" s="153"/>
      <c r="L574" s="149"/>
      <c r="M574" s="154"/>
      <c r="T574" s="155"/>
      <c r="AT574" s="151" t="s">
        <v>261</v>
      </c>
      <c r="AU574" s="151" t="s">
        <v>82</v>
      </c>
      <c r="AV574" s="12" t="s">
        <v>80</v>
      </c>
      <c r="AW574" s="12" t="s">
        <v>30</v>
      </c>
      <c r="AX574" s="12" t="s">
        <v>73</v>
      </c>
      <c r="AY574" s="151" t="s">
        <v>252</v>
      </c>
    </row>
    <row r="575" spans="2:65" s="13" customFormat="1">
      <c r="B575" s="156"/>
      <c r="D575" s="150" t="s">
        <v>261</v>
      </c>
      <c r="E575" s="157" t="s">
        <v>1</v>
      </c>
      <c r="F575" s="158" t="s">
        <v>3497</v>
      </c>
      <c r="H575" s="159">
        <v>1.0149999999999999</v>
      </c>
      <c r="I575" s="160"/>
      <c r="L575" s="156"/>
      <c r="M575" s="161"/>
      <c r="T575" s="162"/>
      <c r="AT575" s="157" t="s">
        <v>261</v>
      </c>
      <c r="AU575" s="157" t="s">
        <v>82</v>
      </c>
      <c r="AV575" s="13" t="s">
        <v>82</v>
      </c>
      <c r="AW575" s="13" t="s">
        <v>30</v>
      </c>
      <c r="AX575" s="13" t="s">
        <v>73</v>
      </c>
      <c r="AY575" s="157" t="s">
        <v>252</v>
      </c>
    </row>
    <row r="576" spans="2:65" s="12" customFormat="1">
      <c r="B576" s="149"/>
      <c r="D576" s="150" t="s">
        <v>261</v>
      </c>
      <c r="E576" s="151" t="s">
        <v>1</v>
      </c>
      <c r="F576" s="152" t="s">
        <v>3335</v>
      </c>
      <c r="H576" s="151" t="s">
        <v>1</v>
      </c>
      <c r="I576" s="153"/>
      <c r="L576" s="149"/>
      <c r="M576" s="154"/>
      <c r="T576" s="155"/>
      <c r="AT576" s="151" t="s">
        <v>261</v>
      </c>
      <c r="AU576" s="151" t="s">
        <v>82</v>
      </c>
      <c r="AV576" s="12" t="s">
        <v>80</v>
      </c>
      <c r="AW576" s="12" t="s">
        <v>30</v>
      </c>
      <c r="AX576" s="12" t="s">
        <v>73</v>
      </c>
      <c r="AY576" s="151" t="s">
        <v>252</v>
      </c>
    </row>
    <row r="577" spans="2:65" s="13" customFormat="1">
      <c r="B577" s="156"/>
      <c r="D577" s="150" t="s">
        <v>261</v>
      </c>
      <c r="E577" s="157" t="s">
        <v>1</v>
      </c>
      <c r="F577" s="158" t="s">
        <v>3497</v>
      </c>
      <c r="H577" s="159">
        <v>1.0149999999999999</v>
      </c>
      <c r="I577" s="160"/>
      <c r="L577" s="156"/>
      <c r="M577" s="161"/>
      <c r="T577" s="162"/>
      <c r="AT577" s="157" t="s">
        <v>261</v>
      </c>
      <c r="AU577" s="157" t="s">
        <v>82</v>
      </c>
      <c r="AV577" s="13" t="s">
        <v>82</v>
      </c>
      <c r="AW577" s="13" t="s">
        <v>30</v>
      </c>
      <c r="AX577" s="13" t="s">
        <v>73</v>
      </c>
      <c r="AY577" s="157" t="s">
        <v>252</v>
      </c>
    </row>
    <row r="578" spans="2:65" s="14" customFormat="1">
      <c r="B578" s="163"/>
      <c r="D578" s="150" t="s">
        <v>261</v>
      </c>
      <c r="E578" s="164" t="s">
        <v>1</v>
      </c>
      <c r="F578" s="165" t="s">
        <v>277</v>
      </c>
      <c r="H578" s="166">
        <v>3.2159999999999993</v>
      </c>
      <c r="I578" s="167"/>
      <c r="L578" s="163"/>
      <c r="M578" s="168"/>
      <c r="T578" s="169"/>
      <c r="AT578" s="164" t="s">
        <v>261</v>
      </c>
      <c r="AU578" s="164" t="s">
        <v>82</v>
      </c>
      <c r="AV578" s="14" t="s">
        <v>259</v>
      </c>
      <c r="AW578" s="14" t="s">
        <v>30</v>
      </c>
      <c r="AX578" s="14" t="s">
        <v>80</v>
      </c>
      <c r="AY578" s="164" t="s">
        <v>252</v>
      </c>
    </row>
    <row r="579" spans="2:65" s="1" customFormat="1" ht="37.9" customHeight="1">
      <c r="B579" s="32"/>
      <c r="C579" s="136" t="s">
        <v>722</v>
      </c>
      <c r="D579" s="136" t="s">
        <v>254</v>
      </c>
      <c r="E579" s="137" t="s">
        <v>1725</v>
      </c>
      <c r="F579" s="138" t="s">
        <v>1726</v>
      </c>
      <c r="G579" s="139" t="s">
        <v>257</v>
      </c>
      <c r="H579" s="140">
        <v>146.08000000000001</v>
      </c>
      <c r="I579" s="141"/>
      <c r="J579" s="142">
        <f>ROUND(I579*H579,2)</f>
        <v>0</v>
      </c>
      <c r="K579" s="138" t="s">
        <v>1</v>
      </c>
      <c r="L579" s="32"/>
      <c r="M579" s="143" t="s">
        <v>1</v>
      </c>
      <c r="N579" s="144" t="s">
        <v>38</v>
      </c>
      <c r="P579" s="145">
        <f>O579*H579</f>
        <v>0</v>
      </c>
      <c r="Q579" s="145">
        <v>2.5499999999999998E-2</v>
      </c>
      <c r="R579" s="145">
        <f>Q579*H579</f>
        <v>3.7250399999999999</v>
      </c>
      <c r="S579" s="145">
        <v>0</v>
      </c>
      <c r="T579" s="146">
        <f>S579*H579</f>
        <v>0</v>
      </c>
      <c r="AR579" s="147" t="s">
        <v>368</v>
      </c>
      <c r="AT579" s="147" t="s">
        <v>254</v>
      </c>
      <c r="AU579" s="147" t="s">
        <v>82</v>
      </c>
      <c r="AY579" s="17" t="s">
        <v>252</v>
      </c>
      <c r="BE579" s="148">
        <f>IF(N579="základní",J579,0)</f>
        <v>0</v>
      </c>
      <c r="BF579" s="148">
        <f>IF(N579="snížená",J579,0)</f>
        <v>0</v>
      </c>
      <c r="BG579" s="148">
        <f>IF(N579="zákl. přenesená",J579,0)</f>
        <v>0</v>
      </c>
      <c r="BH579" s="148">
        <f>IF(N579="sníž. přenesená",J579,0)</f>
        <v>0</v>
      </c>
      <c r="BI579" s="148">
        <f>IF(N579="nulová",J579,0)</f>
        <v>0</v>
      </c>
      <c r="BJ579" s="17" t="s">
        <v>80</v>
      </c>
      <c r="BK579" s="148">
        <f>ROUND(I579*H579,2)</f>
        <v>0</v>
      </c>
      <c r="BL579" s="17" t="s">
        <v>368</v>
      </c>
      <c r="BM579" s="147" t="s">
        <v>3518</v>
      </c>
    </row>
    <row r="580" spans="2:65" s="12" customFormat="1">
      <c r="B580" s="149"/>
      <c r="D580" s="150" t="s">
        <v>261</v>
      </c>
      <c r="E580" s="151" t="s">
        <v>1</v>
      </c>
      <c r="F580" s="152" t="s">
        <v>3474</v>
      </c>
      <c r="H580" s="151" t="s">
        <v>1</v>
      </c>
      <c r="I580" s="153"/>
      <c r="L580" s="149"/>
      <c r="M580" s="154"/>
      <c r="T580" s="155"/>
      <c r="AT580" s="151" t="s">
        <v>261</v>
      </c>
      <c r="AU580" s="151" t="s">
        <v>82</v>
      </c>
      <c r="AV580" s="12" t="s">
        <v>80</v>
      </c>
      <c r="AW580" s="12" t="s">
        <v>30</v>
      </c>
      <c r="AX580" s="12" t="s">
        <v>73</v>
      </c>
      <c r="AY580" s="151" t="s">
        <v>252</v>
      </c>
    </row>
    <row r="581" spans="2:65" s="13" customFormat="1">
      <c r="B581" s="156"/>
      <c r="D581" s="150" t="s">
        <v>261</v>
      </c>
      <c r="E581" s="157" t="s">
        <v>1</v>
      </c>
      <c r="F581" s="158" t="s">
        <v>3475</v>
      </c>
      <c r="H581" s="159">
        <v>146.08000000000001</v>
      </c>
      <c r="I581" s="160"/>
      <c r="L581" s="156"/>
      <c r="M581" s="161"/>
      <c r="T581" s="162"/>
      <c r="AT581" s="157" t="s">
        <v>261</v>
      </c>
      <c r="AU581" s="157" t="s">
        <v>82</v>
      </c>
      <c r="AV581" s="13" t="s">
        <v>82</v>
      </c>
      <c r="AW581" s="13" t="s">
        <v>30</v>
      </c>
      <c r="AX581" s="13" t="s">
        <v>73</v>
      </c>
      <c r="AY581" s="157" t="s">
        <v>252</v>
      </c>
    </row>
    <row r="582" spans="2:65" s="14" customFormat="1">
      <c r="B582" s="163"/>
      <c r="D582" s="150" t="s">
        <v>261</v>
      </c>
      <c r="E582" s="164" t="s">
        <v>1</v>
      </c>
      <c r="F582" s="165" t="s">
        <v>277</v>
      </c>
      <c r="H582" s="166">
        <v>146.08000000000001</v>
      </c>
      <c r="I582" s="167"/>
      <c r="L582" s="163"/>
      <c r="M582" s="168"/>
      <c r="T582" s="169"/>
      <c r="AT582" s="164" t="s">
        <v>261</v>
      </c>
      <c r="AU582" s="164" t="s">
        <v>82</v>
      </c>
      <c r="AV582" s="14" t="s">
        <v>259</v>
      </c>
      <c r="AW582" s="14" t="s">
        <v>30</v>
      </c>
      <c r="AX582" s="14" t="s">
        <v>80</v>
      </c>
      <c r="AY582" s="164" t="s">
        <v>252</v>
      </c>
    </row>
    <row r="583" spans="2:65" s="1" customFormat="1" ht="37.9" customHeight="1">
      <c r="B583" s="32"/>
      <c r="C583" s="136" t="s">
        <v>732</v>
      </c>
      <c r="D583" s="136" t="s">
        <v>254</v>
      </c>
      <c r="E583" s="137" t="s">
        <v>3519</v>
      </c>
      <c r="F583" s="138" t="s">
        <v>3520</v>
      </c>
      <c r="G583" s="139" t="s">
        <v>257</v>
      </c>
      <c r="H583" s="140">
        <v>730.4</v>
      </c>
      <c r="I583" s="141"/>
      <c r="J583" s="142">
        <f>ROUND(I583*H583,2)</f>
        <v>0</v>
      </c>
      <c r="K583" s="138" t="s">
        <v>258</v>
      </c>
      <c r="L583" s="32"/>
      <c r="M583" s="143" t="s">
        <v>1</v>
      </c>
      <c r="N583" s="144" t="s">
        <v>38</v>
      </c>
      <c r="P583" s="145">
        <f>O583*H583</f>
        <v>0</v>
      </c>
      <c r="Q583" s="145">
        <v>0</v>
      </c>
      <c r="R583" s="145">
        <f>Q583*H583</f>
        <v>0</v>
      </c>
      <c r="S583" s="145">
        <v>2E-3</v>
      </c>
      <c r="T583" s="146">
        <f>S583*H583</f>
        <v>1.4607999999999999</v>
      </c>
      <c r="AR583" s="147" t="s">
        <v>368</v>
      </c>
      <c r="AT583" s="147" t="s">
        <v>254</v>
      </c>
      <c r="AU583" s="147" t="s">
        <v>82</v>
      </c>
      <c r="AY583" s="17" t="s">
        <v>252</v>
      </c>
      <c r="BE583" s="148">
        <f>IF(N583="základní",J583,0)</f>
        <v>0</v>
      </c>
      <c r="BF583" s="148">
        <f>IF(N583="snížená",J583,0)</f>
        <v>0</v>
      </c>
      <c r="BG583" s="148">
        <f>IF(N583="zákl. přenesená",J583,0)</f>
        <v>0</v>
      </c>
      <c r="BH583" s="148">
        <f>IF(N583="sníž. přenesená",J583,0)</f>
        <v>0</v>
      </c>
      <c r="BI583" s="148">
        <f>IF(N583="nulová",J583,0)</f>
        <v>0</v>
      </c>
      <c r="BJ583" s="17" t="s">
        <v>80</v>
      </c>
      <c r="BK583" s="148">
        <f>ROUND(I583*H583,2)</f>
        <v>0</v>
      </c>
      <c r="BL583" s="17" t="s">
        <v>368</v>
      </c>
      <c r="BM583" s="147" t="s">
        <v>3521</v>
      </c>
    </row>
    <row r="584" spans="2:65" s="12" customFormat="1">
      <c r="B584" s="149"/>
      <c r="D584" s="150" t="s">
        <v>261</v>
      </c>
      <c r="E584" s="151" t="s">
        <v>1</v>
      </c>
      <c r="F584" s="152" t="s">
        <v>3522</v>
      </c>
      <c r="H584" s="151" t="s">
        <v>1</v>
      </c>
      <c r="I584" s="153"/>
      <c r="L584" s="149"/>
      <c r="M584" s="154"/>
      <c r="T584" s="155"/>
      <c r="AT584" s="151" t="s">
        <v>261</v>
      </c>
      <c r="AU584" s="151" t="s">
        <v>82</v>
      </c>
      <c r="AV584" s="12" t="s">
        <v>80</v>
      </c>
      <c r="AW584" s="12" t="s">
        <v>30</v>
      </c>
      <c r="AX584" s="12" t="s">
        <v>73</v>
      </c>
      <c r="AY584" s="151" t="s">
        <v>252</v>
      </c>
    </row>
    <row r="585" spans="2:65" s="13" customFormat="1">
      <c r="B585" s="156"/>
      <c r="D585" s="150" t="s">
        <v>261</v>
      </c>
      <c r="E585" s="157" t="s">
        <v>1</v>
      </c>
      <c r="F585" s="158" t="s">
        <v>3473</v>
      </c>
      <c r="H585" s="159">
        <v>730.4</v>
      </c>
      <c r="I585" s="160"/>
      <c r="L585" s="156"/>
      <c r="M585" s="161"/>
      <c r="T585" s="162"/>
      <c r="AT585" s="157" t="s">
        <v>261</v>
      </c>
      <c r="AU585" s="157" t="s">
        <v>82</v>
      </c>
      <c r="AV585" s="13" t="s">
        <v>82</v>
      </c>
      <c r="AW585" s="13" t="s">
        <v>30</v>
      </c>
      <c r="AX585" s="13" t="s">
        <v>80</v>
      </c>
      <c r="AY585" s="157" t="s">
        <v>252</v>
      </c>
    </row>
    <row r="586" spans="2:65" s="1" customFormat="1" ht="49.15" customHeight="1">
      <c r="B586" s="32"/>
      <c r="C586" s="136" t="s">
        <v>740</v>
      </c>
      <c r="D586" s="136" t="s">
        <v>254</v>
      </c>
      <c r="E586" s="137" t="s">
        <v>3523</v>
      </c>
      <c r="F586" s="138" t="s">
        <v>3524</v>
      </c>
      <c r="G586" s="139" t="s">
        <v>336</v>
      </c>
      <c r="H586" s="140">
        <v>7.5049999999999999</v>
      </c>
      <c r="I586" s="141"/>
      <c r="J586" s="142">
        <f>ROUND(I586*H586,2)</f>
        <v>0</v>
      </c>
      <c r="K586" s="138" t="s">
        <v>258</v>
      </c>
      <c r="L586" s="32"/>
      <c r="M586" s="143" t="s">
        <v>1</v>
      </c>
      <c r="N586" s="144" t="s">
        <v>38</v>
      </c>
      <c r="P586" s="145">
        <f>O586*H586</f>
        <v>0</v>
      </c>
      <c r="Q586" s="145">
        <v>0</v>
      </c>
      <c r="R586" s="145">
        <f>Q586*H586</f>
        <v>0</v>
      </c>
      <c r="S586" s="145">
        <v>0</v>
      </c>
      <c r="T586" s="146">
        <f>S586*H586</f>
        <v>0</v>
      </c>
      <c r="AR586" s="147" t="s">
        <v>368</v>
      </c>
      <c r="AT586" s="147" t="s">
        <v>254</v>
      </c>
      <c r="AU586" s="147" t="s">
        <v>82</v>
      </c>
      <c r="AY586" s="17" t="s">
        <v>252</v>
      </c>
      <c r="BE586" s="148">
        <f>IF(N586="základní",J586,0)</f>
        <v>0</v>
      </c>
      <c r="BF586" s="148">
        <f>IF(N586="snížená",J586,0)</f>
        <v>0</v>
      </c>
      <c r="BG586" s="148">
        <f>IF(N586="zákl. přenesená",J586,0)</f>
        <v>0</v>
      </c>
      <c r="BH586" s="148">
        <f>IF(N586="sníž. přenesená",J586,0)</f>
        <v>0</v>
      </c>
      <c r="BI586" s="148">
        <f>IF(N586="nulová",J586,0)</f>
        <v>0</v>
      </c>
      <c r="BJ586" s="17" t="s">
        <v>80</v>
      </c>
      <c r="BK586" s="148">
        <f>ROUND(I586*H586,2)</f>
        <v>0</v>
      </c>
      <c r="BL586" s="17" t="s">
        <v>368</v>
      </c>
      <c r="BM586" s="147" t="s">
        <v>3525</v>
      </c>
    </row>
    <row r="587" spans="2:65" s="11" customFormat="1" ht="22.9" customHeight="1">
      <c r="B587" s="124"/>
      <c r="D587" s="125" t="s">
        <v>72</v>
      </c>
      <c r="E587" s="134" t="s">
        <v>949</v>
      </c>
      <c r="F587" s="134" t="s">
        <v>950</v>
      </c>
      <c r="I587" s="127"/>
      <c r="J587" s="135">
        <f>BK587</f>
        <v>0</v>
      </c>
      <c r="L587" s="124"/>
      <c r="M587" s="129"/>
      <c r="P587" s="130">
        <f>SUM(P588:P659)</f>
        <v>0</v>
      </c>
      <c r="R587" s="130">
        <f>SUM(R588:R659)</f>
        <v>2.1772770000000001</v>
      </c>
      <c r="T587" s="131">
        <f>SUM(T588:T659)</f>
        <v>2.4119999999999999E-2</v>
      </c>
      <c r="AR587" s="125" t="s">
        <v>82</v>
      </c>
      <c r="AT587" s="132" t="s">
        <v>72</v>
      </c>
      <c r="AU587" s="132" t="s">
        <v>80</v>
      </c>
      <c r="AY587" s="125" t="s">
        <v>252</v>
      </c>
      <c r="BK587" s="133">
        <f>SUM(BK588:BK659)</f>
        <v>0</v>
      </c>
    </row>
    <row r="588" spans="2:65" s="1" customFormat="1" ht="44.25" customHeight="1">
      <c r="B588" s="32"/>
      <c r="C588" s="136" t="s">
        <v>744</v>
      </c>
      <c r="D588" s="136" t="s">
        <v>254</v>
      </c>
      <c r="E588" s="137" t="s">
        <v>952</v>
      </c>
      <c r="F588" s="138" t="s">
        <v>953</v>
      </c>
      <c r="G588" s="139" t="s">
        <v>257</v>
      </c>
      <c r="H588" s="140">
        <v>199.44</v>
      </c>
      <c r="I588" s="141"/>
      <c r="J588" s="142">
        <f>ROUND(I588*H588,2)</f>
        <v>0</v>
      </c>
      <c r="K588" s="138" t="s">
        <v>258</v>
      </c>
      <c r="L588" s="32"/>
      <c r="M588" s="143" t="s">
        <v>1</v>
      </c>
      <c r="N588" s="144" t="s">
        <v>38</v>
      </c>
      <c r="P588" s="145">
        <f>O588*H588</f>
        <v>0</v>
      </c>
      <c r="Q588" s="145">
        <v>2.9999999999999997E-4</v>
      </c>
      <c r="R588" s="145">
        <f>Q588*H588</f>
        <v>5.9831999999999996E-2</v>
      </c>
      <c r="S588" s="145">
        <v>0</v>
      </c>
      <c r="T588" s="146">
        <f>S588*H588</f>
        <v>0</v>
      </c>
      <c r="AR588" s="147" t="s">
        <v>368</v>
      </c>
      <c r="AT588" s="147" t="s">
        <v>254</v>
      </c>
      <c r="AU588" s="147" t="s">
        <v>82</v>
      </c>
      <c r="AY588" s="17" t="s">
        <v>252</v>
      </c>
      <c r="BE588" s="148">
        <f>IF(N588="základní",J588,0)</f>
        <v>0</v>
      </c>
      <c r="BF588" s="148">
        <f>IF(N588="snížená",J588,0)</f>
        <v>0</v>
      </c>
      <c r="BG588" s="148">
        <f>IF(N588="zákl. přenesená",J588,0)</f>
        <v>0</v>
      </c>
      <c r="BH588" s="148">
        <f>IF(N588="sníž. přenesená",J588,0)</f>
        <v>0</v>
      </c>
      <c r="BI588" s="148">
        <f>IF(N588="nulová",J588,0)</f>
        <v>0</v>
      </c>
      <c r="BJ588" s="17" t="s">
        <v>80</v>
      </c>
      <c r="BK588" s="148">
        <f>ROUND(I588*H588,2)</f>
        <v>0</v>
      </c>
      <c r="BL588" s="17" t="s">
        <v>368</v>
      </c>
      <c r="BM588" s="147" t="s">
        <v>3526</v>
      </c>
    </row>
    <row r="589" spans="2:65" s="12" customFormat="1">
      <c r="B589" s="149"/>
      <c r="D589" s="150" t="s">
        <v>261</v>
      </c>
      <c r="E589" s="151" t="s">
        <v>1</v>
      </c>
      <c r="F589" s="152" t="s">
        <v>3527</v>
      </c>
      <c r="H589" s="151" t="s">
        <v>1</v>
      </c>
      <c r="I589" s="153"/>
      <c r="L589" s="149"/>
      <c r="M589" s="154"/>
      <c r="T589" s="155"/>
      <c r="AT589" s="151" t="s">
        <v>261</v>
      </c>
      <c r="AU589" s="151" t="s">
        <v>82</v>
      </c>
      <c r="AV589" s="12" t="s">
        <v>80</v>
      </c>
      <c r="AW589" s="12" t="s">
        <v>30</v>
      </c>
      <c r="AX589" s="12" t="s">
        <v>73</v>
      </c>
      <c r="AY589" s="151" t="s">
        <v>252</v>
      </c>
    </row>
    <row r="590" spans="2:65" s="12" customFormat="1">
      <c r="B590" s="149"/>
      <c r="D590" s="150" t="s">
        <v>261</v>
      </c>
      <c r="E590" s="151" t="s">
        <v>1</v>
      </c>
      <c r="F590" s="152" t="s">
        <v>3378</v>
      </c>
      <c r="H590" s="151" t="s">
        <v>1</v>
      </c>
      <c r="I590" s="153"/>
      <c r="L590" s="149"/>
      <c r="M590" s="154"/>
      <c r="T590" s="155"/>
      <c r="AT590" s="151" t="s">
        <v>261</v>
      </c>
      <c r="AU590" s="151" t="s">
        <v>82</v>
      </c>
      <c r="AV590" s="12" t="s">
        <v>80</v>
      </c>
      <c r="AW590" s="12" t="s">
        <v>30</v>
      </c>
      <c r="AX590" s="12" t="s">
        <v>73</v>
      </c>
      <c r="AY590" s="151" t="s">
        <v>252</v>
      </c>
    </row>
    <row r="591" spans="2:65" s="13" customFormat="1">
      <c r="B591" s="156"/>
      <c r="D591" s="150" t="s">
        <v>261</v>
      </c>
      <c r="E591" s="157" t="s">
        <v>1</v>
      </c>
      <c r="F591" s="158" t="s">
        <v>3528</v>
      </c>
      <c r="H591" s="159">
        <v>28.62</v>
      </c>
      <c r="I591" s="160"/>
      <c r="L591" s="156"/>
      <c r="M591" s="161"/>
      <c r="T591" s="162"/>
      <c r="AT591" s="157" t="s">
        <v>261</v>
      </c>
      <c r="AU591" s="157" t="s">
        <v>82</v>
      </c>
      <c r="AV591" s="13" t="s">
        <v>82</v>
      </c>
      <c r="AW591" s="13" t="s">
        <v>30</v>
      </c>
      <c r="AX591" s="13" t="s">
        <v>73</v>
      </c>
      <c r="AY591" s="157" t="s">
        <v>252</v>
      </c>
    </row>
    <row r="592" spans="2:65" s="12" customFormat="1">
      <c r="B592" s="149"/>
      <c r="D592" s="150" t="s">
        <v>261</v>
      </c>
      <c r="E592" s="151" t="s">
        <v>1</v>
      </c>
      <c r="F592" s="152" t="s">
        <v>3529</v>
      </c>
      <c r="H592" s="151" t="s">
        <v>1</v>
      </c>
      <c r="I592" s="153"/>
      <c r="L592" s="149"/>
      <c r="M592" s="154"/>
      <c r="T592" s="155"/>
      <c r="AT592" s="151" t="s">
        <v>261</v>
      </c>
      <c r="AU592" s="151" t="s">
        <v>82</v>
      </c>
      <c r="AV592" s="12" t="s">
        <v>80</v>
      </c>
      <c r="AW592" s="12" t="s">
        <v>30</v>
      </c>
      <c r="AX592" s="12" t="s">
        <v>73</v>
      </c>
      <c r="AY592" s="151" t="s">
        <v>252</v>
      </c>
    </row>
    <row r="593" spans="2:65" s="13" customFormat="1">
      <c r="B593" s="156"/>
      <c r="D593" s="150" t="s">
        <v>261</v>
      </c>
      <c r="E593" s="157" t="s">
        <v>1</v>
      </c>
      <c r="F593" s="158" t="s">
        <v>3530</v>
      </c>
      <c r="H593" s="159">
        <v>40.770000000000003</v>
      </c>
      <c r="I593" s="160"/>
      <c r="L593" s="156"/>
      <c r="M593" s="161"/>
      <c r="T593" s="162"/>
      <c r="AT593" s="157" t="s">
        <v>261</v>
      </c>
      <c r="AU593" s="157" t="s">
        <v>82</v>
      </c>
      <c r="AV593" s="13" t="s">
        <v>82</v>
      </c>
      <c r="AW593" s="13" t="s">
        <v>30</v>
      </c>
      <c r="AX593" s="13" t="s">
        <v>73</v>
      </c>
      <c r="AY593" s="157" t="s">
        <v>252</v>
      </c>
    </row>
    <row r="594" spans="2:65" s="12" customFormat="1">
      <c r="B594" s="149"/>
      <c r="D594" s="150" t="s">
        <v>261</v>
      </c>
      <c r="E594" s="151" t="s">
        <v>1</v>
      </c>
      <c r="F594" s="152" t="s">
        <v>3531</v>
      </c>
      <c r="H594" s="151" t="s">
        <v>1</v>
      </c>
      <c r="I594" s="153"/>
      <c r="L594" s="149"/>
      <c r="M594" s="154"/>
      <c r="T594" s="155"/>
      <c r="AT594" s="151" t="s">
        <v>261</v>
      </c>
      <c r="AU594" s="151" t="s">
        <v>82</v>
      </c>
      <c r="AV594" s="12" t="s">
        <v>80</v>
      </c>
      <c r="AW594" s="12" t="s">
        <v>30</v>
      </c>
      <c r="AX594" s="12" t="s">
        <v>73</v>
      </c>
      <c r="AY594" s="151" t="s">
        <v>252</v>
      </c>
    </row>
    <row r="595" spans="2:65" s="13" customFormat="1">
      <c r="B595" s="156"/>
      <c r="D595" s="150" t="s">
        <v>261</v>
      </c>
      <c r="E595" s="157" t="s">
        <v>1</v>
      </c>
      <c r="F595" s="158" t="s">
        <v>3532</v>
      </c>
      <c r="H595" s="159">
        <v>32.770000000000003</v>
      </c>
      <c r="I595" s="160"/>
      <c r="L595" s="156"/>
      <c r="M595" s="161"/>
      <c r="T595" s="162"/>
      <c r="AT595" s="157" t="s">
        <v>261</v>
      </c>
      <c r="AU595" s="157" t="s">
        <v>82</v>
      </c>
      <c r="AV595" s="13" t="s">
        <v>82</v>
      </c>
      <c r="AW595" s="13" t="s">
        <v>30</v>
      </c>
      <c r="AX595" s="13" t="s">
        <v>73</v>
      </c>
      <c r="AY595" s="157" t="s">
        <v>252</v>
      </c>
    </row>
    <row r="596" spans="2:65" s="12" customFormat="1">
      <c r="B596" s="149"/>
      <c r="D596" s="150" t="s">
        <v>261</v>
      </c>
      <c r="E596" s="151" t="s">
        <v>1</v>
      </c>
      <c r="F596" s="152" t="s">
        <v>3533</v>
      </c>
      <c r="H596" s="151" t="s">
        <v>1</v>
      </c>
      <c r="I596" s="153"/>
      <c r="L596" s="149"/>
      <c r="M596" s="154"/>
      <c r="T596" s="155"/>
      <c r="AT596" s="151" t="s">
        <v>261</v>
      </c>
      <c r="AU596" s="151" t="s">
        <v>82</v>
      </c>
      <c r="AV596" s="12" t="s">
        <v>80</v>
      </c>
      <c r="AW596" s="12" t="s">
        <v>30</v>
      </c>
      <c r="AX596" s="12" t="s">
        <v>73</v>
      </c>
      <c r="AY596" s="151" t="s">
        <v>252</v>
      </c>
    </row>
    <row r="597" spans="2:65" s="13" customFormat="1">
      <c r="B597" s="156"/>
      <c r="D597" s="150" t="s">
        <v>261</v>
      </c>
      <c r="E597" s="157" t="s">
        <v>1</v>
      </c>
      <c r="F597" s="158" t="s">
        <v>3534</v>
      </c>
      <c r="H597" s="159">
        <v>16.89</v>
      </c>
      <c r="I597" s="160"/>
      <c r="L597" s="156"/>
      <c r="M597" s="161"/>
      <c r="T597" s="162"/>
      <c r="AT597" s="157" t="s">
        <v>261</v>
      </c>
      <c r="AU597" s="157" t="s">
        <v>82</v>
      </c>
      <c r="AV597" s="13" t="s">
        <v>82</v>
      </c>
      <c r="AW597" s="13" t="s">
        <v>30</v>
      </c>
      <c r="AX597" s="13" t="s">
        <v>73</v>
      </c>
      <c r="AY597" s="157" t="s">
        <v>252</v>
      </c>
    </row>
    <row r="598" spans="2:65" s="12" customFormat="1">
      <c r="B598" s="149"/>
      <c r="D598" s="150" t="s">
        <v>261</v>
      </c>
      <c r="E598" s="151" t="s">
        <v>1</v>
      </c>
      <c r="F598" s="152" t="s">
        <v>3535</v>
      </c>
      <c r="H598" s="151" t="s">
        <v>1</v>
      </c>
      <c r="I598" s="153"/>
      <c r="L598" s="149"/>
      <c r="M598" s="154"/>
      <c r="T598" s="155"/>
      <c r="AT598" s="151" t="s">
        <v>261</v>
      </c>
      <c r="AU598" s="151" t="s">
        <v>82</v>
      </c>
      <c r="AV598" s="12" t="s">
        <v>80</v>
      </c>
      <c r="AW598" s="12" t="s">
        <v>30</v>
      </c>
      <c r="AX598" s="12" t="s">
        <v>73</v>
      </c>
      <c r="AY598" s="151" t="s">
        <v>252</v>
      </c>
    </row>
    <row r="599" spans="2:65" s="13" customFormat="1">
      <c r="B599" s="156"/>
      <c r="D599" s="150" t="s">
        <v>261</v>
      </c>
      <c r="E599" s="157" t="s">
        <v>1</v>
      </c>
      <c r="F599" s="158" t="s">
        <v>3536</v>
      </c>
      <c r="H599" s="159">
        <v>17.43</v>
      </c>
      <c r="I599" s="160"/>
      <c r="L599" s="156"/>
      <c r="M599" s="161"/>
      <c r="T599" s="162"/>
      <c r="AT599" s="157" t="s">
        <v>261</v>
      </c>
      <c r="AU599" s="157" t="s">
        <v>82</v>
      </c>
      <c r="AV599" s="13" t="s">
        <v>82</v>
      </c>
      <c r="AW599" s="13" t="s">
        <v>30</v>
      </c>
      <c r="AX599" s="13" t="s">
        <v>73</v>
      </c>
      <c r="AY599" s="157" t="s">
        <v>252</v>
      </c>
    </row>
    <row r="600" spans="2:65" s="12" customFormat="1">
      <c r="B600" s="149"/>
      <c r="D600" s="150" t="s">
        <v>261</v>
      </c>
      <c r="E600" s="151" t="s">
        <v>1</v>
      </c>
      <c r="F600" s="152" t="s">
        <v>3537</v>
      </c>
      <c r="H600" s="151" t="s">
        <v>1</v>
      </c>
      <c r="I600" s="153"/>
      <c r="L600" s="149"/>
      <c r="M600" s="154"/>
      <c r="T600" s="155"/>
      <c r="AT600" s="151" t="s">
        <v>261</v>
      </c>
      <c r="AU600" s="151" t="s">
        <v>82</v>
      </c>
      <c r="AV600" s="12" t="s">
        <v>80</v>
      </c>
      <c r="AW600" s="12" t="s">
        <v>30</v>
      </c>
      <c r="AX600" s="12" t="s">
        <v>73</v>
      </c>
      <c r="AY600" s="151" t="s">
        <v>252</v>
      </c>
    </row>
    <row r="601" spans="2:65" s="13" customFormat="1">
      <c r="B601" s="156"/>
      <c r="D601" s="150" t="s">
        <v>261</v>
      </c>
      <c r="E601" s="157" t="s">
        <v>1</v>
      </c>
      <c r="F601" s="158" t="s">
        <v>3538</v>
      </c>
      <c r="H601" s="159">
        <v>17.010000000000002</v>
      </c>
      <c r="I601" s="160"/>
      <c r="L601" s="156"/>
      <c r="M601" s="161"/>
      <c r="T601" s="162"/>
      <c r="AT601" s="157" t="s">
        <v>261</v>
      </c>
      <c r="AU601" s="157" t="s">
        <v>82</v>
      </c>
      <c r="AV601" s="13" t="s">
        <v>82</v>
      </c>
      <c r="AW601" s="13" t="s">
        <v>30</v>
      </c>
      <c r="AX601" s="13" t="s">
        <v>73</v>
      </c>
      <c r="AY601" s="157" t="s">
        <v>252</v>
      </c>
    </row>
    <row r="602" spans="2:65" s="12" customFormat="1">
      <c r="B602" s="149"/>
      <c r="D602" s="150" t="s">
        <v>261</v>
      </c>
      <c r="E602" s="151" t="s">
        <v>1</v>
      </c>
      <c r="F602" s="152" t="s">
        <v>3539</v>
      </c>
      <c r="H602" s="151" t="s">
        <v>1</v>
      </c>
      <c r="I602" s="153"/>
      <c r="L602" s="149"/>
      <c r="M602" s="154"/>
      <c r="T602" s="155"/>
      <c r="AT602" s="151" t="s">
        <v>261</v>
      </c>
      <c r="AU602" s="151" t="s">
        <v>82</v>
      </c>
      <c r="AV602" s="12" t="s">
        <v>80</v>
      </c>
      <c r="AW602" s="12" t="s">
        <v>30</v>
      </c>
      <c r="AX602" s="12" t="s">
        <v>73</v>
      </c>
      <c r="AY602" s="151" t="s">
        <v>252</v>
      </c>
    </row>
    <row r="603" spans="2:65" s="13" customFormat="1">
      <c r="B603" s="156"/>
      <c r="D603" s="150" t="s">
        <v>261</v>
      </c>
      <c r="E603" s="157" t="s">
        <v>1</v>
      </c>
      <c r="F603" s="158" t="s">
        <v>3538</v>
      </c>
      <c r="H603" s="159">
        <v>17.010000000000002</v>
      </c>
      <c r="I603" s="160"/>
      <c r="L603" s="156"/>
      <c r="M603" s="161"/>
      <c r="T603" s="162"/>
      <c r="AT603" s="157" t="s">
        <v>261</v>
      </c>
      <c r="AU603" s="157" t="s">
        <v>82</v>
      </c>
      <c r="AV603" s="13" t="s">
        <v>82</v>
      </c>
      <c r="AW603" s="13" t="s">
        <v>30</v>
      </c>
      <c r="AX603" s="13" t="s">
        <v>73</v>
      </c>
      <c r="AY603" s="157" t="s">
        <v>252</v>
      </c>
    </row>
    <row r="604" spans="2:65" s="12" customFormat="1">
      <c r="B604" s="149"/>
      <c r="D604" s="150" t="s">
        <v>261</v>
      </c>
      <c r="E604" s="151" t="s">
        <v>1</v>
      </c>
      <c r="F604" s="152" t="s">
        <v>3355</v>
      </c>
      <c r="H604" s="151" t="s">
        <v>1</v>
      </c>
      <c r="I604" s="153"/>
      <c r="L604" s="149"/>
      <c r="M604" s="154"/>
      <c r="T604" s="155"/>
      <c r="AT604" s="151" t="s">
        <v>261</v>
      </c>
      <c r="AU604" s="151" t="s">
        <v>82</v>
      </c>
      <c r="AV604" s="12" t="s">
        <v>80</v>
      </c>
      <c r="AW604" s="12" t="s">
        <v>30</v>
      </c>
      <c r="AX604" s="12" t="s">
        <v>73</v>
      </c>
      <c r="AY604" s="151" t="s">
        <v>252</v>
      </c>
    </row>
    <row r="605" spans="2:65" s="13" customFormat="1">
      <c r="B605" s="156"/>
      <c r="D605" s="150" t="s">
        <v>261</v>
      </c>
      <c r="E605" s="157" t="s">
        <v>1</v>
      </c>
      <c r="F605" s="158" t="s">
        <v>3540</v>
      </c>
      <c r="H605" s="159">
        <v>28.94</v>
      </c>
      <c r="I605" s="160"/>
      <c r="L605" s="156"/>
      <c r="M605" s="161"/>
      <c r="T605" s="162"/>
      <c r="AT605" s="157" t="s">
        <v>261</v>
      </c>
      <c r="AU605" s="157" t="s">
        <v>82</v>
      </c>
      <c r="AV605" s="13" t="s">
        <v>82</v>
      </c>
      <c r="AW605" s="13" t="s">
        <v>30</v>
      </c>
      <c r="AX605" s="13" t="s">
        <v>73</v>
      </c>
      <c r="AY605" s="157" t="s">
        <v>252</v>
      </c>
    </row>
    <row r="606" spans="2:65" s="14" customFormat="1">
      <c r="B606" s="163"/>
      <c r="D606" s="150" t="s">
        <v>261</v>
      </c>
      <c r="E606" s="164" t="s">
        <v>1</v>
      </c>
      <c r="F606" s="165" t="s">
        <v>277</v>
      </c>
      <c r="H606" s="166">
        <v>199.44</v>
      </c>
      <c r="I606" s="167"/>
      <c r="L606" s="163"/>
      <c r="M606" s="168"/>
      <c r="T606" s="169"/>
      <c r="AT606" s="164" t="s">
        <v>261</v>
      </c>
      <c r="AU606" s="164" t="s">
        <v>82</v>
      </c>
      <c r="AV606" s="14" t="s">
        <v>259</v>
      </c>
      <c r="AW606" s="14" t="s">
        <v>30</v>
      </c>
      <c r="AX606" s="14" t="s">
        <v>80</v>
      </c>
      <c r="AY606" s="164" t="s">
        <v>252</v>
      </c>
    </row>
    <row r="607" spans="2:65" s="1" customFormat="1" ht="24.2" customHeight="1">
      <c r="B607" s="32"/>
      <c r="C607" s="170" t="s">
        <v>752</v>
      </c>
      <c r="D607" s="170" t="s">
        <v>463</v>
      </c>
      <c r="E607" s="171" t="s">
        <v>972</v>
      </c>
      <c r="F607" s="172" t="s">
        <v>973</v>
      </c>
      <c r="G607" s="173" t="s">
        <v>257</v>
      </c>
      <c r="H607" s="174">
        <v>209.41200000000001</v>
      </c>
      <c r="I607" s="175"/>
      <c r="J607" s="176">
        <f>ROUND(I607*H607,2)</f>
        <v>0</v>
      </c>
      <c r="K607" s="172" t="s">
        <v>258</v>
      </c>
      <c r="L607" s="177"/>
      <c r="M607" s="178" t="s">
        <v>1</v>
      </c>
      <c r="N607" s="179" t="s">
        <v>38</v>
      </c>
      <c r="P607" s="145">
        <f>O607*H607</f>
        <v>0</v>
      </c>
      <c r="Q607" s="145">
        <v>1.4E-3</v>
      </c>
      <c r="R607" s="145">
        <f>Q607*H607</f>
        <v>0.29317680000000002</v>
      </c>
      <c r="S607" s="145">
        <v>0</v>
      </c>
      <c r="T607" s="146">
        <f>S607*H607</f>
        <v>0</v>
      </c>
      <c r="AR607" s="147" t="s">
        <v>489</v>
      </c>
      <c r="AT607" s="147" t="s">
        <v>463</v>
      </c>
      <c r="AU607" s="147" t="s">
        <v>82</v>
      </c>
      <c r="AY607" s="17" t="s">
        <v>252</v>
      </c>
      <c r="BE607" s="148">
        <f>IF(N607="základní",J607,0)</f>
        <v>0</v>
      </c>
      <c r="BF607" s="148">
        <f>IF(N607="snížená",J607,0)</f>
        <v>0</v>
      </c>
      <c r="BG607" s="148">
        <f>IF(N607="zákl. přenesená",J607,0)</f>
        <v>0</v>
      </c>
      <c r="BH607" s="148">
        <f>IF(N607="sníž. přenesená",J607,0)</f>
        <v>0</v>
      </c>
      <c r="BI607" s="148">
        <f>IF(N607="nulová",J607,0)</f>
        <v>0</v>
      </c>
      <c r="BJ607" s="17" t="s">
        <v>80</v>
      </c>
      <c r="BK607" s="148">
        <f>ROUND(I607*H607,2)</f>
        <v>0</v>
      </c>
      <c r="BL607" s="17" t="s">
        <v>368</v>
      </c>
      <c r="BM607" s="147" t="s">
        <v>3541</v>
      </c>
    </row>
    <row r="608" spans="2:65" s="12" customFormat="1">
      <c r="B608" s="149"/>
      <c r="D608" s="150" t="s">
        <v>261</v>
      </c>
      <c r="E608" s="151" t="s">
        <v>1</v>
      </c>
      <c r="F608" s="152" t="s">
        <v>3527</v>
      </c>
      <c r="H608" s="151" t="s">
        <v>1</v>
      </c>
      <c r="I608" s="153"/>
      <c r="L608" s="149"/>
      <c r="M608" s="154"/>
      <c r="T608" s="155"/>
      <c r="AT608" s="151" t="s">
        <v>261</v>
      </c>
      <c r="AU608" s="151" t="s">
        <v>82</v>
      </c>
      <c r="AV608" s="12" t="s">
        <v>80</v>
      </c>
      <c r="AW608" s="12" t="s">
        <v>30</v>
      </c>
      <c r="AX608" s="12" t="s">
        <v>73</v>
      </c>
      <c r="AY608" s="151" t="s">
        <v>252</v>
      </c>
    </row>
    <row r="609" spans="2:65" s="13" customFormat="1">
      <c r="B609" s="156"/>
      <c r="D609" s="150" t="s">
        <v>261</v>
      </c>
      <c r="E609" s="157" t="s">
        <v>1</v>
      </c>
      <c r="F609" s="158" t="s">
        <v>3542</v>
      </c>
      <c r="H609" s="159">
        <v>209.41200000000001</v>
      </c>
      <c r="I609" s="160"/>
      <c r="L609" s="156"/>
      <c r="M609" s="161"/>
      <c r="T609" s="162"/>
      <c r="AT609" s="157" t="s">
        <v>261</v>
      </c>
      <c r="AU609" s="157" t="s">
        <v>82</v>
      </c>
      <c r="AV609" s="13" t="s">
        <v>82</v>
      </c>
      <c r="AW609" s="13" t="s">
        <v>30</v>
      </c>
      <c r="AX609" s="13" t="s">
        <v>73</v>
      </c>
      <c r="AY609" s="157" t="s">
        <v>252</v>
      </c>
    </row>
    <row r="610" spans="2:65" s="14" customFormat="1">
      <c r="B610" s="163"/>
      <c r="D610" s="150" t="s">
        <v>261</v>
      </c>
      <c r="E610" s="164" t="s">
        <v>1</v>
      </c>
      <c r="F610" s="165" t="s">
        <v>277</v>
      </c>
      <c r="H610" s="166">
        <v>209.41200000000001</v>
      </c>
      <c r="I610" s="167"/>
      <c r="L610" s="163"/>
      <c r="M610" s="168"/>
      <c r="T610" s="169"/>
      <c r="AT610" s="164" t="s">
        <v>261</v>
      </c>
      <c r="AU610" s="164" t="s">
        <v>82</v>
      </c>
      <c r="AV610" s="14" t="s">
        <v>259</v>
      </c>
      <c r="AW610" s="14" t="s">
        <v>30</v>
      </c>
      <c r="AX610" s="14" t="s">
        <v>80</v>
      </c>
      <c r="AY610" s="164" t="s">
        <v>252</v>
      </c>
    </row>
    <row r="611" spans="2:65" s="1" customFormat="1" ht="37.9" customHeight="1">
      <c r="B611" s="32"/>
      <c r="C611" s="136" t="s">
        <v>758</v>
      </c>
      <c r="D611" s="136" t="s">
        <v>254</v>
      </c>
      <c r="E611" s="137" t="s">
        <v>999</v>
      </c>
      <c r="F611" s="138" t="s">
        <v>1000</v>
      </c>
      <c r="G611" s="139" t="s">
        <v>257</v>
      </c>
      <c r="H611" s="140">
        <v>129.85499999999999</v>
      </c>
      <c r="I611" s="141"/>
      <c r="J611" s="142">
        <f>ROUND(I611*H611,2)</f>
        <v>0</v>
      </c>
      <c r="K611" s="138" t="s">
        <v>258</v>
      </c>
      <c r="L611" s="32"/>
      <c r="M611" s="143" t="s">
        <v>1</v>
      </c>
      <c r="N611" s="144" t="s">
        <v>38</v>
      </c>
      <c r="P611" s="145">
        <f>O611*H611</f>
        <v>0</v>
      </c>
      <c r="Q611" s="145">
        <v>0</v>
      </c>
      <c r="R611" s="145">
        <f>Q611*H611</f>
        <v>0</v>
      </c>
      <c r="S611" s="145">
        <v>0</v>
      </c>
      <c r="T611" s="146">
        <f>S611*H611</f>
        <v>0</v>
      </c>
      <c r="AR611" s="147" t="s">
        <v>368</v>
      </c>
      <c r="AT611" s="147" t="s">
        <v>254</v>
      </c>
      <c r="AU611" s="147" t="s">
        <v>82</v>
      </c>
      <c r="AY611" s="17" t="s">
        <v>252</v>
      </c>
      <c r="BE611" s="148">
        <f>IF(N611="základní",J611,0)</f>
        <v>0</v>
      </c>
      <c r="BF611" s="148">
        <f>IF(N611="snížená",J611,0)</f>
        <v>0</v>
      </c>
      <c r="BG611" s="148">
        <f>IF(N611="zákl. přenesená",J611,0)</f>
        <v>0</v>
      </c>
      <c r="BH611" s="148">
        <f>IF(N611="sníž. přenesená",J611,0)</f>
        <v>0</v>
      </c>
      <c r="BI611" s="148">
        <f>IF(N611="nulová",J611,0)</f>
        <v>0</v>
      </c>
      <c r="BJ611" s="17" t="s">
        <v>80</v>
      </c>
      <c r="BK611" s="148">
        <f>ROUND(I611*H611,2)</f>
        <v>0</v>
      </c>
      <c r="BL611" s="17" t="s">
        <v>368</v>
      </c>
      <c r="BM611" s="147" t="s">
        <v>3543</v>
      </c>
    </row>
    <row r="612" spans="2:65" s="12" customFormat="1">
      <c r="B612" s="149"/>
      <c r="D612" s="150" t="s">
        <v>261</v>
      </c>
      <c r="E612" s="151" t="s">
        <v>1</v>
      </c>
      <c r="F612" s="152" t="s">
        <v>3407</v>
      </c>
      <c r="H612" s="151" t="s">
        <v>1</v>
      </c>
      <c r="I612" s="153"/>
      <c r="L612" s="149"/>
      <c r="M612" s="154"/>
      <c r="T612" s="155"/>
      <c r="AT612" s="151" t="s">
        <v>261</v>
      </c>
      <c r="AU612" s="151" t="s">
        <v>82</v>
      </c>
      <c r="AV612" s="12" t="s">
        <v>80</v>
      </c>
      <c r="AW612" s="12" t="s">
        <v>30</v>
      </c>
      <c r="AX612" s="12" t="s">
        <v>73</v>
      </c>
      <c r="AY612" s="151" t="s">
        <v>252</v>
      </c>
    </row>
    <row r="613" spans="2:65" s="13" customFormat="1">
      <c r="B613" s="156"/>
      <c r="D613" s="150" t="s">
        <v>261</v>
      </c>
      <c r="E613" s="157" t="s">
        <v>1</v>
      </c>
      <c r="F613" s="158" t="s">
        <v>3408</v>
      </c>
      <c r="H613" s="159">
        <v>116.785</v>
      </c>
      <c r="I613" s="160"/>
      <c r="L613" s="156"/>
      <c r="M613" s="161"/>
      <c r="T613" s="162"/>
      <c r="AT613" s="157" t="s">
        <v>261</v>
      </c>
      <c r="AU613" s="157" t="s">
        <v>82</v>
      </c>
      <c r="AV613" s="13" t="s">
        <v>82</v>
      </c>
      <c r="AW613" s="13" t="s">
        <v>30</v>
      </c>
      <c r="AX613" s="13" t="s">
        <v>73</v>
      </c>
      <c r="AY613" s="157" t="s">
        <v>252</v>
      </c>
    </row>
    <row r="614" spans="2:65" s="12" customFormat="1">
      <c r="B614" s="149"/>
      <c r="D614" s="150" t="s">
        <v>261</v>
      </c>
      <c r="E614" s="151" t="s">
        <v>1</v>
      </c>
      <c r="F614" s="152" t="s">
        <v>3409</v>
      </c>
      <c r="H614" s="151" t="s">
        <v>1</v>
      </c>
      <c r="I614" s="153"/>
      <c r="L614" s="149"/>
      <c r="M614" s="154"/>
      <c r="T614" s="155"/>
      <c r="AT614" s="151" t="s">
        <v>261</v>
      </c>
      <c r="AU614" s="151" t="s">
        <v>82</v>
      </c>
      <c r="AV614" s="12" t="s">
        <v>80</v>
      </c>
      <c r="AW614" s="12" t="s">
        <v>30</v>
      </c>
      <c r="AX614" s="12" t="s">
        <v>73</v>
      </c>
      <c r="AY614" s="151" t="s">
        <v>252</v>
      </c>
    </row>
    <row r="615" spans="2:65" s="13" customFormat="1">
      <c r="B615" s="156"/>
      <c r="D615" s="150" t="s">
        <v>261</v>
      </c>
      <c r="E615" s="157" t="s">
        <v>1</v>
      </c>
      <c r="F615" s="158" t="s">
        <v>3410</v>
      </c>
      <c r="H615" s="159">
        <v>13.07</v>
      </c>
      <c r="I615" s="160"/>
      <c r="L615" s="156"/>
      <c r="M615" s="161"/>
      <c r="T615" s="162"/>
      <c r="AT615" s="157" t="s">
        <v>261</v>
      </c>
      <c r="AU615" s="157" t="s">
        <v>82</v>
      </c>
      <c r="AV615" s="13" t="s">
        <v>82</v>
      </c>
      <c r="AW615" s="13" t="s">
        <v>30</v>
      </c>
      <c r="AX615" s="13" t="s">
        <v>73</v>
      </c>
      <c r="AY615" s="157" t="s">
        <v>252</v>
      </c>
    </row>
    <row r="616" spans="2:65" s="14" customFormat="1">
      <c r="B616" s="163"/>
      <c r="D616" s="150" t="s">
        <v>261</v>
      </c>
      <c r="E616" s="164" t="s">
        <v>1</v>
      </c>
      <c r="F616" s="165" t="s">
        <v>277</v>
      </c>
      <c r="H616" s="166">
        <v>129.85499999999999</v>
      </c>
      <c r="I616" s="167"/>
      <c r="L616" s="163"/>
      <c r="M616" s="168"/>
      <c r="T616" s="169"/>
      <c r="AT616" s="164" t="s">
        <v>261</v>
      </c>
      <c r="AU616" s="164" t="s">
        <v>82</v>
      </c>
      <c r="AV616" s="14" t="s">
        <v>259</v>
      </c>
      <c r="AW616" s="14" t="s">
        <v>30</v>
      </c>
      <c r="AX616" s="14" t="s">
        <v>80</v>
      </c>
      <c r="AY616" s="164" t="s">
        <v>252</v>
      </c>
    </row>
    <row r="617" spans="2:65" s="1" customFormat="1" ht="24.2" customHeight="1">
      <c r="B617" s="32"/>
      <c r="C617" s="170" t="s">
        <v>762</v>
      </c>
      <c r="D617" s="170" t="s">
        <v>463</v>
      </c>
      <c r="E617" s="171" t="s">
        <v>1004</v>
      </c>
      <c r="F617" s="172" t="s">
        <v>1005</v>
      </c>
      <c r="G617" s="173" t="s">
        <v>257</v>
      </c>
      <c r="H617" s="174">
        <v>136.34800000000001</v>
      </c>
      <c r="I617" s="175"/>
      <c r="J617" s="176">
        <f>ROUND(I617*H617,2)</f>
        <v>0</v>
      </c>
      <c r="K617" s="172" t="s">
        <v>258</v>
      </c>
      <c r="L617" s="177"/>
      <c r="M617" s="178" t="s">
        <v>1</v>
      </c>
      <c r="N617" s="179" t="s">
        <v>38</v>
      </c>
      <c r="P617" s="145">
        <f>O617*H617</f>
        <v>0</v>
      </c>
      <c r="Q617" s="145">
        <v>8.9999999999999998E-4</v>
      </c>
      <c r="R617" s="145">
        <f>Q617*H617</f>
        <v>0.12271320000000001</v>
      </c>
      <c r="S617" s="145">
        <v>0</v>
      </c>
      <c r="T617" s="146">
        <f>S617*H617</f>
        <v>0</v>
      </c>
      <c r="AR617" s="147" t="s">
        <v>489</v>
      </c>
      <c r="AT617" s="147" t="s">
        <v>463</v>
      </c>
      <c r="AU617" s="147" t="s">
        <v>82</v>
      </c>
      <c r="AY617" s="17" t="s">
        <v>252</v>
      </c>
      <c r="BE617" s="148">
        <f>IF(N617="základní",J617,0)</f>
        <v>0</v>
      </c>
      <c r="BF617" s="148">
        <f>IF(N617="snížená",J617,0)</f>
        <v>0</v>
      </c>
      <c r="BG617" s="148">
        <f>IF(N617="zákl. přenesená",J617,0)</f>
        <v>0</v>
      </c>
      <c r="BH617" s="148">
        <f>IF(N617="sníž. přenesená",J617,0)</f>
        <v>0</v>
      </c>
      <c r="BI617" s="148">
        <f>IF(N617="nulová",J617,0)</f>
        <v>0</v>
      </c>
      <c r="BJ617" s="17" t="s">
        <v>80</v>
      </c>
      <c r="BK617" s="148">
        <f>ROUND(I617*H617,2)</f>
        <v>0</v>
      </c>
      <c r="BL617" s="17" t="s">
        <v>368</v>
      </c>
      <c r="BM617" s="147" t="s">
        <v>3544</v>
      </c>
    </row>
    <row r="618" spans="2:65" s="12" customFormat="1">
      <c r="B618" s="149"/>
      <c r="D618" s="150" t="s">
        <v>261</v>
      </c>
      <c r="E618" s="151" t="s">
        <v>1</v>
      </c>
      <c r="F618" s="152" t="s">
        <v>1007</v>
      </c>
      <c r="H618" s="151" t="s">
        <v>1</v>
      </c>
      <c r="I618" s="153"/>
      <c r="L618" s="149"/>
      <c r="M618" s="154"/>
      <c r="T618" s="155"/>
      <c r="AT618" s="151" t="s">
        <v>261</v>
      </c>
      <c r="AU618" s="151" t="s">
        <v>82</v>
      </c>
      <c r="AV618" s="12" t="s">
        <v>80</v>
      </c>
      <c r="AW618" s="12" t="s">
        <v>30</v>
      </c>
      <c r="AX618" s="12" t="s">
        <v>73</v>
      </c>
      <c r="AY618" s="151" t="s">
        <v>252</v>
      </c>
    </row>
    <row r="619" spans="2:65" s="12" customFormat="1">
      <c r="B619" s="149"/>
      <c r="D619" s="150" t="s">
        <v>261</v>
      </c>
      <c r="E619" s="151" t="s">
        <v>1</v>
      </c>
      <c r="F619" s="152" t="s">
        <v>3407</v>
      </c>
      <c r="H619" s="151" t="s">
        <v>1</v>
      </c>
      <c r="I619" s="153"/>
      <c r="L619" s="149"/>
      <c r="M619" s="154"/>
      <c r="T619" s="155"/>
      <c r="AT619" s="151" t="s">
        <v>261</v>
      </c>
      <c r="AU619" s="151" t="s">
        <v>82</v>
      </c>
      <c r="AV619" s="12" t="s">
        <v>80</v>
      </c>
      <c r="AW619" s="12" t="s">
        <v>30</v>
      </c>
      <c r="AX619" s="12" t="s">
        <v>73</v>
      </c>
      <c r="AY619" s="151" t="s">
        <v>252</v>
      </c>
    </row>
    <row r="620" spans="2:65" s="13" customFormat="1">
      <c r="B620" s="156"/>
      <c r="D620" s="150" t="s">
        <v>261</v>
      </c>
      <c r="E620" s="157" t="s">
        <v>1</v>
      </c>
      <c r="F620" s="158" t="s">
        <v>3545</v>
      </c>
      <c r="H620" s="159">
        <v>122.624</v>
      </c>
      <c r="I620" s="160"/>
      <c r="L620" s="156"/>
      <c r="M620" s="161"/>
      <c r="T620" s="162"/>
      <c r="AT620" s="157" t="s">
        <v>261</v>
      </c>
      <c r="AU620" s="157" t="s">
        <v>82</v>
      </c>
      <c r="AV620" s="13" t="s">
        <v>82</v>
      </c>
      <c r="AW620" s="13" t="s">
        <v>30</v>
      </c>
      <c r="AX620" s="13" t="s">
        <v>73</v>
      </c>
      <c r="AY620" s="157" t="s">
        <v>252</v>
      </c>
    </row>
    <row r="621" spans="2:65" s="12" customFormat="1">
      <c r="B621" s="149"/>
      <c r="D621" s="150" t="s">
        <v>261</v>
      </c>
      <c r="E621" s="151" t="s">
        <v>1</v>
      </c>
      <c r="F621" s="152" t="s">
        <v>3409</v>
      </c>
      <c r="H621" s="151" t="s">
        <v>1</v>
      </c>
      <c r="I621" s="153"/>
      <c r="L621" s="149"/>
      <c r="M621" s="154"/>
      <c r="T621" s="155"/>
      <c r="AT621" s="151" t="s">
        <v>261</v>
      </c>
      <c r="AU621" s="151" t="s">
        <v>82</v>
      </c>
      <c r="AV621" s="12" t="s">
        <v>80</v>
      </c>
      <c r="AW621" s="12" t="s">
        <v>30</v>
      </c>
      <c r="AX621" s="12" t="s">
        <v>73</v>
      </c>
      <c r="AY621" s="151" t="s">
        <v>252</v>
      </c>
    </row>
    <row r="622" spans="2:65" s="13" customFormat="1">
      <c r="B622" s="156"/>
      <c r="D622" s="150" t="s">
        <v>261</v>
      </c>
      <c r="E622" s="157" t="s">
        <v>1</v>
      </c>
      <c r="F622" s="158" t="s">
        <v>3546</v>
      </c>
      <c r="H622" s="159">
        <v>13.724</v>
      </c>
      <c r="I622" s="160"/>
      <c r="L622" s="156"/>
      <c r="M622" s="161"/>
      <c r="T622" s="162"/>
      <c r="AT622" s="157" t="s">
        <v>261</v>
      </c>
      <c r="AU622" s="157" t="s">
        <v>82</v>
      </c>
      <c r="AV622" s="13" t="s">
        <v>82</v>
      </c>
      <c r="AW622" s="13" t="s">
        <v>30</v>
      </c>
      <c r="AX622" s="13" t="s">
        <v>73</v>
      </c>
      <c r="AY622" s="157" t="s">
        <v>252</v>
      </c>
    </row>
    <row r="623" spans="2:65" s="14" customFormat="1">
      <c r="B623" s="163"/>
      <c r="D623" s="150" t="s">
        <v>261</v>
      </c>
      <c r="E623" s="164" t="s">
        <v>1</v>
      </c>
      <c r="F623" s="165" t="s">
        <v>277</v>
      </c>
      <c r="H623" s="166">
        <v>136.34800000000001</v>
      </c>
      <c r="I623" s="167"/>
      <c r="L623" s="163"/>
      <c r="M623" s="168"/>
      <c r="T623" s="169"/>
      <c r="AT623" s="164" t="s">
        <v>261</v>
      </c>
      <c r="AU623" s="164" t="s">
        <v>82</v>
      </c>
      <c r="AV623" s="14" t="s">
        <v>259</v>
      </c>
      <c r="AW623" s="14" t="s">
        <v>30</v>
      </c>
      <c r="AX623" s="14" t="s">
        <v>80</v>
      </c>
      <c r="AY623" s="164" t="s">
        <v>252</v>
      </c>
    </row>
    <row r="624" spans="2:65" s="1" customFormat="1" ht="24.2" customHeight="1">
      <c r="B624" s="32"/>
      <c r="C624" s="170" t="s">
        <v>768</v>
      </c>
      <c r="D624" s="170" t="s">
        <v>463</v>
      </c>
      <c r="E624" s="171" t="s">
        <v>3547</v>
      </c>
      <c r="F624" s="172" t="s">
        <v>3548</v>
      </c>
      <c r="G624" s="173" t="s">
        <v>257</v>
      </c>
      <c r="H624" s="174">
        <v>136.34800000000001</v>
      </c>
      <c r="I624" s="175"/>
      <c r="J624" s="176">
        <f>ROUND(I624*H624,2)</f>
        <v>0</v>
      </c>
      <c r="K624" s="172" t="s">
        <v>258</v>
      </c>
      <c r="L624" s="177"/>
      <c r="M624" s="178" t="s">
        <v>1</v>
      </c>
      <c r="N624" s="179" t="s">
        <v>38</v>
      </c>
      <c r="P624" s="145">
        <f>O624*H624</f>
        <v>0</v>
      </c>
      <c r="Q624" s="145">
        <v>1.4E-3</v>
      </c>
      <c r="R624" s="145">
        <f>Q624*H624</f>
        <v>0.19088720000000001</v>
      </c>
      <c r="S624" s="145">
        <v>0</v>
      </c>
      <c r="T624" s="146">
        <f>S624*H624</f>
        <v>0</v>
      </c>
      <c r="AR624" s="147" t="s">
        <v>489</v>
      </c>
      <c r="AT624" s="147" t="s">
        <v>463</v>
      </c>
      <c r="AU624" s="147" t="s">
        <v>82</v>
      </c>
      <c r="AY624" s="17" t="s">
        <v>252</v>
      </c>
      <c r="BE624" s="148">
        <f>IF(N624="základní",J624,0)</f>
        <v>0</v>
      </c>
      <c r="BF624" s="148">
        <f>IF(N624="snížená",J624,0)</f>
        <v>0</v>
      </c>
      <c r="BG624" s="148">
        <f>IF(N624="zákl. přenesená",J624,0)</f>
        <v>0</v>
      </c>
      <c r="BH624" s="148">
        <f>IF(N624="sníž. přenesená",J624,0)</f>
        <v>0</v>
      </c>
      <c r="BI624" s="148">
        <f>IF(N624="nulová",J624,0)</f>
        <v>0</v>
      </c>
      <c r="BJ624" s="17" t="s">
        <v>80</v>
      </c>
      <c r="BK624" s="148">
        <f>ROUND(I624*H624,2)</f>
        <v>0</v>
      </c>
      <c r="BL624" s="17" t="s">
        <v>368</v>
      </c>
      <c r="BM624" s="147" t="s">
        <v>3549</v>
      </c>
    </row>
    <row r="625" spans="2:65" s="12" customFormat="1">
      <c r="B625" s="149"/>
      <c r="D625" s="150" t="s">
        <v>261</v>
      </c>
      <c r="E625" s="151" t="s">
        <v>1</v>
      </c>
      <c r="F625" s="152" t="s">
        <v>3407</v>
      </c>
      <c r="H625" s="151" t="s">
        <v>1</v>
      </c>
      <c r="I625" s="153"/>
      <c r="L625" s="149"/>
      <c r="M625" s="154"/>
      <c r="T625" s="155"/>
      <c r="AT625" s="151" t="s">
        <v>261</v>
      </c>
      <c r="AU625" s="151" t="s">
        <v>82</v>
      </c>
      <c r="AV625" s="12" t="s">
        <v>80</v>
      </c>
      <c r="AW625" s="12" t="s">
        <v>30</v>
      </c>
      <c r="AX625" s="12" t="s">
        <v>73</v>
      </c>
      <c r="AY625" s="151" t="s">
        <v>252</v>
      </c>
    </row>
    <row r="626" spans="2:65" s="13" customFormat="1">
      <c r="B626" s="156"/>
      <c r="D626" s="150" t="s">
        <v>261</v>
      </c>
      <c r="E626" s="157" t="s">
        <v>1</v>
      </c>
      <c r="F626" s="158" t="s">
        <v>3545</v>
      </c>
      <c r="H626" s="159">
        <v>122.624</v>
      </c>
      <c r="I626" s="160"/>
      <c r="L626" s="156"/>
      <c r="M626" s="161"/>
      <c r="T626" s="162"/>
      <c r="AT626" s="157" t="s">
        <v>261</v>
      </c>
      <c r="AU626" s="157" t="s">
        <v>82</v>
      </c>
      <c r="AV626" s="13" t="s">
        <v>82</v>
      </c>
      <c r="AW626" s="13" t="s">
        <v>30</v>
      </c>
      <c r="AX626" s="13" t="s">
        <v>73</v>
      </c>
      <c r="AY626" s="157" t="s">
        <v>252</v>
      </c>
    </row>
    <row r="627" spans="2:65" s="12" customFormat="1">
      <c r="B627" s="149"/>
      <c r="D627" s="150" t="s">
        <v>261</v>
      </c>
      <c r="E627" s="151" t="s">
        <v>1</v>
      </c>
      <c r="F627" s="152" t="s">
        <v>3409</v>
      </c>
      <c r="H627" s="151" t="s">
        <v>1</v>
      </c>
      <c r="I627" s="153"/>
      <c r="L627" s="149"/>
      <c r="M627" s="154"/>
      <c r="T627" s="155"/>
      <c r="AT627" s="151" t="s">
        <v>261</v>
      </c>
      <c r="AU627" s="151" t="s">
        <v>82</v>
      </c>
      <c r="AV627" s="12" t="s">
        <v>80</v>
      </c>
      <c r="AW627" s="12" t="s">
        <v>30</v>
      </c>
      <c r="AX627" s="12" t="s">
        <v>73</v>
      </c>
      <c r="AY627" s="151" t="s">
        <v>252</v>
      </c>
    </row>
    <row r="628" spans="2:65" s="13" customFormat="1">
      <c r="B628" s="156"/>
      <c r="D628" s="150" t="s">
        <v>261</v>
      </c>
      <c r="E628" s="157" t="s">
        <v>1</v>
      </c>
      <c r="F628" s="158" t="s">
        <v>3546</v>
      </c>
      <c r="H628" s="159">
        <v>13.724</v>
      </c>
      <c r="I628" s="160"/>
      <c r="L628" s="156"/>
      <c r="M628" s="161"/>
      <c r="T628" s="162"/>
      <c r="AT628" s="157" t="s">
        <v>261</v>
      </c>
      <c r="AU628" s="157" t="s">
        <v>82</v>
      </c>
      <c r="AV628" s="13" t="s">
        <v>82</v>
      </c>
      <c r="AW628" s="13" t="s">
        <v>30</v>
      </c>
      <c r="AX628" s="13" t="s">
        <v>73</v>
      </c>
      <c r="AY628" s="157" t="s">
        <v>252</v>
      </c>
    </row>
    <row r="629" spans="2:65" s="14" customFormat="1">
      <c r="B629" s="163"/>
      <c r="D629" s="150" t="s">
        <v>261</v>
      </c>
      <c r="E629" s="164" t="s">
        <v>1</v>
      </c>
      <c r="F629" s="165" t="s">
        <v>277</v>
      </c>
      <c r="H629" s="166">
        <v>136.34800000000001</v>
      </c>
      <c r="I629" s="167"/>
      <c r="L629" s="163"/>
      <c r="M629" s="168"/>
      <c r="T629" s="169"/>
      <c r="AT629" s="164" t="s">
        <v>261</v>
      </c>
      <c r="AU629" s="164" t="s">
        <v>82</v>
      </c>
      <c r="AV629" s="14" t="s">
        <v>259</v>
      </c>
      <c r="AW629" s="14" t="s">
        <v>30</v>
      </c>
      <c r="AX629" s="14" t="s">
        <v>80</v>
      </c>
      <c r="AY629" s="164" t="s">
        <v>252</v>
      </c>
    </row>
    <row r="630" spans="2:65" s="1" customFormat="1" ht="49.15" customHeight="1">
      <c r="B630" s="32"/>
      <c r="C630" s="136" t="s">
        <v>774</v>
      </c>
      <c r="D630" s="136" t="s">
        <v>254</v>
      </c>
      <c r="E630" s="137" t="s">
        <v>3550</v>
      </c>
      <c r="F630" s="138" t="s">
        <v>3551</v>
      </c>
      <c r="G630" s="139" t="s">
        <v>257</v>
      </c>
      <c r="H630" s="140">
        <v>3.2160000000000002</v>
      </c>
      <c r="I630" s="141"/>
      <c r="J630" s="142">
        <f>ROUND(I630*H630,2)</f>
        <v>0</v>
      </c>
      <c r="K630" s="138" t="s">
        <v>258</v>
      </c>
      <c r="L630" s="32"/>
      <c r="M630" s="143" t="s">
        <v>1</v>
      </c>
      <c r="N630" s="144" t="s">
        <v>38</v>
      </c>
      <c r="P630" s="145">
        <f>O630*H630</f>
        <v>0</v>
      </c>
      <c r="Q630" s="145">
        <v>0</v>
      </c>
      <c r="R630" s="145">
        <f>Q630*H630</f>
        <v>0</v>
      </c>
      <c r="S630" s="145">
        <v>7.4999999999999997E-3</v>
      </c>
      <c r="T630" s="146">
        <f>S630*H630</f>
        <v>2.4119999999999999E-2</v>
      </c>
      <c r="AR630" s="147" t="s">
        <v>368</v>
      </c>
      <c r="AT630" s="147" t="s">
        <v>254</v>
      </c>
      <c r="AU630" s="147" t="s">
        <v>82</v>
      </c>
      <c r="AY630" s="17" t="s">
        <v>252</v>
      </c>
      <c r="BE630" s="148">
        <f>IF(N630="základní",J630,0)</f>
        <v>0</v>
      </c>
      <c r="BF630" s="148">
        <f>IF(N630="snížená",J630,0)</f>
        <v>0</v>
      </c>
      <c r="BG630" s="148">
        <f>IF(N630="zákl. přenesená",J630,0)</f>
        <v>0</v>
      </c>
      <c r="BH630" s="148">
        <f>IF(N630="sníž. přenesená",J630,0)</f>
        <v>0</v>
      </c>
      <c r="BI630" s="148">
        <f>IF(N630="nulová",J630,0)</f>
        <v>0</v>
      </c>
      <c r="BJ630" s="17" t="s">
        <v>80</v>
      </c>
      <c r="BK630" s="148">
        <f>ROUND(I630*H630,2)</f>
        <v>0</v>
      </c>
      <c r="BL630" s="17" t="s">
        <v>368</v>
      </c>
      <c r="BM630" s="147" t="s">
        <v>3552</v>
      </c>
    </row>
    <row r="631" spans="2:65" s="12" customFormat="1">
      <c r="B631" s="149"/>
      <c r="D631" s="150" t="s">
        <v>261</v>
      </c>
      <c r="E631" s="151" t="s">
        <v>1</v>
      </c>
      <c r="F631" s="152" t="s">
        <v>3494</v>
      </c>
      <c r="H631" s="151" t="s">
        <v>1</v>
      </c>
      <c r="I631" s="153"/>
      <c r="L631" s="149"/>
      <c r="M631" s="154"/>
      <c r="T631" s="155"/>
      <c r="AT631" s="151" t="s">
        <v>261</v>
      </c>
      <c r="AU631" s="151" t="s">
        <v>82</v>
      </c>
      <c r="AV631" s="12" t="s">
        <v>80</v>
      </c>
      <c r="AW631" s="12" t="s">
        <v>30</v>
      </c>
      <c r="AX631" s="12" t="s">
        <v>73</v>
      </c>
      <c r="AY631" s="151" t="s">
        <v>252</v>
      </c>
    </row>
    <row r="632" spans="2:65" s="12" customFormat="1">
      <c r="B632" s="149"/>
      <c r="D632" s="150" t="s">
        <v>261</v>
      </c>
      <c r="E632" s="151" t="s">
        <v>1</v>
      </c>
      <c r="F632" s="152" t="s">
        <v>3329</v>
      </c>
      <c r="H632" s="151" t="s">
        <v>1</v>
      </c>
      <c r="I632" s="153"/>
      <c r="L632" s="149"/>
      <c r="M632" s="154"/>
      <c r="T632" s="155"/>
      <c r="AT632" s="151" t="s">
        <v>261</v>
      </c>
      <c r="AU632" s="151" t="s">
        <v>82</v>
      </c>
      <c r="AV632" s="12" t="s">
        <v>80</v>
      </c>
      <c r="AW632" s="12" t="s">
        <v>30</v>
      </c>
      <c r="AX632" s="12" t="s">
        <v>73</v>
      </c>
      <c r="AY632" s="151" t="s">
        <v>252</v>
      </c>
    </row>
    <row r="633" spans="2:65" s="13" customFormat="1">
      <c r="B633" s="156"/>
      <c r="D633" s="150" t="s">
        <v>261</v>
      </c>
      <c r="E633" s="157" t="s">
        <v>1</v>
      </c>
      <c r="F633" s="158" t="s">
        <v>3495</v>
      </c>
      <c r="H633" s="159">
        <v>0.52400000000000002</v>
      </c>
      <c r="I633" s="160"/>
      <c r="L633" s="156"/>
      <c r="M633" s="161"/>
      <c r="T633" s="162"/>
      <c r="AT633" s="157" t="s">
        <v>261</v>
      </c>
      <c r="AU633" s="157" t="s">
        <v>82</v>
      </c>
      <c r="AV633" s="13" t="s">
        <v>82</v>
      </c>
      <c r="AW633" s="13" t="s">
        <v>30</v>
      </c>
      <c r="AX633" s="13" t="s">
        <v>73</v>
      </c>
      <c r="AY633" s="157" t="s">
        <v>252</v>
      </c>
    </row>
    <row r="634" spans="2:65" s="12" customFormat="1">
      <c r="B634" s="149"/>
      <c r="D634" s="150" t="s">
        <v>261</v>
      </c>
      <c r="E634" s="151" t="s">
        <v>1</v>
      </c>
      <c r="F634" s="152" t="s">
        <v>3331</v>
      </c>
      <c r="H634" s="151" t="s">
        <v>1</v>
      </c>
      <c r="I634" s="153"/>
      <c r="L634" s="149"/>
      <c r="M634" s="154"/>
      <c r="T634" s="155"/>
      <c r="AT634" s="151" t="s">
        <v>261</v>
      </c>
      <c r="AU634" s="151" t="s">
        <v>82</v>
      </c>
      <c r="AV634" s="12" t="s">
        <v>80</v>
      </c>
      <c r="AW634" s="12" t="s">
        <v>30</v>
      </c>
      <c r="AX634" s="12" t="s">
        <v>73</v>
      </c>
      <c r="AY634" s="151" t="s">
        <v>252</v>
      </c>
    </row>
    <row r="635" spans="2:65" s="13" customFormat="1">
      <c r="B635" s="156"/>
      <c r="D635" s="150" t="s">
        <v>261</v>
      </c>
      <c r="E635" s="157" t="s">
        <v>1</v>
      </c>
      <c r="F635" s="158" t="s">
        <v>3496</v>
      </c>
      <c r="H635" s="159">
        <v>0.66200000000000003</v>
      </c>
      <c r="I635" s="160"/>
      <c r="L635" s="156"/>
      <c r="M635" s="161"/>
      <c r="T635" s="162"/>
      <c r="AT635" s="157" t="s">
        <v>261</v>
      </c>
      <c r="AU635" s="157" t="s">
        <v>82</v>
      </c>
      <c r="AV635" s="13" t="s">
        <v>82</v>
      </c>
      <c r="AW635" s="13" t="s">
        <v>30</v>
      </c>
      <c r="AX635" s="13" t="s">
        <v>73</v>
      </c>
      <c r="AY635" s="157" t="s">
        <v>252</v>
      </c>
    </row>
    <row r="636" spans="2:65" s="12" customFormat="1">
      <c r="B636" s="149"/>
      <c r="D636" s="150" t="s">
        <v>261</v>
      </c>
      <c r="E636" s="151" t="s">
        <v>1</v>
      </c>
      <c r="F636" s="152" t="s">
        <v>3333</v>
      </c>
      <c r="H636" s="151" t="s">
        <v>1</v>
      </c>
      <c r="I636" s="153"/>
      <c r="L636" s="149"/>
      <c r="M636" s="154"/>
      <c r="T636" s="155"/>
      <c r="AT636" s="151" t="s">
        <v>261</v>
      </c>
      <c r="AU636" s="151" t="s">
        <v>82</v>
      </c>
      <c r="AV636" s="12" t="s">
        <v>80</v>
      </c>
      <c r="AW636" s="12" t="s">
        <v>30</v>
      </c>
      <c r="AX636" s="12" t="s">
        <v>73</v>
      </c>
      <c r="AY636" s="151" t="s">
        <v>252</v>
      </c>
    </row>
    <row r="637" spans="2:65" s="13" customFormat="1">
      <c r="B637" s="156"/>
      <c r="D637" s="150" t="s">
        <v>261</v>
      </c>
      <c r="E637" s="157" t="s">
        <v>1</v>
      </c>
      <c r="F637" s="158" t="s">
        <v>3497</v>
      </c>
      <c r="H637" s="159">
        <v>1.0149999999999999</v>
      </c>
      <c r="I637" s="160"/>
      <c r="L637" s="156"/>
      <c r="M637" s="161"/>
      <c r="T637" s="162"/>
      <c r="AT637" s="157" t="s">
        <v>261</v>
      </c>
      <c r="AU637" s="157" t="s">
        <v>82</v>
      </c>
      <c r="AV637" s="13" t="s">
        <v>82</v>
      </c>
      <c r="AW637" s="13" t="s">
        <v>30</v>
      </c>
      <c r="AX637" s="13" t="s">
        <v>73</v>
      </c>
      <c r="AY637" s="157" t="s">
        <v>252</v>
      </c>
    </row>
    <row r="638" spans="2:65" s="12" customFormat="1">
      <c r="B638" s="149"/>
      <c r="D638" s="150" t="s">
        <v>261</v>
      </c>
      <c r="E638" s="151" t="s">
        <v>1</v>
      </c>
      <c r="F638" s="152" t="s">
        <v>3335</v>
      </c>
      <c r="H638" s="151" t="s">
        <v>1</v>
      </c>
      <c r="I638" s="153"/>
      <c r="L638" s="149"/>
      <c r="M638" s="154"/>
      <c r="T638" s="155"/>
      <c r="AT638" s="151" t="s">
        <v>261</v>
      </c>
      <c r="AU638" s="151" t="s">
        <v>82</v>
      </c>
      <c r="AV638" s="12" t="s">
        <v>80</v>
      </c>
      <c r="AW638" s="12" t="s">
        <v>30</v>
      </c>
      <c r="AX638" s="12" t="s">
        <v>73</v>
      </c>
      <c r="AY638" s="151" t="s">
        <v>252</v>
      </c>
    </row>
    <row r="639" spans="2:65" s="13" customFormat="1">
      <c r="B639" s="156"/>
      <c r="D639" s="150" t="s">
        <v>261</v>
      </c>
      <c r="E639" s="157" t="s">
        <v>1</v>
      </c>
      <c r="F639" s="158" t="s">
        <v>3497</v>
      </c>
      <c r="H639" s="159">
        <v>1.0149999999999999</v>
      </c>
      <c r="I639" s="160"/>
      <c r="L639" s="156"/>
      <c r="M639" s="161"/>
      <c r="T639" s="162"/>
      <c r="AT639" s="157" t="s">
        <v>261</v>
      </c>
      <c r="AU639" s="157" t="s">
        <v>82</v>
      </c>
      <c r="AV639" s="13" t="s">
        <v>82</v>
      </c>
      <c r="AW639" s="13" t="s">
        <v>30</v>
      </c>
      <c r="AX639" s="13" t="s">
        <v>73</v>
      </c>
      <c r="AY639" s="157" t="s">
        <v>252</v>
      </c>
    </row>
    <row r="640" spans="2:65" s="14" customFormat="1">
      <c r="B640" s="163"/>
      <c r="D640" s="150" t="s">
        <v>261</v>
      </c>
      <c r="E640" s="164" t="s">
        <v>1</v>
      </c>
      <c r="F640" s="165" t="s">
        <v>277</v>
      </c>
      <c r="H640" s="166">
        <v>3.2159999999999993</v>
      </c>
      <c r="I640" s="167"/>
      <c r="L640" s="163"/>
      <c r="M640" s="168"/>
      <c r="T640" s="169"/>
      <c r="AT640" s="164" t="s">
        <v>261</v>
      </c>
      <c r="AU640" s="164" t="s">
        <v>82</v>
      </c>
      <c r="AV640" s="14" t="s">
        <v>259</v>
      </c>
      <c r="AW640" s="14" t="s">
        <v>30</v>
      </c>
      <c r="AX640" s="14" t="s">
        <v>80</v>
      </c>
      <c r="AY640" s="164" t="s">
        <v>252</v>
      </c>
    </row>
    <row r="641" spans="2:65" s="1" customFormat="1" ht="44.25" customHeight="1">
      <c r="B641" s="32"/>
      <c r="C641" s="136" t="s">
        <v>786</v>
      </c>
      <c r="D641" s="136" t="s">
        <v>254</v>
      </c>
      <c r="E641" s="137" t="s">
        <v>3553</v>
      </c>
      <c r="F641" s="138" t="s">
        <v>3554</v>
      </c>
      <c r="G641" s="139" t="s">
        <v>257</v>
      </c>
      <c r="H641" s="140">
        <v>146.08000000000001</v>
      </c>
      <c r="I641" s="141"/>
      <c r="J641" s="142">
        <f>ROUND(I641*H641,2)</f>
        <v>0</v>
      </c>
      <c r="K641" s="138" t="s">
        <v>258</v>
      </c>
      <c r="L641" s="32"/>
      <c r="M641" s="143" t="s">
        <v>1</v>
      </c>
      <c r="N641" s="144" t="s">
        <v>38</v>
      </c>
      <c r="P641" s="145">
        <f>O641*H641</f>
        <v>0</v>
      </c>
      <c r="Q641" s="145">
        <v>2.32E-3</v>
      </c>
      <c r="R641" s="145">
        <f>Q641*H641</f>
        <v>0.33890560000000003</v>
      </c>
      <c r="S641" s="145">
        <v>0</v>
      </c>
      <c r="T641" s="146">
        <f>S641*H641</f>
        <v>0</v>
      </c>
      <c r="AR641" s="147" t="s">
        <v>368</v>
      </c>
      <c r="AT641" s="147" t="s">
        <v>254</v>
      </c>
      <c r="AU641" s="147" t="s">
        <v>82</v>
      </c>
      <c r="AY641" s="17" t="s">
        <v>252</v>
      </c>
      <c r="BE641" s="148">
        <f>IF(N641="základní",J641,0)</f>
        <v>0</v>
      </c>
      <c r="BF641" s="148">
        <f>IF(N641="snížená",J641,0)</f>
        <v>0</v>
      </c>
      <c r="BG641" s="148">
        <f>IF(N641="zákl. přenesená",J641,0)</f>
        <v>0</v>
      </c>
      <c r="BH641" s="148">
        <f>IF(N641="sníž. přenesená",J641,0)</f>
        <v>0</v>
      </c>
      <c r="BI641" s="148">
        <f>IF(N641="nulová",J641,0)</f>
        <v>0</v>
      </c>
      <c r="BJ641" s="17" t="s">
        <v>80</v>
      </c>
      <c r="BK641" s="148">
        <f>ROUND(I641*H641,2)</f>
        <v>0</v>
      </c>
      <c r="BL641" s="17" t="s">
        <v>368</v>
      </c>
      <c r="BM641" s="147" t="s">
        <v>3555</v>
      </c>
    </row>
    <row r="642" spans="2:65" s="12" customFormat="1">
      <c r="B642" s="149"/>
      <c r="D642" s="150" t="s">
        <v>261</v>
      </c>
      <c r="E642" s="151" t="s">
        <v>1</v>
      </c>
      <c r="F642" s="152" t="s">
        <v>3474</v>
      </c>
      <c r="H642" s="151" t="s">
        <v>1</v>
      </c>
      <c r="I642" s="153"/>
      <c r="L642" s="149"/>
      <c r="M642" s="154"/>
      <c r="T642" s="155"/>
      <c r="AT642" s="151" t="s">
        <v>261</v>
      </c>
      <c r="AU642" s="151" t="s">
        <v>82</v>
      </c>
      <c r="AV642" s="12" t="s">
        <v>80</v>
      </c>
      <c r="AW642" s="12" t="s">
        <v>30</v>
      </c>
      <c r="AX642" s="12" t="s">
        <v>73</v>
      </c>
      <c r="AY642" s="151" t="s">
        <v>252</v>
      </c>
    </row>
    <row r="643" spans="2:65" s="13" customFormat="1">
      <c r="B643" s="156"/>
      <c r="D643" s="150" t="s">
        <v>261</v>
      </c>
      <c r="E643" s="157" t="s">
        <v>1</v>
      </c>
      <c r="F643" s="158" t="s">
        <v>3475</v>
      </c>
      <c r="H643" s="159">
        <v>146.08000000000001</v>
      </c>
      <c r="I643" s="160"/>
      <c r="L643" s="156"/>
      <c r="M643" s="161"/>
      <c r="T643" s="162"/>
      <c r="AT643" s="157" t="s">
        <v>261</v>
      </c>
      <c r="AU643" s="157" t="s">
        <v>82</v>
      </c>
      <c r="AV643" s="13" t="s">
        <v>82</v>
      </c>
      <c r="AW643" s="13" t="s">
        <v>30</v>
      </c>
      <c r="AX643" s="13" t="s">
        <v>73</v>
      </c>
      <c r="AY643" s="157" t="s">
        <v>252</v>
      </c>
    </row>
    <row r="644" spans="2:65" s="14" customFormat="1">
      <c r="B644" s="163"/>
      <c r="D644" s="150" t="s">
        <v>261</v>
      </c>
      <c r="E644" s="164" t="s">
        <v>1</v>
      </c>
      <c r="F644" s="165" t="s">
        <v>277</v>
      </c>
      <c r="H644" s="166">
        <v>146.08000000000001</v>
      </c>
      <c r="I644" s="167"/>
      <c r="L644" s="163"/>
      <c r="M644" s="168"/>
      <c r="T644" s="169"/>
      <c r="AT644" s="164" t="s">
        <v>261</v>
      </c>
      <c r="AU644" s="164" t="s">
        <v>82</v>
      </c>
      <c r="AV644" s="14" t="s">
        <v>259</v>
      </c>
      <c r="AW644" s="14" t="s">
        <v>30</v>
      </c>
      <c r="AX644" s="14" t="s">
        <v>80</v>
      </c>
      <c r="AY644" s="164" t="s">
        <v>252</v>
      </c>
    </row>
    <row r="645" spans="2:65" s="1" customFormat="1" ht="24.2" customHeight="1">
      <c r="B645" s="32"/>
      <c r="C645" s="170" t="s">
        <v>790</v>
      </c>
      <c r="D645" s="170" t="s">
        <v>463</v>
      </c>
      <c r="E645" s="171" t="s">
        <v>3556</v>
      </c>
      <c r="F645" s="172" t="s">
        <v>3557</v>
      </c>
      <c r="G645" s="173" t="s">
        <v>257</v>
      </c>
      <c r="H645" s="174">
        <v>153.38399999999999</v>
      </c>
      <c r="I645" s="175"/>
      <c r="J645" s="176">
        <f>ROUND(I645*H645,2)</f>
        <v>0</v>
      </c>
      <c r="K645" s="172" t="s">
        <v>1</v>
      </c>
      <c r="L645" s="177"/>
      <c r="M645" s="178" t="s">
        <v>1</v>
      </c>
      <c r="N645" s="179" t="s">
        <v>38</v>
      </c>
      <c r="P645" s="145">
        <f>O645*H645</f>
        <v>0</v>
      </c>
      <c r="Q645" s="145">
        <v>6.0000000000000001E-3</v>
      </c>
      <c r="R645" s="145">
        <f>Q645*H645</f>
        <v>0.9203039999999999</v>
      </c>
      <c r="S645" s="145">
        <v>0</v>
      </c>
      <c r="T645" s="146">
        <f>S645*H645</f>
        <v>0</v>
      </c>
      <c r="AR645" s="147" t="s">
        <v>489</v>
      </c>
      <c r="AT645" s="147" t="s">
        <v>463</v>
      </c>
      <c r="AU645" s="147" t="s">
        <v>82</v>
      </c>
      <c r="AY645" s="17" t="s">
        <v>252</v>
      </c>
      <c r="BE645" s="148">
        <f>IF(N645="základní",J645,0)</f>
        <v>0</v>
      </c>
      <c r="BF645" s="148">
        <f>IF(N645="snížená",J645,0)</f>
        <v>0</v>
      </c>
      <c r="BG645" s="148">
        <f>IF(N645="zákl. přenesená",J645,0)</f>
        <v>0</v>
      </c>
      <c r="BH645" s="148">
        <f>IF(N645="sníž. přenesená",J645,0)</f>
        <v>0</v>
      </c>
      <c r="BI645" s="148">
        <f>IF(N645="nulová",J645,0)</f>
        <v>0</v>
      </c>
      <c r="BJ645" s="17" t="s">
        <v>80</v>
      </c>
      <c r="BK645" s="148">
        <f>ROUND(I645*H645,2)</f>
        <v>0</v>
      </c>
      <c r="BL645" s="17" t="s">
        <v>368</v>
      </c>
      <c r="BM645" s="147" t="s">
        <v>3558</v>
      </c>
    </row>
    <row r="646" spans="2:65" s="12" customFormat="1">
      <c r="B646" s="149"/>
      <c r="D646" s="150" t="s">
        <v>261</v>
      </c>
      <c r="E646" s="151" t="s">
        <v>1</v>
      </c>
      <c r="F646" s="152" t="s">
        <v>3474</v>
      </c>
      <c r="H646" s="151" t="s">
        <v>1</v>
      </c>
      <c r="I646" s="153"/>
      <c r="L646" s="149"/>
      <c r="M646" s="154"/>
      <c r="T646" s="155"/>
      <c r="AT646" s="151" t="s">
        <v>261</v>
      </c>
      <c r="AU646" s="151" t="s">
        <v>82</v>
      </c>
      <c r="AV646" s="12" t="s">
        <v>80</v>
      </c>
      <c r="AW646" s="12" t="s">
        <v>30</v>
      </c>
      <c r="AX646" s="12" t="s">
        <v>73</v>
      </c>
      <c r="AY646" s="151" t="s">
        <v>252</v>
      </c>
    </row>
    <row r="647" spans="2:65" s="13" customFormat="1">
      <c r="B647" s="156"/>
      <c r="D647" s="150" t="s">
        <v>261</v>
      </c>
      <c r="E647" s="157" t="s">
        <v>1</v>
      </c>
      <c r="F647" s="158" t="s">
        <v>3559</v>
      </c>
      <c r="H647" s="159">
        <v>153.38399999999999</v>
      </c>
      <c r="I647" s="160"/>
      <c r="L647" s="156"/>
      <c r="M647" s="161"/>
      <c r="T647" s="162"/>
      <c r="AT647" s="157" t="s">
        <v>261</v>
      </c>
      <c r="AU647" s="157" t="s">
        <v>82</v>
      </c>
      <c r="AV647" s="13" t="s">
        <v>82</v>
      </c>
      <c r="AW647" s="13" t="s">
        <v>30</v>
      </c>
      <c r="AX647" s="13" t="s">
        <v>80</v>
      </c>
      <c r="AY647" s="157" t="s">
        <v>252</v>
      </c>
    </row>
    <row r="648" spans="2:65" s="1" customFormat="1" ht="16.5" customHeight="1">
      <c r="B648" s="32"/>
      <c r="C648" s="170" t="s">
        <v>799</v>
      </c>
      <c r="D648" s="170" t="s">
        <v>463</v>
      </c>
      <c r="E648" s="171" t="s">
        <v>3560</v>
      </c>
      <c r="F648" s="172" t="s">
        <v>3561</v>
      </c>
      <c r="G648" s="173" t="s">
        <v>434</v>
      </c>
      <c r="H648" s="174">
        <v>7.6689999999999996</v>
      </c>
      <c r="I648" s="175"/>
      <c r="J648" s="176">
        <f>ROUND(I648*H648,2)</f>
        <v>0</v>
      </c>
      <c r="K648" s="172" t="s">
        <v>258</v>
      </c>
      <c r="L648" s="177"/>
      <c r="M648" s="178" t="s">
        <v>1</v>
      </c>
      <c r="N648" s="179" t="s">
        <v>38</v>
      </c>
      <c r="P648" s="145">
        <f>O648*H648</f>
        <v>0</v>
      </c>
      <c r="Q648" s="145">
        <v>2.5000000000000001E-2</v>
      </c>
      <c r="R648" s="145">
        <f>Q648*H648</f>
        <v>0.19172500000000001</v>
      </c>
      <c r="S648" s="145">
        <v>0</v>
      </c>
      <c r="T648" s="146">
        <f>S648*H648</f>
        <v>0</v>
      </c>
      <c r="AR648" s="147" t="s">
        <v>489</v>
      </c>
      <c r="AT648" s="147" t="s">
        <v>463</v>
      </c>
      <c r="AU648" s="147" t="s">
        <v>82</v>
      </c>
      <c r="AY648" s="17" t="s">
        <v>252</v>
      </c>
      <c r="BE648" s="148">
        <f>IF(N648="základní",J648,0)</f>
        <v>0</v>
      </c>
      <c r="BF648" s="148">
        <f>IF(N648="snížená",J648,0)</f>
        <v>0</v>
      </c>
      <c r="BG648" s="148">
        <f>IF(N648="zákl. přenesená",J648,0)</f>
        <v>0</v>
      </c>
      <c r="BH648" s="148">
        <f>IF(N648="sníž. přenesená",J648,0)</f>
        <v>0</v>
      </c>
      <c r="BI648" s="148">
        <f>IF(N648="nulová",J648,0)</f>
        <v>0</v>
      </c>
      <c r="BJ648" s="17" t="s">
        <v>80</v>
      </c>
      <c r="BK648" s="148">
        <f>ROUND(I648*H648,2)</f>
        <v>0</v>
      </c>
      <c r="BL648" s="17" t="s">
        <v>368</v>
      </c>
      <c r="BM648" s="147" t="s">
        <v>3562</v>
      </c>
    </row>
    <row r="649" spans="2:65" s="12" customFormat="1">
      <c r="B649" s="149"/>
      <c r="D649" s="150" t="s">
        <v>261</v>
      </c>
      <c r="E649" s="151" t="s">
        <v>1</v>
      </c>
      <c r="F649" s="152" t="s">
        <v>3474</v>
      </c>
      <c r="H649" s="151" t="s">
        <v>1</v>
      </c>
      <c r="I649" s="153"/>
      <c r="L649" s="149"/>
      <c r="M649" s="154"/>
      <c r="T649" s="155"/>
      <c r="AT649" s="151" t="s">
        <v>261</v>
      </c>
      <c r="AU649" s="151" t="s">
        <v>82</v>
      </c>
      <c r="AV649" s="12" t="s">
        <v>80</v>
      </c>
      <c r="AW649" s="12" t="s">
        <v>30</v>
      </c>
      <c r="AX649" s="12" t="s">
        <v>73</v>
      </c>
      <c r="AY649" s="151" t="s">
        <v>252</v>
      </c>
    </row>
    <row r="650" spans="2:65" s="13" customFormat="1">
      <c r="B650" s="156"/>
      <c r="D650" s="150" t="s">
        <v>261</v>
      </c>
      <c r="E650" s="157" t="s">
        <v>1</v>
      </c>
      <c r="F650" s="158" t="s">
        <v>3563</v>
      </c>
      <c r="H650" s="159">
        <v>7.6689999999999996</v>
      </c>
      <c r="I650" s="160"/>
      <c r="L650" s="156"/>
      <c r="M650" s="161"/>
      <c r="T650" s="162"/>
      <c r="AT650" s="157" t="s">
        <v>261</v>
      </c>
      <c r="AU650" s="157" t="s">
        <v>82</v>
      </c>
      <c r="AV650" s="13" t="s">
        <v>82</v>
      </c>
      <c r="AW650" s="13" t="s">
        <v>30</v>
      </c>
      <c r="AX650" s="13" t="s">
        <v>80</v>
      </c>
      <c r="AY650" s="157" t="s">
        <v>252</v>
      </c>
    </row>
    <row r="651" spans="2:65" s="1" customFormat="1" ht="37.9" customHeight="1">
      <c r="B651" s="32"/>
      <c r="C651" s="136" t="s">
        <v>805</v>
      </c>
      <c r="D651" s="136" t="s">
        <v>254</v>
      </c>
      <c r="E651" s="137" t="s">
        <v>1029</v>
      </c>
      <c r="F651" s="138" t="s">
        <v>1030</v>
      </c>
      <c r="G651" s="139" t="s">
        <v>257</v>
      </c>
      <c r="H651" s="140">
        <v>129.85499999999999</v>
      </c>
      <c r="I651" s="141"/>
      <c r="J651" s="142">
        <f>ROUND(I651*H651,2)</f>
        <v>0</v>
      </c>
      <c r="K651" s="138" t="s">
        <v>258</v>
      </c>
      <c r="L651" s="32"/>
      <c r="M651" s="143" t="s">
        <v>1</v>
      </c>
      <c r="N651" s="144" t="s">
        <v>38</v>
      </c>
      <c r="P651" s="145">
        <f>O651*H651</f>
        <v>0</v>
      </c>
      <c r="Q651" s="145">
        <v>0</v>
      </c>
      <c r="R651" s="145">
        <f>Q651*H651</f>
        <v>0</v>
      </c>
      <c r="S651" s="145">
        <v>0</v>
      </c>
      <c r="T651" s="146">
        <f>S651*H651</f>
        <v>0</v>
      </c>
      <c r="AR651" s="147" t="s">
        <v>368</v>
      </c>
      <c r="AT651" s="147" t="s">
        <v>254</v>
      </c>
      <c r="AU651" s="147" t="s">
        <v>82</v>
      </c>
      <c r="AY651" s="17" t="s">
        <v>252</v>
      </c>
      <c r="BE651" s="148">
        <f>IF(N651="základní",J651,0)</f>
        <v>0</v>
      </c>
      <c r="BF651" s="148">
        <f>IF(N651="snížená",J651,0)</f>
        <v>0</v>
      </c>
      <c r="BG651" s="148">
        <f>IF(N651="zákl. přenesená",J651,0)</f>
        <v>0</v>
      </c>
      <c r="BH651" s="148">
        <f>IF(N651="sníž. přenesená",J651,0)</f>
        <v>0</v>
      </c>
      <c r="BI651" s="148">
        <f>IF(N651="nulová",J651,0)</f>
        <v>0</v>
      </c>
      <c r="BJ651" s="17" t="s">
        <v>80</v>
      </c>
      <c r="BK651" s="148">
        <f>ROUND(I651*H651,2)</f>
        <v>0</v>
      </c>
      <c r="BL651" s="17" t="s">
        <v>368</v>
      </c>
      <c r="BM651" s="147" t="s">
        <v>3564</v>
      </c>
    </row>
    <row r="652" spans="2:65" s="12" customFormat="1">
      <c r="B652" s="149"/>
      <c r="D652" s="150" t="s">
        <v>261</v>
      </c>
      <c r="E652" s="151" t="s">
        <v>1</v>
      </c>
      <c r="F652" s="152" t="s">
        <v>3407</v>
      </c>
      <c r="H652" s="151" t="s">
        <v>1</v>
      </c>
      <c r="I652" s="153"/>
      <c r="L652" s="149"/>
      <c r="M652" s="154"/>
      <c r="T652" s="155"/>
      <c r="AT652" s="151" t="s">
        <v>261</v>
      </c>
      <c r="AU652" s="151" t="s">
        <v>82</v>
      </c>
      <c r="AV652" s="12" t="s">
        <v>80</v>
      </c>
      <c r="AW652" s="12" t="s">
        <v>30</v>
      </c>
      <c r="AX652" s="12" t="s">
        <v>73</v>
      </c>
      <c r="AY652" s="151" t="s">
        <v>252</v>
      </c>
    </row>
    <row r="653" spans="2:65" s="13" customFormat="1">
      <c r="B653" s="156"/>
      <c r="D653" s="150" t="s">
        <v>261</v>
      </c>
      <c r="E653" s="157" t="s">
        <v>1</v>
      </c>
      <c r="F653" s="158" t="s">
        <v>3408</v>
      </c>
      <c r="H653" s="159">
        <v>116.785</v>
      </c>
      <c r="I653" s="160"/>
      <c r="L653" s="156"/>
      <c r="M653" s="161"/>
      <c r="T653" s="162"/>
      <c r="AT653" s="157" t="s">
        <v>261</v>
      </c>
      <c r="AU653" s="157" t="s">
        <v>82</v>
      </c>
      <c r="AV653" s="13" t="s">
        <v>82</v>
      </c>
      <c r="AW653" s="13" t="s">
        <v>30</v>
      </c>
      <c r="AX653" s="13" t="s">
        <v>73</v>
      </c>
      <c r="AY653" s="157" t="s">
        <v>252</v>
      </c>
    </row>
    <row r="654" spans="2:65" s="12" customFormat="1">
      <c r="B654" s="149"/>
      <c r="D654" s="150" t="s">
        <v>261</v>
      </c>
      <c r="E654" s="151" t="s">
        <v>1</v>
      </c>
      <c r="F654" s="152" t="s">
        <v>3409</v>
      </c>
      <c r="H654" s="151" t="s">
        <v>1</v>
      </c>
      <c r="I654" s="153"/>
      <c r="L654" s="149"/>
      <c r="M654" s="154"/>
      <c r="T654" s="155"/>
      <c r="AT654" s="151" t="s">
        <v>261</v>
      </c>
      <c r="AU654" s="151" t="s">
        <v>82</v>
      </c>
      <c r="AV654" s="12" t="s">
        <v>80</v>
      </c>
      <c r="AW654" s="12" t="s">
        <v>30</v>
      </c>
      <c r="AX654" s="12" t="s">
        <v>73</v>
      </c>
      <c r="AY654" s="151" t="s">
        <v>252</v>
      </c>
    </row>
    <row r="655" spans="2:65" s="13" customFormat="1">
      <c r="B655" s="156"/>
      <c r="D655" s="150" t="s">
        <v>261</v>
      </c>
      <c r="E655" s="157" t="s">
        <v>1</v>
      </c>
      <c r="F655" s="158" t="s">
        <v>3410</v>
      </c>
      <c r="H655" s="159">
        <v>13.07</v>
      </c>
      <c r="I655" s="160"/>
      <c r="L655" s="156"/>
      <c r="M655" s="161"/>
      <c r="T655" s="162"/>
      <c r="AT655" s="157" t="s">
        <v>261</v>
      </c>
      <c r="AU655" s="157" t="s">
        <v>82</v>
      </c>
      <c r="AV655" s="13" t="s">
        <v>82</v>
      </c>
      <c r="AW655" s="13" t="s">
        <v>30</v>
      </c>
      <c r="AX655" s="13" t="s">
        <v>73</v>
      </c>
      <c r="AY655" s="157" t="s">
        <v>252</v>
      </c>
    </row>
    <row r="656" spans="2:65" s="14" customFormat="1">
      <c r="B656" s="163"/>
      <c r="D656" s="150" t="s">
        <v>261</v>
      </c>
      <c r="E656" s="164" t="s">
        <v>1</v>
      </c>
      <c r="F656" s="165" t="s">
        <v>277</v>
      </c>
      <c r="H656" s="166">
        <v>129.85499999999999</v>
      </c>
      <c r="I656" s="167"/>
      <c r="L656" s="163"/>
      <c r="M656" s="168"/>
      <c r="T656" s="169"/>
      <c r="AT656" s="164" t="s">
        <v>261</v>
      </c>
      <c r="AU656" s="164" t="s">
        <v>82</v>
      </c>
      <c r="AV656" s="14" t="s">
        <v>259</v>
      </c>
      <c r="AW656" s="14" t="s">
        <v>30</v>
      </c>
      <c r="AX656" s="14" t="s">
        <v>80</v>
      </c>
      <c r="AY656" s="164" t="s">
        <v>252</v>
      </c>
    </row>
    <row r="657" spans="2:65" s="1" customFormat="1" ht="16.5" customHeight="1">
      <c r="B657" s="32"/>
      <c r="C657" s="170" t="s">
        <v>809</v>
      </c>
      <c r="D657" s="170" t="s">
        <v>463</v>
      </c>
      <c r="E657" s="171" t="s">
        <v>1033</v>
      </c>
      <c r="F657" s="172" t="s">
        <v>1034</v>
      </c>
      <c r="G657" s="173" t="s">
        <v>257</v>
      </c>
      <c r="H657" s="174">
        <v>149.333</v>
      </c>
      <c r="I657" s="175"/>
      <c r="J657" s="176">
        <f>ROUND(I657*H657,2)</f>
        <v>0</v>
      </c>
      <c r="K657" s="172" t="s">
        <v>258</v>
      </c>
      <c r="L657" s="177"/>
      <c r="M657" s="178" t="s">
        <v>1</v>
      </c>
      <c r="N657" s="179" t="s">
        <v>38</v>
      </c>
      <c r="P657" s="145">
        <f>O657*H657</f>
        <v>0</v>
      </c>
      <c r="Q657" s="145">
        <v>4.0000000000000002E-4</v>
      </c>
      <c r="R657" s="145">
        <f>Q657*H657</f>
        <v>5.97332E-2</v>
      </c>
      <c r="S657" s="145">
        <v>0</v>
      </c>
      <c r="T657" s="146">
        <f>S657*H657</f>
        <v>0</v>
      </c>
      <c r="AR657" s="147" t="s">
        <v>489</v>
      </c>
      <c r="AT657" s="147" t="s">
        <v>463</v>
      </c>
      <c r="AU657" s="147" t="s">
        <v>82</v>
      </c>
      <c r="AY657" s="17" t="s">
        <v>252</v>
      </c>
      <c r="BE657" s="148">
        <f>IF(N657="základní",J657,0)</f>
        <v>0</v>
      </c>
      <c r="BF657" s="148">
        <f>IF(N657="snížená",J657,0)</f>
        <v>0</v>
      </c>
      <c r="BG657" s="148">
        <f>IF(N657="zákl. přenesená",J657,0)</f>
        <v>0</v>
      </c>
      <c r="BH657" s="148">
        <f>IF(N657="sníž. přenesená",J657,0)</f>
        <v>0</v>
      </c>
      <c r="BI657" s="148">
        <f>IF(N657="nulová",J657,0)</f>
        <v>0</v>
      </c>
      <c r="BJ657" s="17" t="s">
        <v>80</v>
      </c>
      <c r="BK657" s="148">
        <f>ROUND(I657*H657,2)</f>
        <v>0</v>
      </c>
      <c r="BL657" s="17" t="s">
        <v>368</v>
      </c>
      <c r="BM657" s="147" t="s">
        <v>3565</v>
      </c>
    </row>
    <row r="658" spans="2:65" s="13" customFormat="1">
      <c r="B658" s="156"/>
      <c r="D658" s="150" t="s">
        <v>261</v>
      </c>
      <c r="E658" s="157" t="s">
        <v>1</v>
      </c>
      <c r="F658" s="158" t="s">
        <v>3566</v>
      </c>
      <c r="H658" s="159">
        <v>149.333</v>
      </c>
      <c r="I658" s="160"/>
      <c r="L658" s="156"/>
      <c r="M658" s="161"/>
      <c r="T658" s="162"/>
      <c r="AT658" s="157" t="s">
        <v>261</v>
      </c>
      <c r="AU658" s="157" t="s">
        <v>82</v>
      </c>
      <c r="AV658" s="13" t="s">
        <v>82</v>
      </c>
      <c r="AW658" s="13" t="s">
        <v>30</v>
      </c>
      <c r="AX658" s="13" t="s">
        <v>80</v>
      </c>
      <c r="AY658" s="157" t="s">
        <v>252</v>
      </c>
    </row>
    <row r="659" spans="2:65" s="1" customFormat="1" ht="55.5" customHeight="1">
      <c r="B659" s="32"/>
      <c r="C659" s="136" t="s">
        <v>813</v>
      </c>
      <c r="D659" s="136" t="s">
        <v>254</v>
      </c>
      <c r="E659" s="137" t="s">
        <v>1038</v>
      </c>
      <c r="F659" s="138" t="s">
        <v>1039</v>
      </c>
      <c r="G659" s="139" t="s">
        <v>336</v>
      </c>
      <c r="H659" s="140">
        <v>2.177</v>
      </c>
      <c r="I659" s="141"/>
      <c r="J659" s="142">
        <f>ROUND(I659*H659,2)</f>
        <v>0</v>
      </c>
      <c r="K659" s="138" t="s">
        <v>258</v>
      </c>
      <c r="L659" s="32"/>
      <c r="M659" s="143" t="s">
        <v>1</v>
      </c>
      <c r="N659" s="144" t="s">
        <v>38</v>
      </c>
      <c r="P659" s="145">
        <f>O659*H659</f>
        <v>0</v>
      </c>
      <c r="Q659" s="145">
        <v>0</v>
      </c>
      <c r="R659" s="145">
        <f>Q659*H659</f>
        <v>0</v>
      </c>
      <c r="S659" s="145">
        <v>0</v>
      </c>
      <c r="T659" s="146">
        <f>S659*H659</f>
        <v>0</v>
      </c>
      <c r="AR659" s="147" t="s">
        <v>368</v>
      </c>
      <c r="AT659" s="147" t="s">
        <v>254</v>
      </c>
      <c r="AU659" s="147" t="s">
        <v>82</v>
      </c>
      <c r="AY659" s="17" t="s">
        <v>252</v>
      </c>
      <c r="BE659" s="148">
        <f>IF(N659="základní",J659,0)</f>
        <v>0</v>
      </c>
      <c r="BF659" s="148">
        <f>IF(N659="snížená",J659,0)</f>
        <v>0</v>
      </c>
      <c r="BG659" s="148">
        <f>IF(N659="zákl. přenesená",J659,0)</f>
        <v>0</v>
      </c>
      <c r="BH659" s="148">
        <f>IF(N659="sníž. přenesená",J659,0)</f>
        <v>0</v>
      </c>
      <c r="BI659" s="148">
        <f>IF(N659="nulová",J659,0)</f>
        <v>0</v>
      </c>
      <c r="BJ659" s="17" t="s">
        <v>80</v>
      </c>
      <c r="BK659" s="148">
        <f>ROUND(I659*H659,2)</f>
        <v>0</v>
      </c>
      <c r="BL659" s="17" t="s">
        <v>368</v>
      </c>
      <c r="BM659" s="147" t="s">
        <v>3567</v>
      </c>
    </row>
    <row r="660" spans="2:65" s="11" customFormat="1" ht="22.9" customHeight="1">
      <c r="B660" s="124"/>
      <c r="D660" s="125" t="s">
        <v>72</v>
      </c>
      <c r="E660" s="134" t="s">
        <v>3568</v>
      </c>
      <c r="F660" s="134" t="s">
        <v>3569</v>
      </c>
      <c r="I660" s="127"/>
      <c r="J660" s="135">
        <f>BK660</f>
        <v>0</v>
      </c>
      <c r="L660" s="124"/>
      <c r="M660" s="129"/>
      <c r="P660" s="130">
        <f>SUM(P661:P671)</f>
        <v>0</v>
      </c>
      <c r="R660" s="130">
        <f>SUM(R661:R671)</f>
        <v>0</v>
      </c>
      <c r="T660" s="131">
        <f>SUM(T661:T671)</f>
        <v>0.23240849999999999</v>
      </c>
      <c r="AR660" s="125" t="s">
        <v>82</v>
      </c>
      <c r="AT660" s="132" t="s">
        <v>72</v>
      </c>
      <c r="AU660" s="132" t="s">
        <v>80</v>
      </c>
      <c r="AY660" s="125" t="s">
        <v>252</v>
      </c>
      <c r="BK660" s="133">
        <f>SUM(BK661:BK671)</f>
        <v>0</v>
      </c>
    </row>
    <row r="661" spans="2:65" s="1" customFormat="1" ht="37.9" customHeight="1">
      <c r="B661" s="32"/>
      <c r="C661" s="136" t="s">
        <v>819</v>
      </c>
      <c r="D661" s="136" t="s">
        <v>254</v>
      </c>
      <c r="E661" s="137" t="s">
        <v>3570</v>
      </c>
      <c r="F661" s="138" t="s">
        <v>3571</v>
      </c>
      <c r="G661" s="139" t="s">
        <v>257</v>
      </c>
      <c r="H661" s="140">
        <v>16.05</v>
      </c>
      <c r="I661" s="141"/>
      <c r="J661" s="142">
        <f>ROUND(I661*H661,2)</f>
        <v>0</v>
      </c>
      <c r="K661" s="138" t="s">
        <v>258</v>
      </c>
      <c r="L661" s="32"/>
      <c r="M661" s="143" t="s">
        <v>1</v>
      </c>
      <c r="N661" s="144" t="s">
        <v>38</v>
      </c>
      <c r="P661" s="145">
        <f>O661*H661</f>
        <v>0</v>
      </c>
      <c r="Q661" s="145">
        <v>0</v>
      </c>
      <c r="R661" s="145">
        <f>Q661*H661</f>
        <v>0</v>
      </c>
      <c r="S661" s="145">
        <v>9.8499999999999994E-3</v>
      </c>
      <c r="T661" s="146">
        <f>S661*H661</f>
        <v>0.1580925</v>
      </c>
      <c r="AR661" s="147" t="s">
        <v>368</v>
      </c>
      <c r="AT661" s="147" t="s">
        <v>254</v>
      </c>
      <c r="AU661" s="147" t="s">
        <v>82</v>
      </c>
      <c r="AY661" s="17" t="s">
        <v>252</v>
      </c>
      <c r="BE661" s="148">
        <f>IF(N661="základní",J661,0)</f>
        <v>0</v>
      </c>
      <c r="BF661" s="148">
        <f>IF(N661="snížená",J661,0)</f>
        <v>0</v>
      </c>
      <c r="BG661" s="148">
        <f>IF(N661="zákl. přenesená",J661,0)</f>
        <v>0</v>
      </c>
      <c r="BH661" s="148">
        <f>IF(N661="sníž. přenesená",J661,0)</f>
        <v>0</v>
      </c>
      <c r="BI661" s="148">
        <f>IF(N661="nulová",J661,0)</f>
        <v>0</v>
      </c>
      <c r="BJ661" s="17" t="s">
        <v>80</v>
      </c>
      <c r="BK661" s="148">
        <f>ROUND(I661*H661,2)</f>
        <v>0</v>
      </c>
      <c r="BL661" s="17" t="s">
        <v>368</v>
      </c>
      <c r="BM661" s="147" t="s">
        <v>3572</v>
      </c>
    </row>
    <row r="662" spans="2:65" s="12" customFormat="1">
      <c r="B662" s="149"/>
      <c r="D662" s="150" t="s">
        <v>261</v>
      </c>
      <c r="E662" s="151" t="s">
        <v>1</v>
      </c>
      <c r="F662" s="152" t="s">
        <v>3573</v>
      </c>
      <c r="H662" s="151" t="s">
        <v>1</v>
      </c>
      <c r="I662" s="153"/>
      <c r="L662" s="149"/>
      <c r="M662" s="154"/>
      <c r="T662" s="155"/>
      <c r="AT662" s="151" t="s">
        <v>261</v>
      </c>
      <c r="AU662" s="151" t="s">
        <v>82</v>
      </c>
      <c r="AV662" s="12" t="s">
        <v>80</v>
      </c>
      <c r="AW662" s="12" t="s">
        <v>30</v>
      </c>
      <c r="AX662" s="12" t="s">
        <v>73</v>
      </c>
      <c r="AY662" s="151" t="s">
        <v>252</v>
      </c>
    </row>
    <row r="663" spans="2:65" s="13" customFormat="1">
      <c r="B663" s="156"/>
      <c r="D663" s="150" t="s">
        <v>261</v>
      </c>
      <c r="E663" s="157" t="s">
        <v>1</v>
      </c>
      <c r="F663" s="158" t="s">
        <v>3574</v>
      </c>
      <c r="H663" s="159">
        <v>14.46</v>
      </c>
      <c r="I663" s="160"/>
      <c r="L663" s="156"/>
      <c r="M663" s="161"/>
      <c r="T663" s="162"/>
      <c r="AT663" s="157" t="s">
        <v>261</v>
      </c>
      <c r="AU663" s="157" t="s">
        <v>82</v>
      </c>
      <c r="AV663" s="13" t="s">
        <v>82</v>
      </c>
      <c r="AW663" s="13" t="s">
        <v>30</v>
      </c>
      <c r="AX663" s="13" t="s">
        <v>73</v>
      </c>
      <c r="AY663" s="157" t="s">
        <v>252</v>
      </c>
    </row>
    <row r="664" spans="2:65" s="12" customFormat="1">
      <c r="B664" s="149"/>
      <c r="D664" s="150" t="s">
        <v>261</v>
      </c>
      <c r="E664" s="151" t="s">
        <v>1</v>
      </c>
      <c r="F664" s="152" t="s">
        <v>3575</v>
      </c>
      <c r="H664" s="151" t="s">
        <v>1</v>
      </c>
      <c r="I664" s="153"/>
      <c r="L664" s="149"/>
      <c r="M664" s="154"/>
      <c r="T664" s="155"/>
      <c r="AT664" s="151" t="s">
        <v>261</v>
      </c>
      <c r="AU664" s="151" t="s">
        <v>82</v>
      </c>
      <c r="AV664" s="12" t="s">
        <v>80</v>
      </c>
      <c r="AW664" s="12" t="s">
        <v>30</v>
      </c>
      <c r="AX664" s="12" t="s">
        <v>73</v>
      </c>
      <c r="AY664" s="151" t="s">
        <v>252</v>
      </c>
    </row>
    <row r="665" spans="2:65" s="13" customFormat="1">
      <c r="B665" s="156"/>
      <c r="D665" s="150" t="s">
        <v>261</v>
      </c>
      <c r="E665" s="157" t="s">
        <v>1</v>
      </c>
      <c r="F665" s="158" t="s">
        <v>3576</v>
      </c>
      <c r="H665" s="159">
        <v>1.59</v>
      </c>
      <c r="I665" s="160"/>
      <c r="L665" s="156"/>
      <c r="M665" s="161"/>
      <c r="T665" s="162"/>
      <c r="AT665" s="157" t="s">
        <v>261</v>
      </c>
      <c r="AU665" s="157" t="s">
        <v>82</v>
      </c>
      <c r="AV665" s="13" t="s">
        <v>82</v>
      </c>
      <c r="AW665" s="13" t="s">
        <v>30</v>
      </c>
      <c r="AX665" s="13" t="s">
        <v>73</v>
      </c>
      <c r="AY665" s="157" t="s">
        <v>252</v>
      </c>
    </row>
    <row r="666" spans="2:65" s="14" customFormat="1">
      <c r="B666" s="163"/>
      <c r="D666" s="150" t="s">
        <v>261</v>
      </c>
      <c r="E666" s="164" t="s">
        <v>1</v>
      </c>
      <c r="F666" s="165" t="s">
        <v>277</v>
      </c>
      <c r="H666" s="166">
        <v>16.05</v>
      </c>
      <c r="I666" s="167"/>
      <c r="L666" s="163"/>
      <c r="M666" s="168"/>
      <c r="T666" s="169"/>
      <c r="AT666" s="164" t="s">
        <v>261</v>
      </c>
      <c r="AU666" s="164" t="s">
        <v>82</v>
      </c>
      <c r="AV666" s="14" t="s">
        <v>259</v>
      </c>
      <c r="AW666" s="14" t="s">
        <v>30</v>
      </c>
      <c r="AX666" s="14" t="s">
        <v>80</v>
      </c>
      <c r="AY666" s="164" t="s">
        <v>252</v>
      </c>
    </row>
    <row r="667" spans="2:65" s="1" customFormat="1" ht="24.2" customHeight="1">
      <c r="B667" s="32"/>
      <c r="C667" s="136" t="s">
        <v>823</v>
      </c>
      <c r="D667" s="136" t="s">
        <v>254</v>
      </c>
      <c r="E667" s="137" t="s">
        <v>3577</v>
      </c>
      <c r="F667" s="138" t="s">
        <v>3578</v>
      </c>
      <c r="G667" s="139" t="s">
        <v>257</v>
      </c>
      <c r="H667" s="140">
        <v>56.3</v>
      </c>
      <c r="I667" s="141"/>
      <c r="J667" s="142">
        <f>ROUND(I667*H667,2)</f>
        <v>0</v>
      </c>
      <c r="K667" s="138" t="s">
        <v>258</v>
      </c>
      <c r="L667" s="32"/>
      <c r="M667" s="143" t="s">
        <v>1</v>
      </c>
      <c r="N667" s="144" t="s">
        <v>38</v>
      </c>
      <c r="P667" s="145">
        <f>O667*H667</f>
        <v>0</v>
      </c>
      <c r="Q667" s="145">
        <v>0</v>
      </c>
      <c r="R667" s="145">
        <f>Q667*H667</f>
        <v>0</v>
      </c>
      <c r="S667" s="145">
        <v>1.32E-3</v>
      </c>
      <c r="T667" s="146">
        <f>S667*H667</f>
        <v>7.4315999999999993E-2</v>
      </c>
      <c r="AR667" s="147" t="s">
        <v>368</v>
      </c>
      <c r="AT667" s="147" t="s">
        <v>254</v>
      </c>
      <c r="AU667" s="147" t="s">
        <v>82</v>
      </c>
      <c r="AY667" s="17" t="s">
        <v>252</v>
      </c>
      <c r="BE667" s="148">
        <f>IF(N667="základní",J667,0)</f>
        <v>0</v>
      </c>
      <c r="BF667" s="148">
        <f>IF(N667="snížená",J667,0)</f>
        <v>0</v>
      </c>
      <c r="BG667" s="148">
        <f>IF(N667="zákl. přenesená",J667,0)</f>
        <v>0</v>
      </c>
      <c r="BH667" s="148">
        <f>IF(N667="sníž. přenesená",J667,0)</f>
        <v>0</v>
      </c>
      <c r="BI667" s="148">
        <f>IF(N667="nulová",J667,0)</f>
        <v>0</v>
      </c>
      <c r="BJ667" s="17" t="s">
        <v>80</v>
      </c>
      <c r="BK667" s="148">
        <f>ROUND(I667*H667,2)</f>
        <v>0</v>
      </c>
      <c r="BL667" s="17" t="s">
        <v>368</v>
      </c>
      <c r="BM667" s="147" t="s">
        <v>3579</v>
      </c>
    </row>
    <row r="668" spans="2:65" s="12" customFormat="1">
      <c r="B668" s="149"/>
      <c r="D668" s="150" t="s">
        <v>261</v>
      </c>
      <c r="E668" s="151" t="s">
        <v>1</v>
      </c>
      <c r="F668" s="152" t="s">
        <v>3573</v>
      </c>
      <c r="H668" s="151" t="s">
        <v>1</v>
      </c>
      <c r="I668" s="153"/>
      <c r="L668" s="149"/>
      <c r="M668" s="154"/>
      <c r="T668" s="155"/>
      <c r="AT668" s="151" t="s">
        <v>261</v>
      </c>
      <c r="AU668" s="151" t="s">
        <v>82</v>
      </c>
      <c r="AV668" s="12" t="s">
        <v>80</v>
      </c>
      <c r="AW668" s="12" t="s">
        <v>30</v>
      </c>
      <c r="AX668" s="12" t="s">
        <v>73</v>
      </c>
      <c r="AY668" s="151" t="s">
        <v>252</v>
      </c>
    </row>
    <row r="669" spans="2:65" s="13" customFormat="1">
      <c r="B669" s="156"/>
      <c r="D669" s="150" t="s">
        <v>261</v>
      </c>
      <c r="E669" s="157" t="s">
        <v>1</v>
      </c>
      <c r="F669" s="158" t="s">
        <v>3580</v>
      </c>
      <c r="H669" s="159">
        <v>52</v>
      </c>
      <c r="I669" s="160"/>
      <c r="L669" s="156"/>
      <c r="M669" s="161"/>
      <c r="T669" s="162"/>
      <c r="AT669" s="157" t="s">
        <v>261</v>
      </c>
      <c r="AU669" s="157" t="s">
        <v>82</v>
      </c>
      <c r="AV669" s="13" t="s">
        <v>82</v>
      </c>
      <c r="AW669" s="13" t="s">
        <v>30</v>
      </c>
      <c r="AX669" s="13" t="s">
        <v>73</v>
      </c>
      <c r="AY669" s="157" t="s">
        <v>252</v>
      </c>
    </row>
    <row r="670" spans="2:65" s="13" customFormat="1">
      <c r="B670" s="156"/>
      <c r="D670" s="150" t="s">
        <v>261</v>
      </c>
      <c r="E670" s="157" t="s">
        <v>1</v>
      </c>
      <c r="F670" s="158" t="s">
        <v>3581</v>
      </c>
      <c r="H670" s="159">
        <v>4.3</v>
      </c>
      <c r="I670" s="160"/>
      <c r="L670" s="156"/>
      <c r="M670" s="161"/>
      <c r="T670" s="162"/>
      <c r="AT670" s="157" t="s">
        <v>261</v>
      </c>
      <c r="AU670" s="157" t="s">
        <v>82</v>
      </c>
      <c r="AV670" s="13" t="s">
        <v>82</v>
      </c>
      <c r="AW670" s="13" t="s">
        <v>30</v>
      </c>
      <c r="AX670" s="13" t="s">
        <v>73</v>
      </c>
      <c r="AY670" s="157" t="s">
        <v>252</v>
      </c>
    </row>
    <row r="671" spans="2:65" s="14" customFormat="1">
      <c r="B671" s="163"/>
      <c r="D671" s="150" t="s">
        <v>261</v>
      </c>
      <c r="E671" s="164" t="s">
        <v>1</v>
      </c>
      <c r="F671" s="165" t="s">
        <v>277</v>
      </c>
      <c r="H671" s="166">
        <v>56.3</v>
      </c>
      <c r="I671" s="167"/>
      <c r="L671" s="163"/>
      <c r="M671" s="168"/>
      <c r="T671" s="169"/>
      <c r="AT671" s="164" t="s">
        <v>261</v>
      </c>
      <c r="AU671" s="164" t="s">
        <v>82</v>
      </c>
      <c r="AV671" s="14" t="s">
        <v>259</v>
      </c>
      <c r="AW671" s="14" t="s">
        <v>30</v>
      </c>
      <c r="AX671" s="14" t="s">
        <v>80</v>
      </c>
      <c r="AY671" s="164" t="s">
        <v>252</v>
      </c>
    </row>
    <row r="672" spans="2:65" s="11" customFormat="1" ht="22.9" customHeight="1">
      <c r="B672" s="124"/>
      <c r="D672" s="125" t="s">
        <v>72</v>
      </c>
      <c r="E672" s="134" t="s">
        <v>1082</v>
      </c>
      <c r="F672" s="134" t="s">
        <v>1083</v>
      </c>
      <c r="I672" s="127"/>
      <c r="J672" s="135">
        <f>BK672</f>
        <v>0</v>
      </c>
      <c r="L672" s="124"/>
      <c r="M672" s="129"/>
      <c r="P672" s="130">
        <f>SUM(P673:P781)</f>
        <v>0</v>
      </c>
      <c r="R672" s="130">
        <f>SUM(R673:R781)</f>
        <v>34.07368549000001</v>
      </c>
      <c r="T672" s="131">
        <f>SUM(T673:T781)</f>
        <v>11.77785875</v>
      </c>
      <c r="AR672" s="125" t="s">
        <v>82</v>
      </c>
      <c r="AT672" s="132" t="s">
        <v>72</v>
      </c>
      <c r="AU672" s="132" t="s">
        <v>80</v>
      </c>
      <c r="AY672" s="125" t="s">
        <v>252</v>
      </c>
      <c r="BK672" s="133">
        <f>SUM(BK673:BK781)</f>
        <v>0</v>
      </c>
    </row>
    <row r="673" spans="2:65" s="1" customFormat="1" ht="37.9" customHeight="1">
      <c r="B673" s="32"/>
      <c r="C673" s="136" t="s">
        <v>828</v>
      </c>
      <c r="D673" s="136" t="s">
        <v>254</v>
      </c>
      <c r="E673" s="137" t="s">
        <v>3582</v>
      </c>
      <c r="F673" s="138" t="s">
        <v>3583</v>
      </c>
      <c r="G673" s="139" t="s">
        <v>257</v>
      </c>
      <c r="H673" s="140">
        <v>5.0199999999999996</v>
      </c>
      <c r="I673" s="141"/>
      <c r="J673" s="142">
        <f>ROUND(I673*H673,2)</f>
        <v>0</v>
      </c>
      <c r="K673" s="138" t="s">
        <v>1</v>
      </c>
      <c r="L673" s="32"/>
      <c r="M673" s="143" t="s">
        <v>1</v>
      </c>
      <c r="N673" s="144" t="s">
        <v>38</v>
      </c>
      <c r="P673" s="145">
        <f>O673*H673</f>
        <v>0</v>
      </c>
      <c r="Q673" s="145">
        <v>4.6969999999999998E-2</v>
      </c>
      <c r="R673" s="145">
        <f>Q673*H673</f>
        <v>0.23578939999999998</v>
      </c>
      <c r="S673" s="145">
        <v>0</v>
      </c>
      <c r="T673" s="146">
        <f>S673*H673</f>
        <v>0</v>
      </c>
      <c r="AR673" s="147" t="s">
        <v>368</v>
      </c>
      <c r="AT673" s="147" t="s">
        <v>254</v>
      </c>
      <c r="AU673" s="147" t="s">
        <v>82</v>
      </c>
      <c r="AY673" s="17" t="s">
        <v>252</v>
      </c>
      <c r="BE673" s="148">
        <f>IF(N673="základní",J673,0)</f>
        <v>0</v>
      </c>
      <c r="BF673" s="148">
        <f>IF(N673="snížená",J673,0)</f>
        <v>0</v>
      </c>
      <c r="BG673" s="148">
        <f>IF(N673="zákl. přenesená",J673,0)</f>
        <v>0</v>
      </c>
      <c r="BH673" s="148">
        <f>IF(N673="sníž. přenesená",J673,0)</f>
        <v>0</v>
      </c>
      <c r="BI673" s="148">
        <f>IF(N673="nulová",J673,0)</f>
        <v>0</v>
      </c>
      <c r="BJ673" s="17" t="s">
        <v>80</v>
      </c>
      <c r="BK673" s="148">
        <f>ROUND(I673*H673,2)</f>
        <v>0</v>
      </c>
      <c r="BL673" s="17" t="s">
        <v>368</v>
      </c>
      <c r="BM673" s="147" t="s">
        <v>3584</v>
      </c>
    </row>
    <row r="674" spans="2:65" s="12" customFormat="1">
      <c r="B674" s="149"/>
      <c r="D674" s="150" t="s">
        <v>261</v>
      </c>
      <c r="E674" s="151" t="s">
        <v>1</v>
      </c>
      <c r="F674" s="152" t="s">
        <v>3585</v>
      </c>
      <c r="H674" s="151" t="s">
        <v>1</v>
      </c>
      <c r="I674" s="153"/>
      <c r="L674" s="149"/>
      <c r="M674" s="154"/>
      <c r="T674" s="155"/>
      <c r="AT674" s="151" t="s">
        <v>261</v>
      </c>
      <c r="AU674" s="151" t="s">
        <v>82</v>
      </c>
      <c r="AV674" s="12" t="s">
        <v>80</v>
      </c>
      <c r="AW674" s="12" t="s">
        <v>30</v>
      </c>
      <c r="AX674" s="12" t="s">
        <v>73</v>
      </c>
      <c r="AY674" s="151" t="s">
        <v>252</v>
      </c>
    </row>
    <row r="675" spans="2:65" s="13" customFormat="1">
      <c r="B675" s="156"/>
      <c r="D675" s="150" t="s">
        <v>261</v>
      </c>
      <c r="E675" s="157" t="s">
        <v>1</v>
      </c>
      <c r="F675" s="158" t="s">
        <v>3586</v>
      </c>
      <c r="H675" s="159">
        <v>5.0199999999999996</v>
      </c>
      <c r="I675" s="160"/>
      <c r="L675" s="156"/>
      <c r="M675" s="161"/>
      <c r="T675" s="162"/>
      <c r="AT675" s="157" t="s">
        <v>261</v>
      </c>
      <c r="AU675" s="157" t="s">
        <v>82</v>
      </c>
      <c r="AV675" s="13" t="s">
        <v>82</v>
      </c>
      <c r="AW675" s="13" t="s">
        <v>30</v>
      </c>
      <c r="AX675" s="13" t="s">
        <v>80</v>
      </c>
      <c r="AY675" s="157" t="s">
        <v>252</v>
      </c>
    </row>
    <row r="676" spans="2:65" s="1" customFormat="1" ht="37.9" customHeight="1">
      <c r="B676" s="32"/>
      <c r="C676" s="136" t="s">
        <v>832</v>
      </c>
      <c r="D676" s="136" t="s">
        <v>254</v>
      </c>
      <c r="E676" s="137" t="s">
        <v>3587</v>
      </c>
      <c r="F676" s="138" t="s">
        <v>3588</v>
      </c>
      <c r="G676" s="139" t="s">
        <v>257</v>
      </c>
      <c r="H676" s="140">
        <v>18.391999999999999</v>
      </c>
      <c r="I676" s="141"/>
      <c r="J676" s="142">
        <f>ROUND(I676*H676,2)</f>
        <v>0</v>
      </c>
      <c r="K676" s="138" t="s">
        <v>1</v>
      </c>
      <c r="L676" s="32"/>
      <c r="M676" s="143" t="s">
        <v>1</v>
      </c>
      <c r="N676" s="144" t="s">
        <v>38</v>
      </c>
      <c r="P676" s="145">
        <f>O676*H676</f>
        <v>0</v>
      </c>
      <c r="Q676" s="145">
        <v>5.1119999999999999E-2</v>
      </c>
      <c r="R676" s="145">
        <f>Q676*H676</f>
        <v>0.94019903999999999</v>
      </c>
      <c r="S676" s="145">
        <v>0</v>
      </c>
      <c r="T676" s="146">
        <f>S676*H676</f>
        <v>0</v>
      </c>
      <c r="AR676" s="147" t="s">
        <v>368</v>
      </c>
      <c r="AT676" s="147" t="s">
        <v>254</v>
      </c>
      <c r="AU676" s="147" t="s">
        <v>82</v>
      </c>
      <c r="AY676" s="17" t="s">
        <v>252</v>
      </c>
      <c r="BE676" s="148">
        <f>IF(N676="základní",J676,0)</f>
        <v>0</v>
      </c>
      <c r="BF676" s="148">
        <f>IF(N676="snížená",J676,0)</f>
        <v>0</v>
      </c>
      <c r="BG676" s="148">
        <f>IF(N676="zákl. přenesená",J676,0)</f>
        <v>0</v>
      </c>
      <c r="BH676" s="148">
        <f>IF(N676="sníž. přenesená",J676,0)</f>
        <v>0</v>
      </c>
      <c r="BI676" s="148">
        <f>IF(N676="nulová",J676,0)</f>
        <v>0</v>
      </c>
      <c r="BJ676" s="17" t="s">
        <v>80</v>
      </c>
      <c r="BK676" s="148">
        <f>ROUND(I676*H676,2)</f>
        <v>0</v>
      </c>
      <c r="BL676" s="17" t="s">
        <v>368</v>
      </c>
      <c r="BM676" s="147" t="s">
        <v>3589</v>
      </c>
    </row>
    <row r="677" spans="2:65" s="12" customFormat="1">
      <c r="B677" s="149"/>
      <c r="D677" s="150" t="s">
        <v>261</v>
      </c>
      <c r="E677" s="151" t="s">
        <v>1</v>
      </c>
      <c r="F677" s="152" t="s">
        <v>3378</v>
      </c>
      <c r="H677" s="151" t="s">
        <v>1</v>
      </c>
      <c r="I677" s="153"/>
      <c r="L677" s="149"/>
      <c r="M677" s="154"/>
      <c r="T677" s="155"/>
      <c r="AT677" s="151" t="s">
        <v>261</v>
      </c>
      <c r="AU677" s="151" t="s">
        <v>82</v>
      </c>
      <c r="AV677" s="12" t="s">
        <v>80</v>
      </c>
      <c r="AW677" s="12" t="s">
        <v>30</v>
      </c>
      <c r="AX677" s="12" t="s">
        <v>73</v>
      </c>
      <c r="AY677" s="151" t="s">
        <v>252</v>
      </c>
    </row>
    <row r="678" spans="2:65" s="13" customFormat="1">
      <c r="B678" s="156"/>
      <c r="D678" s="150" t="s">
        <v>261</v>
      </c>
      <c r="E678" s="157" t="s">
        <v>1</v>
      </c>
      <c r="F678" s="158" t="s">
        <v>3590</v>
      </c>
      <c r="H678" s="159">
        <v>18.391999999999999</v>
      </c>
      <c r="I678" s="160"/>
      <c r="L678" s="156"/>
      <c r="M678" s="161"/>
      <c r="T678" s="162"/>
      <c r="AT678" s="157" t="s">
        <v>261</v>
      </c>
      <c r="AU678" s="157" t="s">
        <v>82</v>
      </c>
      <c r="AV678" s="13" t="s">
        <v>82</v>
      </c>
      <c r="AW678" s="13" t="s">
        <v>30</v>
      </c>
      <c r="AX678" s="13" t="s">
        <v>73</v>
      </c>
      <c r="AY678" s="157" t="s">
        <v>252</v>
      </c>
    </row>
    <row r="679" spans="2:65" s="14" customFormat="1">
      <c r="B679" s="163"/>
      <c r="D679" s="150" t="s">
        <v>261</v>
      </c>
      <c r="E679" s="164" t="s">
        <v>1</v>
      </c>
      <c r="F679" s="165" t="s">
        <v>277</v>
      </c>
      <c r="H679" s="166">
        <v>18.391999999999999</v>
      </c>
      <c r="I679" s="167"/>
      <c r="L679" s="163"/>
      <c r="M679" s="168"/>
      <c r="T679" s="169"/>
      <c r="AT679" s="164" t="s">
        <v>261</v>
      </c>
      <c r="AU679" s="164" t="s">
        <v>82</v>
      </c>
      <c r="AV679" s="14" t="s">
        <v>259</v>
      </c>
      <c r="AW679" s="14" t="s">
        <v>30</v>
      </c>
      <c r="AX679" s="14" t="s">
        <v>80</v>
      </c>
      <c r="AY679" s="164" t="s">
        <v>252</v>
      </c>
    </row>
    <row r="680" spans="2:65" s="1" customFormat="1" ht="33" customHeight="1">
      <c r="B680" s="32"/>
      <c r="C680" s="136" t="s">
        <v>837</v>
      </c>
      <c r="D680" s="136" t="s">
        <v>254</v>
      </c>
      <c r="E680" s="137" t="s">
        <v>3591</v>
      </c>
      <c r="F680" s="138" t="s">
        <v>3592</v>
      </c>
      <c r="G680" s="139" t="s">
        <v>257</v>
      </c>
      <c r="H680" s="140">
        <v>314.81200000000001</v>
      </c>
      <c r="I680" s="141"/>
      <c r="J680" s="142">
        <f>ROUND(I680*H680,2)</f>
        <v>0</v>
      </c>
      <c r="K680" s="138" t="s">
        <v>1</v>
      </c>
      <c r="L680" s="32"/>
      <c r="M680" s="143" t="s">
        <v>1</v>
      </c>
      <c r="N680" s="144" t="s">
        <v>38</v>
      </c>
      <c r="P680" s="145">
        <f>O680*H680</f>
        <v>0</v>
      </c>
      <c r="Q680" s="145">
        <v>5.9839999999999997E-2</v>
      </c>
      <c r="R680" s="145">
        <f>Q680*H680</f>
        <v>18.838350080000001</v>
      </c>
      <c r="S680" s="145">
        <v>0</v>
      </c>
      <c r="T680" s="146">
        <f>S680*H680</f>
        <v>0</v>
      </c>
      <c r="AR680" s="147" t="s">
        <v>368</v>
      </c>
      <c r="AT680" s="147" t="s">
        <v>254</v>
      </c>
      <c r="AU680" s="147" t="s">
        <v>82</v>
      </c>
      <c r="AY680" s="17" t="s">
        <v>252</v>
      </c>
      <c r="BE680" s="148">
        <f>IF(N680="základní",J680,0)</f>
        <v>0</v>
      </c>
      <c r="BF680" s="148">
        <f>IF(N680="snížená",J680,0)</f>
        <v>0</v>
      </c>
      <c r="BG680" s="148">
        <f>IF(N680="zákl. přenesená",J680,0)</f>
        <v>0</v>
      </c>
      <c r="BH680" s="148">
        <f>IF(N680="sníž. přenesená",J680,0)</f>
        <v>0</v>
      </c>
      <c r="BI680" s="148">
        <f>IF(N680="nulová",J680,0)</f>
        <v>0</v>
      </c>
      <c r="BJ680" s="17" t="s">
        <v>80</v>
      </c>
      <c r="BK680" s="148">
        <f>ROUND(I680*H680,2)</f>
        <v>0</v>
      </c>
      <c r="BL680" s="17" t="s">
        <v>368</v>
      </c>
      <c r="BM680" s="147" t="s">
        <v>3593</v>
      </c>
    </row>
    <row r="681" spans="2:65" s="12" customFormat="1">
      <c r="B681" s="149"/>
      <c r="D681" s="150" t="s">
        <v>261</v>
      </c>
      <c r="E681" s="151" t="s">
        <v>1</v>
      </c>
      <c r="F681" s="152" t="s">
        <v>3594</v>
      </c>
      <c r="H681" s="151" t="s">
        <v>1</v>
      </c>
      <c r="I681" s="153"/>
      <c r="L681" s="149"/>
      <c r="M681" s="154"/>
      <c r="T681" s="155"/>
      <c r="AT681" s="151" t="s">
        <v>261</v>
      </c>
      <c r="AU681" s="151" t="s">
        <v>82</v>
      </c>
      <c r="AV681" s="12" t="s">
        <v>80</v>
      </c>
      <c r="AW681" s="12" t="s">
        <v>30</v>
      </c>
      <c r="AX681" s="12" t="s">
        <v>73</v>
      </c>
      <c r="AY681" s="151" t="s">
        <v>252</v>
      </c>
    </row>
    <row r="682" spans="2:65" s="12" customFormat="1">
      <c r="B682" s="149"/>
      <c r="D682" s="150" t="s">
        <v>261</v>
      </c>
      <c r="E682" s="151" t="s">
        <v>1</v>
      </c>
      <c r="F682" s="152" t="s">
        <v>140</v>
      </c>
      <c r="H682" s="151" t="s">
        <v>1</v>
      </c>
      <c r="I682" s="153"/>
      <c r="L682" s="149"/>
      <c r="M682" s="154"/>
      <c r="T682" s="155"/>
      <c r="AT682" s="151" t="s">
        <v>261</v>
      </c>
      <c r="AU682" s="151" t="s">
        <v>82</v>
      </c>
      <c r="AV682" s="12" t="s">
        <v>80</v>
      </c>
      <c r="AW682" s="12" t="s">
        <v>30</v>
      </c>
      <c r="AX682" s="12" t="s">
        <v>73</v>
      </c>
      <c r="AY682" s="151" t="s">
        <v>252</v>
      </c>
    </row>
    <row r="683" spans="2:65" s="13" customFormat="1">
      <c r="B683" s="156"/>
      <c r="D683" s="150" t="s">
        <v>261</v>
      </c>
      <c r="E683" s="157" t="s">
        <v>1</v>
      </c>
      <c r="F683" s="158" t="s">
        <v>3595</v>
      </c>
      <c r="H683" s="159">
        <v>314.81200000000001</v>
      </c>
      <c r="I683" s="160"/>
      <c r="L683" s="156"/>
      <c r="M683" s="161"/>
      <c r="T683" s="162"/>
      <c r="AT683" s="157" t="s">
        <v>261</v>
      </c>
      <c r="AU683" s="157" t="s">
        <v>82</v>
      </c>
      <c r="AV683" s="13" t="s">
        <v>82</v>
      </c>
      <c r="AW683" s="13" t="s">
        <v>30</v>
      </c>
      <c r="AX683" s="13" t="s">
        <v>80</v>
      </c>
      <c r="AY683" s="157" t="s">
        <v>252</v>
      </c>
    </row>
    <row r="684" spans="2:65" s="1" customFormat="1" ht="33" customHeight="1">
      <c r="B684" s="32"/>
      <c r="C684" s="136" t="s">
        <v>842</v>
      </c>
      <c r="D684" s="136" t="s">
        <v>254</v>
      </c>
      <c r="E684" s="137" t="s">
        <v>3596</v>
      </c>
      <c r="F684" s="138" t="s">
        <v>3597</v>
      </c>
      <c r="G684" s="139" t="s">
        <v>257</v>
      </c>
      <c r="H684" s="140">
        <v>6.12</v>
      </c>
      <c r="I684" s="141"/>
      <c r="J684" s="142">
        <f>ROUND(I684*H684,2)</f>
        <v>0</v>
      </c>
      <c r="K684" s="138" t="s">
        <v>1</v>
      </c>
      <c r="L684" s="32"/>
      <c r="M684" s="143" t="s">
        <v>1</v>
      </c>
      <c r="N684" s="144" t="s">
        <v>38</v>
      </c>
      <c r="P684" s="145">
        <f>O684*H684</f>
        <v>0</v>
      </c>
      <c r="Q684" s="145">
        <v>4.6969999999999998E-2</v>
      </c>
      <c r="R684" s="145">
        <f>Q684*H684</f>
        <v>0.2874564</v>
      </c>
      <c r="S684" s="145">
        <v>0</v>
      </c>
      <c r="T684" s="146">
        <f>S684*H684</f>
        <v>0</v>
      </c>
      <c r="AR684" s="147" t="s">
        <v>368</v>
      </c>
      <c r="AT684" s="147" t="s">
        <v>254</v>
      </c>
      <c r="AU684" s="147" t="s">
        <v>82</v>
      </c>
      <c r="AY684" s="17" t="s">
        <v>252</v>
      </c>
      <c r="BE684" s="148">
        <f>IF(N684="základní",J684,0)</f>
        <v>0</v>
      </c>
      <c r="BF684" s="148">
        <f>IF(N684="snížená",J684,0)</f>
        <v>0</v>
      </c>
      <c r="BG684" s="148">
        <f>IF(N684="zákl. přenesená",J684,0)</f>
        <v>0</v>
      </c>
      <c r="BH684" s="148">
        <f>IF(N684="sníž. přenesená",J684,0)</f>
        <v>0</v>
      </c>
      <c r="BI684" s="148">
        <f>IF(N684="nulová",J684,0)</f>
        <v>0</v>
      </c>
      <c r="BJ684" s="17" t="s">
        <v>80</v>
      </c>
      <c r="BK684" s="148">
        <f>ROUND(I684*H684,2)</f>
        <v>0</v>
      </c>
      <c r="BL684" s="17" t="s">
        <v>368</v>
      </c>
      <c r="BM684" s="147" t="s">
        <v>3598</v>
      </c>
    </row>
    <row r="685" spans="2:65" s="12" customFormat="1">
      <c r="B685" s="149"/>
      <c r="D685" s="150" t="s">
        <v>261</v>
      </c>
      <c r="E685" s="151" t="s">
        <v>1</v>
      </c>
      <c r="F685" s="152" t="s">
        <v>3599</v>
      </c>
      <c r="H685" s="151" t="s">
        <v>1</v>
      </c>
      <c r="I685" s="153"/>
      <c r="L685" s="149"/>
      <c r="M685" s="154"/>
      <c r="T685" s="155"/>
      <c r="AT685" s="151" t="s">
        <v>261</v>
      </c>
      <c r="AU685" s="151" t="s">
        <v>82</v>
      </c>
      <c r="AV685" s="12" t="s">
        <v>80</v>
      </c>
      <c r="AW685" s="12" t="s">
        <v>30</v>
      </c>
      <c r="AX685" s="12" t="s">
        <v>73</v>
      </c>
      <c r="AY685" s="151" t="s">
        <v>252</v>
      </c>
    </row>
    <row r="686" spans="2:65" s="13" customFormat="1">
      <c r="B686" s="156"/>
      <c r="D686" s="150" t="s">
        <v>261</v>
      </c>
      <c r="E686" s="157" t="s">
        <v>1</v>
      </c>
      <c r="F686" s="158" t="s">
        <v>3600</v>
      </c>
      <c r="H686" s="159">
        <v>6.12</v>
      </c>
      <c r="I686" s="160"/>
      <c r="L686" s="156"/>
      <c r="M686" s="161"/>
      <c r="T686" s="162"/>
      <c r="AT686" s="157" t="s">
        <v>261</v>
      </c>
      <c r="AU686" s="157" t="s">
        <v>82</v>
      </c>
      <c r="AV686" s="13" t="s">
        <v>82</v>
      </c>
      <c r="AW686" s="13" t="s">
        <v>30</v>
      </c>
      <c r="AX686" s="13" t="s">
        <v>80</v>
      </c>
      <c r="AY686" s="157" t="s">
        <v>252</v>
      </c>
    </row>
    <row r="687" spans="2:65" s="1" customFormat="1" ht="37.9" customHeight="1">
      <c r="B687" s="32"/>
      <c r="C687" s="136" t="s">
        <v>847</v>
      </c>
      <c r="D687" s="136" t="s">
        <v>254</v>
      </c>
      <c r="E687" s="137" t="s">
        <v>1091</v>
      </c>
      <c r="F687" s="138" t="s">
        <v>1092</v>
      </c>
      <c r="G687" s="139" t="s">
        <v>257</v>
      </c>
      <c r="H687" s="140">
        <v>144.42500000000001</v>
      </c>
      <c r="I687" s="141"/>
      <c r="J687" s="142">
        <f>ROUND(I687*H687,2)</f>
        <v>0</v>
      </c>
      <c r="K687" s="138" t="s">
        <v>258</v>
      </c>
      <c r="L687" s="32"/>
      <c r="M687" s="143" t="s">
        <v>1</v>
      </c>
      <c r="N687" s="144" t="s">
        <v>38</v>
      </c>
      <c r="P687" s="145">
        <f>O687*H687</f>
        <v>0</v>
      </c>
      <c r="Q687" s="145">
        <v>0</v>
      </c>
      <c r="R687" s="145">
        <f>Q687*H687</f>
        <v>0</v>
      </c>
      <c r="S687" s="145">
        <v>8.1549999999999997E-2</v>
      </c>
      <c r="T687" s="146">
        <f>S687*H687</f>
        <v>11.77785875</v>
      </c>
      <c r="AR687" s="147" t="s">
        <v>368</v>
      </c>
      <c r="AT687" s="147" t="s">
        <v>254</v>
      </c>
      <c r="AU687" s="147" t="s">
        <v>82</v>
      </c>
      <c r="AY687" s="17" t="s">
        <v>252</v>
      </c>
      <c r="BE687" s="148">
        <f>IF(N687="základní",J687,0)</f>
        <v>0</v>
      </c>
      <c r="BF687" s="148">
        <f>IF(N687="snížená",J687,0)</f>
        <v>0</v>
      </c>
      <c r="BG687" s="148">
        <f>IF(N687="zákl. přenesená",J687,0)</f>
        <v>0</v>
      </c>
      <c r="BH687" s="148">
        <f>IF(N687="sníž. přenesená",J687,0)</f>
        <v>0</v>
      </c>
      <c r="BI687" s="148">
        <f>IF(N687="nulová",J687,0)</f>
        <v>0</v>
      </c>
      <c r="BJ687" s="17" t="s">
        <v>80</v>
      </c>
      <c r="BK687" s="148">
        <f>ROUND(I687*H687,2)</f>
        <v>0</v>
      </c>
      <c r="BL687" s="17" t="s">
        <v>368</v>
      </c>
      <c r="BM687" s="147" t="s">
        <v>3601</v>
      </c>
    </row>
    <row r="688" spans="2:65" s="12" customFormat="1">
      <c r="B688" s="149"/>
      <c r="D688" s="150" t="s">
        <v>261</v>
      </c>
      <c r="E688" s="151" t="s">
        <v>1</v>
      </c>
      <c r="F688" s="152" t="s">
        <v>140</v>
      </c>
      <c r="H688" s="151" t="s">
        <v>1</v>
      </c>
      <c r="I688" s="153"/>
      <c r="L688" s="149"/>
      <c r="M688" s="154"/>
      <c r="T688" s="155"/>
      <c r="AT688" s="151" t="s">
        <v>261</v>
      </c>
      <c r="AU688" s="151" t="s">
        <v>82</v>
      </c>
      <c r="AV688" s="12" t="s">
        <v>80</v>
      </c>
      <c r="AW688" s="12" t="s">
        <v>30</v>
      </c>
      <c r="AX688" s="12" t="s">
        <v>73</v>
      </c>
      <c r="AY688" s="151" t="s">
        <v>252</v>
      </c>
    </row>
    <row r="689" spans="2:65" s="13" customFormat="1">
      <c r="B689" s="156"/>
      <c r="D689" s="150" t="s">
        <v>261</v>
      </c>
      <c r="E689" s="157" t="s">
        <v>1</v>
      </c>
      <c r="F689" s="158" t="s">
        <v>3602</v>
      </c>
      <c r="H689" s="159">
        <v>154.94999999999999</v>
      </c>
      <c r="I689" s="160"/>
      <c r="L689" s="156"/>
      <c r="M689" s="161"/>
      <c r="T689" s="162"/>
      <c r="AT689" s="157" t="s">
        <v>261</v>
      </c>
      <c r="AU689" s="157" t="s">
        <v>82</v>
      </c>
      <c r="AV689" s="13" t="s">
        <v>82</v>
      </c>
      <c r="AW689" s="13" t="s">
        <v>30</v>
      </c>
      <c r="AX689" s="13" t="s">
        <v>73</v>
      </c>
      <c r="AY689" s="157" t="s">
        <v>252</v>
      </c>
    </row>
    <row r="690" spans="2:65" s="13" customFormat="1">
      <c r="B690" s="156"/>
      <c r="D690" s="150" t="s">
        <v>261</v>
      </c>
      <c r="E690" s="157" t="s">
        <v>1</v>
      </c>
      <c r="F690" s="158" t="s">
        <v>3603</v>
      </c>
      <c r="H690" s="159">
        <v>-10.525</v>
      </c>
      <c r="I690" s="160"/>
      <c r="L690" s="156"/>
      <c r="M690" s="161"/>
      <c r="T690" s="162"/>
      <c r="AT690" s="157" t="s">
        <v>261</v>
      </c>
      <c r="AU690" s="157" t="s">
        <v>82</v>
      </c>
      <c r="AV690" s="13" t="s">
        <v>82</v>
      </c>
      <c r="AW690" s="13" t="s">
        <v>30</v>
      </c>
      <c r="AX690" s="13" t="s">
        <v>73</v>
      </c>
      <c r="AY690" s="157" t="s">
        <v>252</v>
      </c>
    </row>
    <row r="691" spans="2:65" s="14" customFormat="1">
      <c r="B691" s="163"/>
      <c r="D691" s="150" t="s">
        <v>261</v>
      </c>
      <c r="E691" s="164" t="s">
        <v>1</v>
      </c>
      <c r="F691" s="165" t="s">
        <v>277</v>
      </c>
      <c r="H691" s="166">
        <v>144.42500000000001</v>
      </c>
      <c r="I691" s="167"/>
      <c r="L691" s="163"/>
      <c r="M691" s="168"/>
      <c r="T691" s="169"/>
      <c r="AT691" s="164" t="s">
        <v>261</v>
      </c>
      <c r="AU691" s="164" t="s">
        <v>82</v>
      </c>
      <c r="AV691" s="14" t="s">
        <v>259</v>
      </c>
      <c r="AW691" s="14" t="s">
        <v>30</v>
      </c>
      <c r="AX691" s="14" t="s">
        <v>80</v>
      </c>
      <c r="AY691" s="164" t="s">
        <v>252</v>
      </c>
    </row>
    <row r="692" spans="2:65" s="1" customFormat="1" ht="33" customHeight="1">
      <c r="B692" s="32"/>
      <c r="C692" s="136" t="s">
        <v>852</v>
      </c>
      <c r="D692" s="136" t="s">
        <v>254</v>
      </c>
      <c r="E692" s="137" t="s">
        <v>1101</v>
      </c>
      <c r="F692" s="138" t="s">
        <v>3604</v>
      </c>
      <c r="G692" s="139" t="s">
        <v>257</v>
      </c>
      <c r="H692" s="140">
        <v>98.12</v>
      </c>
      <c r="I692" s="141"/>
      <c r="J692" s="142">
        <f>ROUND(I692*H692,2)</f>
        <v>0</v>
      </c>
      <c r="K692" s="138" t="s">
        <v>258</v>
      </c>
      <c r="L692" s="32"/>
      <c r="M692" s="143" t="s">
        <v>1</v>
      </c>
      <c r="N692" s="144" t="s">
        <v>38</v>
      </c>
      <c r="P692" s="145">
        <f>O692*H692</f>
        <v>0</v>
      </c>
      <c r="Q692" s="145">
        <v>2.5069999999999999E-2</v>
      </c>
      <c r="R692" s="145">
        <f>Q692*H692</f>
        <v>2.4598684</v>
      </c>
      <c r="S692" s="145">
        <v>0</v>
      </c>
      <c r="T692" s="146">
        <f>S692*H692</f>
        <v>0</v>
      </c>
      <c r="AR692" s="147" t="s">
        <v>368</v>
      </c>
      <c r="AT692" s="147" t="s">
        <v>254</v>
      </c>
      <c r="AU692" s="147" t="s">
        <v>82</v>
      </c>
      <c r="AY692" s="17" t="s">
        <v>252</v>
      </c>
      <c r="BE692" s="148">
        <f>IF(N692="základní",J692,0)</f>
        <v>0</v>
      </c>
      <c r="BF692" s="148">
        <f>IF(N692="snížená",J692,0)</f>
        <v>0</v>
      </c>
      <c r="BG692" s="148">
        <f>IF(N692="zákl. přenesená",J692,0)</f>
        <v>0</v>
      </c>
      <c r="BH692" s="148">
        <f>IF(N692="sníž. přenesená",J692,0)</f>
        <v>0</v>
      </c>
      <c r="BI692" s="148">
        <f>IF(N692="nulová",J692,0)</f>
        <v>0</v>
      </c>
      <c r="BJ692" s="17" t="s">
        <v>80</v>
      </c>
      <c r="BK692" s="148">
        <f>ROUND(I692*H692,2)</f>
        <v>0</v>
      </c>
      <c r="BL692" s="17" t="s">
        <v>368</v>
      </c>
      <c r="BM692" s="147" t="s">
        <v>3605</v>
      </c>
    </row>
    <row r="693" spans="2:65" s="12" customFormat="1">
      <c r="B693" s="149"/>
      <c r="D693" s="150" t="s">
        <v>261</v>
      </c>
      <c r="E693" s="151" t="s">
        <v>1</v>
      </c>
      <c r="F693" s="152" t="s">
        <v>3606</v>
      </c>
      <c r="H693" s="151" t="s">
        <v>1</v>
      </c>
      <c r="I693" s="153"/>
      <c r="L693" s="149"/>
      <c r="M693" s="154"/>
      <c r="T693" s="155"/>
      <c r="AT693" s="151" t="s">
        <v>261</v>
      </c>
      <c r="AU693" s="151" t="s">
        <v>82</v>
      </c>
      <c r="AV693" s="12" t="s">
        <v>80</v>
      </c>
      <c r="AW693" s="12" t="s">
        <v>30</v>
      </c>
      <c r="AX693" s="12" t="s">
        <v>73</v>
      </c>
      <c r="AY693" s="151" t="s">
        <v>252</v>
      </c>
    </row>
    <row r="694" spans="2:65" s="12" customFormat="1">
      <c r="B694" s="149"/>
      <c r="D694" s="150" t="s">
        <v>261</v>
      </c>
      <c r="E694" s="151" t="s">
        <v>1</v>
      </c>
      <c r="F694" s="152" t="s">
        <v>3378</v>
      </c>
      <c r="H694" s="151" t="s">
        <v>1</v>
      </c>
      <c r="I694" s="153"/>
      <c r="L694" s="149"/>
      <c r="M694" s="154"/>
      <c r="T694" s="155"/>
      <c r="AT694" s="151" t="s">
        <v>261</v>
      </c>
      <c r="AU694" s="151" t="s">
        <v>82</v>
      </c>
      <c r="AV694" s="12" t="s">
        <v>80</v>
      </c>
      <c r="AW694" s="12" t="s">
        <v>30</v>
      </c>
      <c r="AX694" s="12" t="s">
        <v>73</v>
      </c>
      <c r="AY694" s="151" t="s">
        <v>252</v>
      </c>
    </row>
    <row r="695" spans="2:65" s="13" customFormat="1">
      <c r="B695" s="156"/>
      <c r="D695" s="150" t="s">
        <v>261</v>
      </c>
      <c r="E695" s="157" t="s">
        <v>1</v>
      </c>
      <c r="F695" s="158" t="s">
        <v>3607</v>
      </c>
      <c r="H695" s="159">
        <v>14.08</v>
      </c>
      <c r="I695" s="160"/>
      <c r="L695" s="156"/>
      <c r="M695" s="161"/>
      <c r="T695" s="162"/>
      <c r="AT695" s="157" t="s">
        <v>261</v>
      </c>
      <c r="AU695" s="157" t="s">
        <v>82</v>
      </c>
      <c r="AV695" s="13" t="s">
        <v>82</v>
      </c>
      <c r="AW695" s="13" t="s">
        <v>30</v>
      </c>
      <c r="AX695" s="13" t="s">
        <v>73</v>
      </c>
      <c r="AY695" s="157" t="s">
        <v>252</v>
      </c>
    </row>
    <row r="696" spans="2:65" s="12" customFormat="1">
      <c r="B696" s="149"/>
      <c r="D696" s="150" t="s">
        <v>261</v>
      </c>
      <c r="E696" s="151" t="s">
        <v>1</v>
      </c>
      <c r="F696" s="152" t="s">
        <v>3531</v>
      </c>
      <c r="H696" s="151" t="s">
        <v>1</v>
      </c>
      <c r="I696" s="153"/>
      <c r="L696" s="149"/>
      <c r="M696" s="154"/>
      <c r="T696" s="155"/>
      <c r="AT696" s="151" t="s">
        <v>261</v>
      </c>
      <c r="AU696" s="151" t="s">
        <v>82</v>
      </c>
      <c r="AV696" s="12" t="s">
        <v>80</v>
      </c>
      <c r="AW696" s="12" t="s">
        <v>30</v>
      </c>
      <c r="AX696" s="12" t="s">
        <v>73</v>
      </c>
      <c r="AY696" s="151" t="s">
        <v>252</v>
      </c>
    </row>
    <row r="697" spans="2:65" s="13" customFormat="1">
      <c r="B697" s="156"/>
      <c r="D697" s="150" t="s">
        <v>261</v>
      </c>
      <c r="E697" s="157" t="s">
        <v>1</v>
      </c>
      <c r="F697" s="158" t="s">
        <v>3608</v>
      </c>
      <c r="H697" s="159">
        <v>21.78</v>
      </c>
      <c r="I697" s="160"/>
      <c r="L697" s="156"/>
      <c r="M697" s="161"/>
      <c r="T697" s="162"/>
      <c r="AT697" s="157" t="s">
        <v>261</v>
      </c>
      <c r="AU697" s="157" t="s">
        <v>82</v>
      </c>
      <c r="AV697" s="13" t="s">
        <v>82</v>
      </c>
      <c r="AW697" s="13" t="s">
        <v>30</v>
      </c>
      <c r="AX697" s="13" t="s">
        <v>73</v>
      </c>
      <c r="AY697" s="157" t="s">
        <v>252</v>
      </c>
    </row>
    <row r="698" spans="2:65" s="12" customFormat="1">
      <c r="B698" s="149"/>
      <c r="D698" s="150" t="s">
        <v>261</v>
      </c>
      <c r="E698" s="151" t="s">
        <v>1</v>
      </c>
      <c r="F698" s="152" t="s">
        <v>3609</v>
      </c>
      <c r="H698" s="151" t="s">
        <v>1</v>
      </c>
      <c r="I698" s="153"/>
      <c r="L698" s="149"/>
      <c r="M698" s="154"/>
      <c r="T698" s="155"/>
      <c r="AT698" s="151" t="s">
        <v>261</v>
      </c>
      <c r="AU698" s="151" t="s">
        <v>82</v>
      </c>
      <c r="AV698" s="12" t="s">
        <v>80</v>
      </c>
      <c r="AW698" s="12" t="s">
        <v>30</v>
      </c>
      <c r="AX698" s="12" t="s">
        <v>73</v>
      </c>
      <c r="AY698" s="151" t="s">
        <v>252</v>
      </c>
    </row>
    <row r="699" spans="2:65" s="13" customFormat="1">
      <c r="B699" s="156"/>
      <c r="D699" s="150" t="s">
        <v>261</v>
      </c>
      <c r="E699" s="157" t="s">
        <v>1</v>
      </c>
      <c r="F699" s="158" t="s">
        <v>3610</v>
      </c>
      <c r="H699" s="159">
        <v>62.26</v>
      </c>
      <c r="I699" s="160"/>
      <c r="L699" s="156"/>
      <c r="M699" s="161"/>
      <c r="T699" s="162"/>
      <c r="AT699" s="157" t="s">
        <v>261</v>
      </c>
      <c r="AU699" s="157" t="s">
        <v>82</v>
      </c>
      <c r="AV699" s="13" t="s">
        <v>82</v>
      </c>
      <c r="AW699" s="13" t="s">
        <v>30</v>
      </c>
      <c r="AX699" s="13" t="s">
        <v>73</v>
      </c>
      <c r="AY699" s="157" t="s">
        <v>252</v>
      </c>
    </row>
    <row r="700" spans="2:65" s="14" customFormat="1">
      <c r="B700" s="163"/>
      <c r="D700" s="150" t="s">
        <v>261</v>
      </c>
      <c r="E700" s="164" t="s">
        <v>1</v>
      </c>
      <c r="F700" s="165" t="s">
        <v>277</v>
      </c>
      <c r="H700" s="166">
        <v>98.12</v>
      </c>
      <c r="I700" s="167"/>
      <c r="L700" s="163"/>
      <c r="M700" s="168"/>
      <c r="T700" s="169"/>
      <c r="AT700" s="164" t="s">
        <v>261</v>
      </c>
      <c r="AU700" s="164" t="s">
        <v>82</v>
      </c>
      <c r="AV700" s="14" t="s">
        <v>259</v>
      </c>
      <c r="AW700" s="14" t="s">
        <v>30</v>
      </c>
      <c r="AX700" s="14" t="s">
        <v>80</v>
      </c>
      <c r="AY700" s="164" t="s">
        <v>252</v>
      </c>
    </row>
    <row r="701" spans="2:65" s="1" customFormat="1" ht="33" customHeight="1">
      <c r="B701" s="32"/>
      <c r="C701" s="136" t="s">
        <v>857</v>
      </c>
      <c r="D701" s="136" t="s">
        <v>254</v>
      </c>
      <c r="E701" s="137" t="s">
        <v>3611</v>
      </c>
      <c r="F701" s="138" t="s">
        <v>3612</v>
      </c>
      <c r="G701" s="139" t="s">
        <v>257</v>
      </c>
      <c r="H701" s="140">
        <v>12.95</v>
      </c>
      <c r="I701" s="141"/>
      <c r="J701" s="142">
        <f>ROUND(I701*H701,2)</f>
        <v>0</v>
      </c>
      <c r="K701" s="138" t="s">
        <v>258</v>
      </c>
      <c r="L701" s="32"/>
      <c r="M701" s="143" t="s">
        <v>1</v>
      </c>
      <c r="N701" s="144" t="s">
        <v>38</v>
      </c>
      <c r="P701" s="145">
        <f>O701*H701</f>
        <v>0</v>
      </c>
      <c r="Q701" s="145">
        <v>2.2610000000000002E-2</v>
      </c>
      <c r="R701" s="145">
        <f>Q701*H701</f>
        <v>0.29279949999999999</v>
      </c>
      <c r="S701" s="145">
        <v>0</v>
      </c>
      <c r="T701" s="146">
        <f>S701*H701</f>
        <v>0</v>
      </c>
      <c r="AR701" s="147" t="s">
        <v>368</v>
      </c>
      <c r="AT701" s="147" t="s">
        <v>254</v>
      </c>
      <c r="AU701" s="147" t="s">
        <v>82</v>
      </c>
      <c r="AY701" s="17" t="s">
        <v>252</v>
      </c>
      <c r="BE701" s="148">
        <f>IF(N701="základní",J701,0)</f>
        <v>0</v>
      </c>
      <c r="BF701" s="148">
        <f>IF(N701="snížená",J701,0)</f>
        <v>0</v>
      </c>
      <c r="BG701" s="148">
        <f>IF(N701="zákl. přenesená",J701,0)</f>
        <v>0</v>
      </c>
      <c r="BH701" s="148">
        <f>IF(N701="sníž. přenesená",J701,0)</f>
        <v>0</v>
      </c>
      <c r="BI701" s="148">
        <f>IF(N701="nulová",J701,0)</f>
        <v>0</v>
      </c>
      <c r="BJ701" s="17" t="s">
        <v>80</v>
      </c>
      <c r="BK701" s="148">
        <f>ROUND(I701*H701,2)</f>
        <v>0</v>
      </c>
      <c r="BL701" s="17" t="s">
        <v>368</v>
      </c>
      <c r="BM701" s="147" t="s">
        <v>3613</v>
      </c>
    </row>
    <row r="702" spans="2:65" s="12" customFormat="1">
      <c r="B702" s="149"/>
      <c r="D702" s="150" t="s">
        <v>261</v>
      </c>
      <c r="E702" s="151" t="s">
        <v>1</v>
      </c>
      <c r="F702" s="152" t="s">
        <v>3614</v>
      </c>
      <c r="H702" s="151" t="s">
        <v>1</v>
      </c>
      <c r="I702" s="153"/>
      <c r="L702" s="149"/>
      <c r="M702" s="154"/>
      <c r="T702" s="155"/>
      <c r="AT702" s="151" t="s">
        <v>261</v>
      </c>
      <c r="AU702" s="151" t="s">
        <v>82</v>
      </c>
      <c r="AV702" s="12" t="s">
        <v>80</v>
      </c>
      <c r="AW702" s="12" t="s">
        <v>30</v>
      </c>
      <c r="AX702" s="12" t="s">
        <v>73</v>
      </c>
      <c r="AY702" s="151" t="s">
        <v>252</v>
      </c>
    </row>
    <row r="703" spans="2:65" s="12" customFormat="1">
      <c r="B703" s="149"/>
      <c r="D703" s="150" t="s">
        <v>261</v>
      </c>
      <c r="E703" s="151" t="s">
        <v>1</v>
      </c>
      <c r="F703" s="152" t="s">
        <v>3307</v>
      </c>
      <c r="H703" s="151" t="s">
        <v>1</v>
      </c>
      <c r="I703" s="153"/>
      <c r="L703" s="149"/>
      <c r="M703" s="154"/>
      <c r="T703" s="155"/>
      <c r="AT703" s="151" t="s">
        <v>261</v>
      </c>
      <c r="AU703" s="151" t="s">
        <v>82</v>
      </c>
      <c r="AV703" s="12" t="s">
        <v>80</v>
      </c>
      <c r="AW703" s="12" t="s">
        <v>30</v>
      </c>
      <c r="AX703" s="12" t="s">
        <v>73</v>
      </c>
      <c r="AY703" s="151" t="s">
        <v>252</v>
      </c>
    </row>
    <row r="704" spans="2:65" s="13" customFormat="1">
      <c r="B704" s="156"/>
      <c r="D704" s="150" t="s">
        <v>261</v>
      </c>
      <c r="E704" s="157" t="s">
        <v>1</v>
      </c>
      <c r="F704" s="158" t="s">
        <v>3458</v>
      </c>
      <c r="H704" s="159">
        <v>5.58</v>
      </c>
      <c r="I704" s="160"/>
      <c r="L704" s="156"/>
      <c r="M704" s="161"/>
      <c r="T704" s="162"/>
      <c r="AT704" s="157" t="s">
        <v>261</v>
      </c>
      <c r="AU704" s="157" t="s">
        <v>82</v>
      </c>
      <c r="AV704" s="13" t="s">
        <v>82</v>
      </c>
      <c r="AW704" s="13" t="s">
        <v>30</v>
      </c>
      <c r="AX704" s="13" t="s">
        <v>73</v>
      </c>
      <c r="AY704" s="157" t="s">
        <v>252</v>
      </c>
    </row>
    <row r="705" spans="2:65" s="12" customFormat="1">
      <c r="B705" s="149"/>
      <c r="D705" s="150" t="s">
        <v>261</v>
      </c>
      <c r="E705" s="151" t="s">
        <v>1</v>
      </c>
      <c r="F705" s="152" t="s">
        <v>3305</v>
      </c>
      <c r="H705" s="151" t="s">
        <v>1</v>
      </c>
      <c r="I705" s="153"/>
      <c r="L705" s="149"/>
      <c r="M705" s="154"/>
      <c r="T705" s="155"/>
      <c r="AT705" s="151" t="s">
        <v>261</v>
      </c>
      <c r="AU705" s="151" t="s">
        <v>82</v>
      </c>
      <c r="AV705" s="12" t="s">
        <v>80</v>
      </c>
      <c r="AW705" s="12" t="s">
        <v>30</v>
      </c>
      <c r="AX705" s="12" t="s">
        <v>73</v>
      </c>
      <c r="AY705" s="151" t="s">
        <v>252</v>
      </c>
    </row>
    <row r="706" spans="2:65" s="13" customFormat="1">
      <c r="B706" s="156"/>
      <c r="D706" s="150" t="s">
        <v>261</v>
      </c>
      <c r="E706" s="157" t="s">
        <v>1</v>
      </c>
      <c r="F706" s="158" t="s">
        <v>3459</v>
      </c>
      <c r="H706" s="159">
        <v>1.75</v>
      </c>
      <c r="I706" s="160"/>
      <c r="L706" s="156"/>
      <c r="M706" s="161"/>
      <c r="T706" s="162"/>
      <c r="AT706" s="157" t="s">
        <v>261</v>
      </c>
      <c r="AU706" s="157" t="s">
        <v>82</v>
      </c>
      <c r="AV706" s="13" t="s">
        <v>82</v>
      </c>
      <c r="AW706" s="13" t="s">
        <v>30</v>
      </c>
      <c r="AX706" s="13" t="s">
        <v>73</v>
      </c>
      <c r="AY706" s="157" t="s">
        <v>252</v>
      </c>
    </row>
    <row r="707" spans="2:65" s="12" customFormat="1">
      <c r="B707" s="149"/>
      <c r="D707" s="150" t="s">
        <v>261</v>
      </c>
      <c r="E707" s="151" t="s">
        <v>1</v>
      </c>
      <c r="F707" s="152" t="s">
        <v>3306</v>
      </c>
      <c r="H707" s="151" t="s">
        <v>1</v>
      </c>
      <c r="I707" s="153"/>
      <c r="L707" s="149"/>
      <c r="M707" s="154"/>
      <c r="T707" s="155"/>
      <c r="AT707" s="151" t="s">
        <v>261</v>
      </c>
      <c r="AU707" s="151" t="s">
        <v>82</v>
      </c>
      <c r="AV707" s="12" t="s">
        <v>80</v>
      </c>
      <c r="AW707" s="12" t="s">
        <v>30</v>
      </c>
      <c r="AX707" s="12" t="s">
        <v>73</v>
      </c>
      <c r="AY707" s="151" t="s">
        <v>252</v>
      </c>
    </row>
    <row r="708" spans="2:65" s="13" customFormat="1">
      <c r="B708" s="156"/>
      <c r="D708" s="150" t="s">
        <v>261</v>
      </c>
      <c r="E708" s="157" t="s">
        <v>1</v>
      </c>
      <c r="F708" s="158" t="s">
        <v>3460</v>
      </c>
      <c r="H708" s="159">
        <v>1.51</v>
      </c>
      <c r="I708" s="160"/>
      <c r="L708" s="156"/>
      <c r="M708" s="161"/>
      <c r="T708" s="162"/>
      <c r="AT708" s="157" t="s">
        <v>261</v>
      </c>
      <c r="AU708" s="157" t="s">
        <v>82</v>
      </c>
      <c r="AV708" s="13" t="s">
        <v>82</v>
      </c>
      <c r="AW708" s="13" t="s">
        <v>30</v>
      </c>
      <c r="AX708" s="13" t="s">
        <v>73</v>
      </c>
      <c r="AY708" s="157" t="s">
        <v>252</v>
      </c>
    </row>
    <row r="709" spans="2:65" s="12" customFormat="1">
      <c r="B709" s="149"/>
      <c r="D709" s="150" t="s">
        <v>261</v>
      </c>
      <c r="E709" s="151" t="s">
        <v>1</v>
      </c>
      <c r="F709" s="152" t="s">
        <v>3312</v>
      </c>
      <c r="H709" s="151" t="s">
        <v>1</v>
      </c>
      <c r="I709" s="153"/>
      <c r="L709" s="149"/>
      <c r="M709" s="154"/>
      <c r="T709" s="155"/>
      <c r="AT709" s="151" t="s">
        <v>261</v>
      </c>
      <c r="AU709" s="151" t="s">
        <v>82</v>
      </c>
      <c r="AV709" s="12" t="s">
        <v>80</v>
      </c>
      <c r="AW709" s="12" t="s">
        <v>30</v>
      </c>
      <c r="AX709" s="12" t="s">
        <v>73</v>
      </c>
      <c r="AY709" s="151" t="s">
        <v>252</v>
      </c>
    </row>
    <row r="710" spans="2:65" s="13" customFormat="1">
      <c r="B710" s="156"/>
      <c r="D710" s="150" t="s">
        <v>261</v>
      </c>
      <c r="E710" s="157" t="s">
        <v>1</v>
      </c>
      <c r="F710" s="158" t="s">
        <v>3461</v>
      </c>
      <c r="H710" s="159">
        <v>2.0699999999999998</v>
      </c>
      <c r="I710" s="160"/>
      <c r="L710" s="156"/>
      <c r="M710" s="161"/>
      <c r="T710" s="162"/>
      <c r="AT710" s="157" t="s">
        <v>261</v>
      </c>
      <c r="AU710" s="157" t="s">
        <v>82</v>
      </c>
      <c r="AV710" s="13" t="s">
        <v>82</v>
      </c>
      <c r="AW710" s="13" t="s">
        <v>30</v>
      </c>
      <c r="AX710" s="13" t="s">
        <v>73</v>
      </c>
      <c r="AY710" s="157" t="s">
        <v>252</v>
      </c>
    </row>
    <row r="711" spans="2:65" s="12" customFormat="1">
      <c r="B711" s="149"/>
      <c r="D711" s="150" t="s">
        <v>261</v>
      </c>
      <c r="E711" s="151" t="s">
        <v>1</v>
      </c>
      <c r="F711" s="152" t="s">
        <v>3293</v>
      </c>
      <c r="H711" s="151" t="s">
        <v>1</v>
      </c>
      <c r="I711" s="153"/>
      <c r="L711" s="149"/>
      <c r="M711" s="154"/>
      <c r="T711" s="155"/>
      <c r="AT711" s="151" t="s">
        <v>261</v>
      </c>
      <c r="AU711" s="151" t="s">
        <v>82</v>
      </c>
      <c r="AV711" s="12" t="s">
        <v>80</v>
      </c>
      <c r="AW711" s="12" t="s">
        <v>30</v>
      </c>
      <c r="AX711" s="12" t="s">
        <v>73</v>
      </c>
      <c r="AY711" s="151" t="s">
        <v>252</v>
      </c>
    </row>
    <row r="712" spans="2:65" s="13" customFormat="1">
      <c r="B712" s="156"/>
      <c r="D712" s="150" t="s">
        <v>261</v>
      </c>
      <c r="E712" s="157" t="s">
        <v>1</v>
      </c>
      <c r="F712" s="158" t="s">
        <v>3462</v>
      </c>
      <c r="H712" s="159">
        <v>2.04</v>
      </c>
      <c r="I712" s="160"/>
      <c r="L712" s="156"/>
      <c r="M712" s="161"/>
      <c r="T712" s="162"/>
      <c r="AT712" s="157" t="s">
        <v>261</v>
      </c>
      <c r="AU712" s="157" t="s">
        <v>82</v>
      </c>
      <c r="AV712" s="13" t="s">
        <v>82</v>
      </c>
      <c r="AW712" s="13" t="s">
        <v>30</v>
      </c>
      <c r="AX712" s="13" t="s">
        <v>73</v>
      </c>
      <c r="AY712" s="157" t="s">
        <v>252</v>
      </c>
    </row>
    <row r="713" spans="2:65" s="14" customFormat="1">
      <c r="B713" s="163"/>
      <c r="D713" s="150" t="s">
        <v>261</v>
      </c>
      <c r="E713" s="164" t="s">
        <v>1</v>
      </c>
      <c r="F713" s="165" t="s">
        <v>277</v>
      </c>
      <c r="H713" s="166">
        <v>12.95</v>
      </c>
      <c r="I713" s="167"/>
      <c r="L713" s="163"/>
      <c r="M713" s="168"/>
      <c r="T713" s="169"/>
      <c r="AT713" s="164" t="s">
        <v>261</v>
      </c>
      <c r="AU713" s="164" t="s">
        <v>82</v>
      </c>
      <c r="AV713" s="14" t="s">
        <v>259</v>
      </c>
      <c r="AW713" s="14" t="s">
        <v>30</v>
      </c>
      <c r="AX713" s="14" t="s">
        <v>80</v>
      </c>
      <c r="AY713" s="164" t="s">
        <v>252</v>
      </c>
    </row>
    <row r="714" spans="2:65" s="1" customFormat="1" ht="37.9" customHeight="1">
      <c r="B714" s="32"/>
      <c r="C714" s="136" t="s">
        <v>863</v>
      </c>
      <c r="D714" s="136" t="s">
        <v>254</v>
      </c>
      <c r="E714" s="137" t="s">
        <v>3615</v>
      </c>
      <c r="F714" s="138" t="s">
        <v>3616</v>
      </c>
      <c r="G714" s="139" t="s">
        <v>257</v>
      </c>
      <c r="H714" s="140">
        <v>199.44</v>
      </c>
      <c r="I714" s="141"/>
      <c r="J714" s="142">
        <f>ROUND(I714*H714,2)</f>
        <v>0</v>
      </c>
      <c r="K714" s="138" t="s">
        <v>1</v>
      </c>
      <c r="L714" s="32"/>
      <c r="M714" s="143" t="s">
        <v>1</v>
      </c>
      <c r="N714" s="144" t="s">
        <v>38</v>
      </c>
      <c r="P714" s="145">
        <f>O714*H714</f>
        <v>0</v>
      </c>
      <c r="Q714" s="145">
        <v>1.5259999999999999E-2</v>
      </c>
      <c r="R714" s="145">
        <f>Q714*H714</f>
        <v>3.0434543999999999</v>
      </c>
      <c r="S714" s="145">
        <v>0</v>
      </c>
      <c r="T714" s="146">
        <f>S714*H714</f>
        <v>0</v>
      </c>
      <c r="AR714" s="147" t="s">
        <v>368</v>
      </c>
      <c r="AT714" s="147" t="s">
        <v>254</v>
      </c>
      <c r="AU714" s="147" t="s">
        <v>82</v>
      </c>
      <c r="AY714" s="17" t="s">
        <v>252</v>
      </c>
      <c r="BE714" s="148">
        <f>IF(N714="základní",J714,0)</f>
        <v>0</v>
      </c>
      <c r="BF714" s="148">
        <f>IF(N714="snížená",J714,0)</f>
        <v>0</v>
      </c>
      <c r="BG714" s="148">
        <f>IF(N714="zákl. přenesená",J714,0)</f>
        <v>0</v>
      </c>
      <c r="BH714" s="148">
        <f>IF(N714="sníž. přenesená",J714,0)</f>
        <v>0</v>
      </c>
      <c r="BI714" s="148">
        <f>IF(N714="nulová",J714,0)</f>
        <v>0</v>
      </c>
      <c r="BJ714" s="17" t="s">
        <v>80</v>
      </c>
      <c r="BK714" s="148">
        <f>ROUND(I714*H714,2)</f>
        <v>0</v>
      </c>
      <c r="BL714" s="17" t="s">
        <v>368</v>
      </c>
      <c r="BM714" s="147" t="s">
        <v>3617</v>
      </c>
    </row>
    <row r="715" spans="2:65" s="12" customFormat="1">
      <c r="B715" s="149"/>
      <c r="D715" s="150" t="s">
        <v>261</v>
      </c>
      <c r="E715" s="151" t="s">
        <v>1</v>
      </c>
      <c r="F715" s="152" t="s">
        <v>3527</v>
      </c>
      <c r="H715" s="151" t="s">
        <v>1</v>
      </c>
      <c r="I715" s="153"/>
      <c r="L715" s="149"/>
      <c r="M715" s="154"/>
      <c r="T715" s="155"/>
      <c r="AT715" s="151" t="s">
        <v>261</v>
      </c>
      <c r="AU715" s="151" t="s">
        <v>82</v>
      </c>
      <c r="AV715" s="12" t="s">
        <v>80</v>
      </c>
      <c r="AW715" s="12" t="s">
        <v>30</v>
      </c>
      <c r="AX715" s="12" t="s">
        <v>73</v>
      </c>
      <c r="AY715" s="151" t="s">
        <v>252</v>
      </c>
    </row>
    <row r="716" spans="2:65" s="12" customFormat="1">
      <c r="B716" s="149"/>
      <c r="D716" s="150" t="s">
        <v>261</v>
      </c>
      <c r="E716" s="151" t="s">
        <v>1</v>
      </c>
      <c r="F716" s="152" t="s">
        <v>3378</v>
      </c>
      <c r="H716" s="151" t="s">
        <v>1</v>
      </c>
      <c r="I716" s="153"/>
      <c r="L716" s="149"/>
      <c r="M716" s="154"/>
      <c r="T716" s="155"/>
      <c r="AT716" s="151" t="s">
        <v>261</v>
      </c>
      <c r="AU716" s="151" t="s">
        <v>82</v>
      </c>
      <c r="AV716" s="12" t="s">
        <v>80</v>
      </c>
      <c r="AW716" s="12" t="s">
        <v>30</v>
      </c>
      <c r="AX716" s="12" t="s">
        <v>73</v>
      </c>
      <c r="AY716" s="151" t="s">
        <v>252</v>
      </c>
    </row>
    <row r="717" spans="2:65" s="13" customFormat="1">
      <c r="B717" s="156"/>
      <c r="D717" s="150" t="s">
        <v>261</v>
      </c>
      <c r="E717" s="157" t="s">
        <v>1</v>
      </c>
      <c r="F717" s="158" t="s">
        <v>3528</v>
      </c>
      <c r="H717" s="159">
        <v>28.62</v>
      </c>
      <c r="I717" s="160"/>
      <c r="L717" s="156"/>
      <c r="M717" s="161"/>
      <c r="T717" s="162"/>
      <c r="AT717" s="157" t="s">
        <v>261</v>
      </c>
      <c r="AU717" s="157" t="s">
        <v>82</v>
      </c>
      <c r="AV717" s="13" t="s">
        <v>82</v>
      </c>
      <c r="AW717" s="13" t="s">
        <v>30</v>
      </c>
      <c r="AX717" s="13" t="s">
        <v>73</v>
      </c>
      <c r="AY717" s="157" t="s">
        <v>252</v>
      </c>
    </row>
    <row r="718" spans="2:65" s="12" customFormat="1">
      <c r="B718" s="149"/>
      <c r="D718" s="150" t="s">
        <v>261</v>
      </c>
      <c r="E718" s="151" t="s">
        <v>1</v>
      </c>
      <c r="F718" s="152" t="s">
        <v>3529</v>
      </c>
      <c r="H718" s="151" t="s">
        <v>1</v>
      </c>
      <c r="I718" s="153"/>
      <c r="L718" s="149"/>
      <c r="M718" s="154"/>
      <c r="T718" s="155"/>
      <c r="AT718" s="151" t="s">
        <v>261</v>
      </c>
      <c r="AU718" s="151" t="s">
        <v>82</v>
      </c>
      <c r="AV718" s="12" t="s">
        <v>80</v>
      </c>
      <c r="AW718" s="12" t="s">
        <v>30</v>
      </c>
      <c r="AX718" s="12" t="s">
        <v>73</v>
      </c>
      <c r="AY718" s="151" t="s">
        <v>252</v>
      </c>
    </row>
    <row r="719" spans="2:65" s="13" customFormat="1">
      <c r="B719" s="156"/>
      <c r="D719" s="150" t="s">
        <v>261</v>
      </c>
      <c r="E719" s="157" t="s">
        <v>1</v>
      </c>
      <c r="F719" s="158" t="s">
        <v>3530</v>
      </c>
      <c r="H719" s="159">
        <v>40.770000000000003</v>
      </c>
      <c r="I719" s="160"/>
      <c r="L719" s="156"/>
      <c r="M719" s="161"/>
      <c r="T719" s="162"/>
      <c r="AT719" s="157" t="s">
        <v>261</v>
      </c>
      <c r="AU719" s="157" t="s">
        <v>82</v>
      </c>
      <c r="AV719" s="13" t="s">
        <v>82</v>
      </c>
      <c r="AW719" s="13" t="s">
        <v>30</v>
      </c>
      <c r="AX719" s="13" t="s">
        <v>73</v>
      </c>
      <c r="AY719" s="157" t="s">
        <v>252</v>
      </c>
    </row>
    <row r="720" spans="2:65" s="12" customFormat="1">
      <c r="B720" s="149"/>
      <c r="D720" s="150" t="s">
        <v>261</v>
      </c>
      <c r="E720" s="151" t="s">
        <v>1</v>
      </c>
      <c r="F720" s="152" t="s">
        <v>3531</v>
      </c>
      <c r="H720" s="151" t="s">
        <v>1</v>
      </c>
      <c r="I720" s="153"/>
      <c r="L720" s="149"/>
      <c r="M720" s="154"/>
      <c r="T720" s="155"/>
      <c r="AT720" s="151" t="s">
        <v>261</v>
      </c>
      <c r="AU720" s="151" t="s">
        <v>82</v>
      </c>
      <c r="AV720" s="12" t="s">
        <v>80</v>
      </c>
      <c r="AW720" s="12" t="s">
        <v>30</v>
      </c>
      <c r="AX720" s="12" t="s">
        <v>73</v>
      </c>
      <c r="AY720" s="151" t="s">
        <v>252</v>
      </c>
    </row>
    <row r="721" spans="2:65" s="13" customFormat="1">
      <c r="B721" s="156"/>
      <c r="D721" s="150" t="s">
        <v>261</v>
      </c>
      <c r="E721" s="157" t="s">
        <v>1</v>
      </c>
      <c r="F721" s="158" t="s">
        <v>3532</v>
      </c>
      <c r="H721" s="159">
        <v>32.770000000000003</v>
      </c>
      <c r="I721" s="160"/>
      <c r="L721" s="156"/>
      <c r="M721" s="161"/>
      <c r="T721" s="162"/>
      <c r="AT721" s="157" t="s">
        <v>261</v>
      </c>
      <c r="AU721" s="157" t="s">
        <v>82</v>
      </c>
      <c r="AV721" s="13" t="s">
        <v>82</v>
      </c>
      <c r="AW721" s="13" t="s">
        <v>30</v>
      </c>
      <c r="AX721" s="13" t="s">
        <v>73</v>
      </c>
      <c r="AY721" s="157" t="s">
        <v>252</v>
      </c>
    </row>
    <row r="722" spans="2:65" s="12" customFormat="1">
      <c r="B722" s="149"/>
      <c r="D722" s="150" t="s">
        <v>261</v>
      </c>
      <c r="E722" s="151" t="s">
        <v>1</v>
      </c>
      <c r="F722" s="152" t="s">
        <v>3533</v>
      </c>
      <c r="H722" s="151" t="s">
        <v>1</v>
      </c>
      <c r="I722" s="153"/>
      <c r="L722" s="149"/>
      <c r="M722" s="154"/>
      <c r="T722" s="155"/>
      <c r="AT722" s="151" t="s">
        <v>261</v>
      </c>
      <c r="AU722" s="151" t="s">
        <v>82</v>
      </c>
      <c r="AV722" s="12" t="s">
        <v>80</v>
      </c>
      <c r="AW722" s="12" t="s">
        <v>30</v>
      </c>
      <c r="AX722" s="12" t="s">
        <v>73</v>
      </c>
      <c r="AY722" s="151" t="s">
        <v>252</v>
      </c>
    </row>
    <row r="723" spans="2:65" s="13" customFormat="1">
      <c r="B723" s="156"/>
      <c r="D723" s="150" t="s">
        <v>261</v>
      </c>
      <c r="E723" s="157" t="s">
        <v>1</v>
      </c>
      <c r="F723" s="158" t="s">
        <v>3534</v>
      </c>
      <c r="H723" s="159">
        <v>16.89</v>
      </c>
      <c r="I723" s="160"/>
      <c r="L723" s="156"/>
      <c r="M723" s="161"/>
      <c r="T723" s="162"/>
      <c r="AT723" s="157" t="s">
        <v>261</v>
      </c>
      <c r="AU723" s="157" t="s">
        <v>82</v>
      </c>
      <c r="AV723" s="13" t="s">
        <v>82</v>
      </c>
      <c r="AW723" s="13" t="s">
        <v>30</v>
      </c>
      <c r="AX723" s="13" t="s">
        <v>73</v>
      </c>
      <c r="AY723" s="157" t="s">
        <v>252</v>
      </c>
    </row>
    <row r="724" spans="2:65" s="12" customFormat="1">
      <c r="B724" s="149"/>
      <c r="D724" s="150" t="s">
        <v>261</v>
      </c>
      <c r="E724" s="151" t="s">
        <v>1</v>
      </c>
      <c r="F724" s="152" t="s">
        <v>3535</v>
      </c>
      <c r="H724" s="151" t="s">
        <v>1</v>
      </c>
      <c r="I724" s="153"/>
      <c r="L724" s="149"/>
      <c r="M724" s="154"/>
      <c r="T724" s="155"/>
      <c r="AT724" s="151" t="s">
        <v>261</v>
      </c>
      <c r="AU724" s="151" t="s">
        <v>82</v>
      </c>
      <c r="AV724" s="12" t="s">
        <v>80</v>
      </c>
      <c r="AW724" s="12" t="s">
        <v>30</v>
      </c>
      <c r="AX724" s="12" t="s">
        <v>73</v>
      </c>
      <c r="AY724" s="151" t="s">
        <v>252</v>
      </c>
    </row>
    <row r="725" spans="2:65" s="13" customFormat="1">
      <c r="B725" s="156"/>
      <c r="D725" s="150" t="s">
        <v>261</v>
      </c>
      <c r="E725" s="157" t="s">
        <v>1</v>
      </c>
      <c r="F725" s="158" t="s">
        <v>3536</v>
      </c>
      <c r="H725" s="159">
        <v>17.43</v>
      </c>
      <c r="I725" s="160"/>
      <c r="L725" s="156"/>
      <c r="M725" s="161"/>
      <c r="T725" s="162"/>
      <c r="AT725" s="157" t="s">
        <v>261</v>
      </c>
      <c r="AU725" s="157" t="s">
        <v>82</v>
      </c>
      <c r="AV725" s="13" t="s">
        <v>82</v>
      </c>
      <c r="AW725" s="13" t="s">
        <v>30</v>
      </c>
      <c r="AX725" s="13" t="s">
        <v>73</v>
      </c>
      <c r="AY725" s="157" t="s">
        <v>252</v>
      </c>
    </row>
    <row r="726" spans="2:65" s="12" customFormat="1">
      <c r="B726" s="149"/>
      <c r="D726" s="150" t="s">
        <v>261</v>
      </c>
      <c r="E726" s="151" t="s">
        <v>1</v>
      </c>
      <c r="F726" s="152" t="s">
        <v>3537</v>
      </c>
      <c r="H726" s="151" t="s">
        <v>1</v>
      </c>
      <c r="I726" s="153"/>
      <c r="L726" s="149"/>
      <c r="M726" s="154"/>
      <c r="T726" s="155"/>
      <c r="AT726" s="151" t="s">
        <v>261</v>
      </c>
      <c r="AU726" s="151" t="s">
        <v>82</v>
      </c>
      <c r="AV726" s="12" t="s">
        <v>80</v>
      </c>
      <c r="AW726" s="12" t="s">
        <v>30</v>
      </c>
      <c r="AX726" s="12" t="s">
        <v>73</v>
      </c>
      <c r="AY726" s="151" t="s">
        <v>252</v>
      </c>
    </row>
    <row r="727" spans="2:65" s="13" customFormat="1">
      <c r="B727" s="156"/>
      <c r="D727" s="150" t="s">
        <v>261</v>
      </c>
      <c r="E727" s="157" t="s">
        <v>1</v>
      </c>
      <c r="F727" s="158" t="s">
        <v>3538</v>
      </c>
      <c r="H727" s="159">
        <v>17.010000000000002</v>
      </c>
      <c r="I727" s="160"/>
      <c r="L727" s="156"/>
      <c r="M727" s="161"/>
      <c r="T727" s="162"/>
      <c r="AT727" s="157" t="s">
        <v>261</v>
      </c>
      <c r="AU727" s="157" t="s">
        <v>82</v>
      </c>
      <c r="AV727" s="13" t="s">
        <v>82</v>
      </c>
      <c r="AW727" s="13" t="s">
        <v>30</v>
      </c>
      <c r="AX727" s="13" t="s">
        <v>73</v>
      </c>
      <c r="AY727" s="157" t="s">
        <v>252</v>
      </c>
    </row>
    <row r="728" spans="2:65" s="12" customFormat="1">
      <c r="B728" s="149"/>
      <c r="D728" s="150" t="s">
        <v>261</v>
      </c>
      <c r="E728" s="151" t="s">
        <v>1</v>
      </c>
      <c r="F728" s="152" t="s">
        <v>3539</v>
      </c>
      <c r="H728" s="151" t="s">
        <v>1</v>
      </c>
      <c r="I728" s="153"/>
      <c r="L728" s="149"/>
      <c r="M728" s="154"/>
      <c r="T728" s="155"/>
      <c r="AT728" s="151" t="s">
        <v>261</v>
      </c>
      <c r="AU728" s="151" t="s">
        <v>82</v>
      </c>
      <c r="AV728" s="12" t="s">
        <v>80</v>
      </c>
      <c r="AW728" s="12" t="s">
        <v>30</v>
      </c>
      <c r="AX728" s="12" t="s">
        <v>73</v>
      </c>
      <c r="AY728" s="151" t="s">
        <v>252</v>
      </c>
    </row>
    <row r="729" spans="2:65" s="13" customFormat="1">
      <c r="B729" s="156"/>
      <c r="D729" s="150" t="s">
        <v>261</v>
      </c>
      <c r="E729" s="157" t="s">
        <v>1</v>
      </c>
      <c r="F729" s="158" t="s">
        <v>3538</v>
      </c>
      <c r="H729" s="159">
        <v>17.010000000000002</v>
      </c>
      <c r="I729" s="160"/>
      <c r="L729" s="156"/>
      <c r="M729" s="161"/>
      <c r="T729" s="162"/>
      <c r="AT729" s="157" t="s">
        <v>261</v>
      </c>
      <c r="AU729" s="157" t="s">
        <v>82</v>
      </c>
      <c r="AV729" s="13" t="s">
        <v>82</v>
      </c>
      <c r="AW729" s="13" t="s">
        <v>30</v>
      </c>
      <c r="AX729" s="13" t="s">
        <v>73</v>
      </c>
      <c r="AY729" s="157" t="s">
        <v>252</v>
      </c>
    </row>
    <row r="730" spans="2:65" s="12" customFormat="1">
      <c r="B730" s="149"/>
      <c r="D730" s="150" t="s">
        <v>261</v>
      </c>
      <c r="E730" s="151" t="s">
        <v>1</v>
      </c>
      <c r="F730" s="152" t="s">
        <v>3355</v>
      </c>
      <c r="H730" s="151" t="s">
        <v>1</v>
      </c>
      <c r="I730" s="153"/>
      <c r="L730" s="149"/>
      <c r="M730" s="154"/>
      <c r="T730" s="155"/>
      <c r="AT730" s="151" t="s">
        <v>261</v>
      </c>
      <c r="AU730" s="151" t="s">
        <v>82</v>
      </c>
      <c r="AV730" s="12" t="s">
        <v>80</v>
      </c>
      <c r="AW730" s="12" t="s">
        <v>30</v>
      </c>
      <c r="AX730" s="12" t="s">
        <v>73</v>
      </c>
      <c r="AY730" s="151" t="s">
        <v>252</v>
      </c>
    </row>
    <row r="731" spans="2:65" s="13" customFormat="1">
      <c r="B731" s="156"/>
      <c r="D731" s="150" t="s">
        <v>261</v>
      </c>
      <c r="E731" s="157" t="s">
        <v>1</v>
      </c>
      <c r="F731" s="158" t="s">
        <v>3540</v>
      </c>
      <c r="H731" s="159">
        <v>28.94</v>
      </c>
      <c r="I731" s="160"/>
      <c r="L731" s="156"/>
      <c r="M731" s="161"/>
      <c r="T731" s="162"/>
      <c r="AT731" s="157" t="s">
        <v>261</v>
      </c>
      <c r="AU731" s="157" t="s">
        <v>82</v>
      </c>
      <c r="AV731" s="13" t="s">
        <v>82</v>
      </c>
      <c r="AW731" s="13" t="s">
        <v>30</v>
      </c>
      <c r="AX731" s="13" t="s">
        <v>73</v>
      </c>
      <c r="AY731" s="157" t="s">
        <v>252</v>
      </c>
    </row>
    <row r="732" spans="2:65" s="14" customFormat="1">
      <c r="B732" s="163"/>
      <c r="D732" s="150" t="s">
        <v>261</v>
      </c>
      <c r="E732" s="164" t="s">
        <v>1</v>
      </c>
      <c r="F732" s="165" t="s">
        <v>277</v>
      </c>
      <c r="H732" s="166">
        <v>199.43999999999997</v>
      </c>
      <c r="I732" s="167"/>
      <c r="L732" s="163"/>
      <c r="M732" s="168"/>
      <c r="T732" s="169"/>
      <c r="AT732" s="164" t="s">
        <v>261</v>
      </c>
      <c r="AU732" s="164" t="s">
        <v>82</v>
      </c>
      <c r="AV732" s="14" t="s">
        <v>259</v>
      </c>
      <c r="AW732" s="14" t="s">
        <v>30</v>
      </c>
      <c r="AX732" s="14" t="s">
        <v>80</v>
      </c>
      <c r="AY732" s="164" t="s">
        <v>252</v>
      </c>
    </row>
    <row r="733" spans="2:65" s="1" customFormat="1" ht="44.25" customHeight="1">
      <c r="B733" s="32"/>
      <c r="C733" s="136" t="s">
        <v>868</v>
      </c>
      <c r="D733" s="136" t="s">
        <v>254</v>
      </c>
      <c r="E733" s="137" t="s">
        <v>1133</v>
      </c>
      <c r="F733" s="138" t="s">
        <v>1134</v>
      </c>
      <c r="G733" s="139" t="s">
        <v>257</v>
      </c>
      <c r="H733" s="140">
        <v>83.49</v>
      </c>
      <c r="I733" s="141"/>
      <c r="J733" s="142">
        <f>ROUND(I733*H733,2)</f>
        <v>0</v>
      </c>
      <c r="K733" s="138" t="s">
        <v>258</v>
      </c>
      <c r="L733" s="32"/>
      <c r="M733" s="143" t="s">
        <v>1</v>
      </c>
      <c r="N733" s="144" t="s">
        <v>38</v>
      </c>
      <c r="P733" s="145">
        <f>O733*H733</f>
        <v>0</v>
      </c>
      <c r="Q733" s="145">
        <v>1.25E-3</v>
      </c>
      <c r="R733" s="145">
        <f>Q733*H733</f>
        <v>0.1043625</v>
      </c>
      <c r="S733" s="145">
        <v>0</v>
      </c>
      <c r="T733" s="146">
        <f>S733*H733</f>
        <v>0</v>
      </c>
      <c r="AR733" s="147" t="s">
        <v>368</v>
      </c>
      <c r="AT733" s="147" t="s">
        <v>254</v>
      </c>
      <c r="AU733" s="147" t="s">
        <v>82</v>
      </c>
      <c r="AY733" s="17" t="s">
        <v>252</v>
      </c>
      <c r="BE733" s="148">
        <f>IF(N733="základní",J733,0)</f>
        <v>0</v>
      </c>
      <c r="BF733" s="148">
        <f>IF(N733="snížená",J733,0)</f>
        <v>0</v>
      </c>
      <c r="BG733" s="148">
        <f>IF(N733="zákl. přenesená",J733,0)</f>
        <v>0</v>
      </c>
      <c r="BH733" s="148">
        <f>IF(N733="sníž. přenesená",J733,0)</f>
        <v>0</v>
      </c>
      <c r="BI733" s="148">
        <f>IF(N733="nulová",J733,0)</f>
        <v>0</v>
      </c>
      <c r="BJ733" s="17" t="s">
        <v>80</v>
      </c>
      <c r="BK733" s="148">
        <f>ROUND(I733*H733,2)</f>
        <v>0</v>
      </c>
      <c r="BL733" s="17" t="s">
        <v>368</v>
      </c>
      <c r="BM733" s="147" t="s">
        <v>3618</v>
      </c>
    </row>
    <row r="734" spans="2:65" s="12" customFormat="1">
      <c r="B734" s="149"/>
      <c r="D734" s="150" t="s">
        <v>261</v>
      </c>
      <c r="E734" s="151" t="s">
        <v>1</v>
      </c>
      <c r="F734" s="152" t="s">
        <v>1136</v>
      </c>
      <c r="H734" s="151" t="s">
        <v>1</v>
      </c>
      <c r="I734" s="153"/>
      <c r="L734" s="149"/>
      <c r="M734" s="154"/>
      <c r="T734" s="155"/>
      <c r="AT734" s="151" t="s">
        <v>261</v>
      </c>
      <c r="AU734" s="151" t="s">
        <v>82</v>
      </c>
      <c r="AV734" s="12" t="s">
        <v>80</v>
      </c>
      <c r="AW734" s="12" t="s">
        <v>30</v>
      </c>
      <c r="AX734" s="12" t="s">
        <v>73</v>
      </c>
      <c r="AY734" s="151" t="s">
        <v>252</v>
      </c>
    </row>
    <row r="735" spans="2:65" s="12" customFormat="1">
      <c r="B735" s="149"/>
      <c r="D735" s="150" t="s">
        <v>261</v>
      </c>
      <c r="E735" s="151" t="s">
        <v>1</v>
      </c>
      <c r="F735" s="152" t="s">
        <v>3303</v>
      </c>
      <c r="H735" s="151" t="s">
        <v>1</v>
      </c>
      <c r="I735" s="153"/>
      <c r="L735" s="149"/>
      <c r="M735" s="154"/>
      <c r="T735" s="155"/>
      <c r="AT735" s="151" t="s">
        <v>261</v>
      </c>
      <c r="AU735" s="151" t="s">
        <v>82</v>
      </c>
      <c r="AV735" s="12" t="s">
        <v>80</v>
      </c>
      <c r="AW735" s="12" t="s">
        <v>30</v>
      </c>
      <c r="AX735" s="12" t="s">
        <v>73</v>
      </c>
      <c r="AY735" s="151" t="s">
        <v>252</v>
      </c>
    </row>
    <row r="736" spans="2:65" s="13" customFormat="1">
      <c r="B736" s="156"/>
      <c r="D736" s="150" t="s">
        <v>261</v>
      </c>
      <c r="E736" s="157" t="s">
        <v>1</v>
      </c>
      <c r="F736" s="158" t="s">
        <v>3619</v>
      </c>
      <c r="H736" s="159">
        <v>14.22</v>
      </c>
      <c r="I736" s="160"/>
      <c r="L736" s="156"/>
      <c r="M736" s="161"/>
      <c r="T736" s="162"/>
      <c r="AT736" s="157" t="s">
        <v>261</v>
      </c>
      <c r="AU736" s="157" t="s">
        <v>82</v>
      </c>
      <c r="AV736" s="13" t="s">
        <v>82</v>
      </c>
      <c r="AW736" s="13" t="s">
        <v>30</v>
      </c>
      <c r="AX736" s="13" t="s">
        <v>73</v>
      </c>
      <c r="AY736" s="157" t="s">
        <v>252</v>
      </c>
    </row>
    <row r="737" spans="2:65" s="12" customFormat="1">
      <c r="B737" s="149"/>
      <c r="D737" s="150" t="s">
        <v>261</v>
      </c>
      <c r="E737" s="151" t="s">
        <v>1</v>
      </c>
      <c r="F737" s="152" t="s">
        <v>3314</v>
      </c>
      <c r="H737" s="151" t="s">
        <v>1</v>
      </c>
      <c r="I737" s="153"/>
      <c r="L737" s="149"/>
      <c r="M737" s="154"/>
      <c r="T737" s="155"/>
      <c r="AT737" s="151" t="s">
        <v>261</v>
      </c>
      <c r="AU737" s="151" t="s">
        <v>82</v>
      </c>
      <c r="AV737" s="12" t="s">
        <v>80</v>
      </c>
      <c r="AW737" s="12" t="s">
        <v>30</v>
      </c>
      <c r="AX737" s="12" t="s">
        <v>73</v>
      </c>
      <c r="AY737" s="151" t="s">
        <v>252</v>
      </c>
    </row>
    <row r="738" spans="2:65" s="13" customFormat="1">
      <c r="B738" s="156"/>
      <c r="D738" s="150" t="s">
        <v>261</v>
      </c>
      <c r="E738" s="157" t="s">
        <v>1</v>
      </c>
      <c r="F738" s="158" t="s">
        <v>3620</v>
      </c>
      <c r="H738" s="159">
        <v>15.19</v>
      </c>
      <c r="I738" s="160"/>
      <c r="L738" s="156"/>
      <c r="M738" s="161"/>
      <c r="T738" s="162"/>
      <c r="AT738" s="157" t="s">
        <v>261</v>
      </c>
      <c r="AU738" s="157" t="s">
        <v>82</v>
      </c>
      <c r="AV738" s="13" t="s">
        <v>82</v>
      </c>
      <c r="AW738" s="13" t="s">
        <v>30</v>
      </c>
      <c r="AX738" s="13" t="s">
        <v>73</v>
      </c>
      <c r="AY738" s="157" t="s">
        <v>252</v>
      </c>
    </row>
    <row r="739" spans="2:65" s="12" customFormat="1">
      <c r="B739" s="149"/>
      <c r="D739" s="150" t="s">
        <v>261</v>
      </c>
      <c r="E739" s="151" t="s">
        <v>1</v>
      </c>
      <c r="F739" s="152" t="s">
        <v>3315</v>
      </c>
      <c r="H739" s="151" t="s">
        <v>1</v>
      </c>
      <c r="I739" s="153"/>
      <c r="L739" s="149"/>
      <c r="M739" s="154"/>
      <c r="T739" s="155"/>
      <c r="AT739" s="151" t="s">
        <v>261</v>
      </c>
      <c r="AU739" s="151" t="s">
        <v>82</v>
      </c>
      <c r="AV739" s="12" t="s">
        <v>80</v>
      </c>
      <c r="AW739" s="12" t="s">
        <v>30</v>
      </c>
      <c r="AX739" s="12" t="s">
        <v>73</v>
      </c>
      <c r="AY739" s="151" t="s">
        <v>252</v>
      </c>
    </row>
    <row r="740" spans="2:65" s="13" customFormat="1">
      <c r="B740" s="156"/>
      <c r="D740" s="150" t="s">
        <v>261</v>
      </c>
      <c r="E740" s="157" t="s">
        <v>1</v>
      </c>
      <c r="F740" s="158" t="s">
        <v>3621</v>
      </c>
      <c r="H740" s="159">
        <v>12.12</v>
      </c>
      <c r="I740" s="160"/>
      <c r="L740" s="156"/>
      <c r="M740" s="161"/>
      <c r="T740" s="162"/>
      <c r="AT740" s="157" t="s">
        <v>261</v>
      </c>
      <c r="AU740" s="157" t="s">
        <v>82</v>
      </c>
      <c r="AV740" s="13" t="s">
        <v>82</v>
      </c>
      <c r="AW740" s="13" t="s">
        <v>30</v>
      </c>
      <c r="AX740" s="13" t="s">
        <v>73</v>
      </c>
      <c r="AY740" s="157" t="s">
        <v>252</v>
      </c>
    </row>
    <row r="741" spans="2:65" s="12" customFormat="1">
      <c r="B741" s="149"/>
      <c r="D741" s="150" t="s">
        <v>261</v>
      </c>
      <c r="E741" s="151" t="s">
        <v>1</v>
      </c>
      <c r="F741" s="152" t="s">
        <v>3290</v>
      </c>
      <c r="H741" s="151" t="s">
        <v>1</v>
      </c>
      <c r="I741" s="153"/>
      <c r="L741" s="149"/>
      <c r="M741" s="154"/>
      <c r="T741" s="155"/>
      <c r="AT741" s="151" t="s">
        <v>261</v>
      </c>
      <c r="AU741" s="151" t="s">
        <v>82</v>
      </c>
      <c r="AV741" s="12" t="s">
        <v>80</v>
      </c>
      <c r="AW741" s="12" t="s">
        <v>30</v>
      </c>
      <c r="AX741" s="12" t="s">
        <v>73</v>
      </c>
      <c r="AY741" s="151" t="s">
        <v>252</v>
      </c>
    </row>
    <row r="742" spans="2:65" s="13" customFormat="1">
      <c r="B742" s="156"/>
      <c r="D742" s="150" t="s">
        <v>261</v>
      </c>
      <c r="E742" s="157" t="s">
        <v>1</v>
      </c>
      <c r="F742" s="158" t="s">
        <v>3622</v>
      </c>
      <c r="H742" s="159">
        <v>11.9</v>
      </c>
      <c r="I742" s="160"/>
      <c r="L742" s="156"/>
      <c r="M742" s="161"/>
      <c r="T742" s="162"/>
      <c r="AT742" s="157" t="s">
        <v>261</v>
      </c>
      <c r="AU742" s="157" t="s">
        <v>82</v>
      </c>
      <c r="AV742" s="13" t="s">
        <v>82</v>
      </c>
      <c r="AW742" s="13" t="s">
        <v>30</v>
      </c>
      <c r="AX742" s="13" t="s">
        <v>73</v>
      </c>
      <c r="AY742" s="157" t="s">
        <v>252</v>
      </c>
    </row>
    <row r="743" spans="2:65" s="12" customFormat="1">
      <c r="B743" s="149"/>
      <c r="D743" s="150" t="s">
        <v>261</v>
      </c>
      <c r="E743" s="151" t="s">
        <v>1</v>
      </c>
      <c r="F743" s="152" t="s">
        <v>3385</v>
      </c>
      <c r="H743" s="151" t="s">
        <v>1</v>
      </c>
      <c r="I743" s="153"/>
      <c r="L743" s="149"/>
      <c r="M743" s="154"/>
      <c r="T743" s="155"/>
      <c r="AT743" s="151" t="s">
        <v>261</v>
      </c>
      <c r="AU743" s="151" t="s">
        <v>82</v>
      </c>
      <c r="AV743" s="12" t="s">
        <v>80</v>
      </c>
      <c r="AW743" s="12" t="s">
        <v>30</v>
      </c>
      <c r="AX743" s="12" t="s">
        <v>73</v>
      </c>
      <c r="AY743" s="151" t="s">
        <v>252</v>
      </c>
    </row>
    <row r="744" spans="2:65" s="13" customFormat="1">
      <c r="B744" s="156"/>
      <c r="D744" s="150" t="s">
        <v>261</v>
      </c>
      <c r="E744" s="157" t="s">
        <v>1</v>
      </c>
      <c r="F744" s="158" t="s">
        <v>3623</v>
      </c>
      <c r="H744" s="159">
        <v>4.91</v>
      </c>
      <c r="I744" s="160"/>
      <c r="L744" s="156"/>
      <c r="M744" s="161"/>
      <c r="T744" s="162"/>
      <c r="AT744" s="157" t="s">
        <v>261</v>
      </c>
      <c r="AU744" s="157" t="s">
        <v>82</v>
      </c>
      <c r="AV744" s="13" t="s">
        <v>82</v>
      </c>
      <c r="AW744" s="13" t="s">
        <v>30</v>
      </c>
      <c r="AX744" s="13" t="s">
        <v>73</v>
      </c>
      <c r="AY744" s="157" t="s">
        <v>252</v>
      </c>
    </row>
    <row r="745" spans="2:65" s="12" customFormat="1">
      <c r="B745" s="149"/>
      <c r="D745" s="150" t="s">
        <v>261</v>
      </c>
      <c r="E745" s="151" t="s">
        <v>1</v>
      </c>
      <c r="F745" s="152" t="s">
        <v>3326</v>
      </c>
      <c r="H745" s="151" t="s">
        <v>1</v>
      </c>
      <c r="I745" s="153"/>
      <c r="L745" s="149"/>
      <c r="M745" s="154"/>
      <c r="T745" s="155"/>
      <c r="AT745" s="151" t="s">
        <v>261</v>
      </c>
      <c r="AU745" s="151" t="s">
        <v>82</v>
      </c>
      <c r="AV745" s="12" t="s">
        <v>80</v>
      </c>
      <c r="AW745" s="12" t="s">
        <v>30</v>
      </c>
      <c r="AX745" s="12" t="s">
        <v>73</v>
      </c>
      <c r="AY745" s="151" t="s">
        <v>252</v>
      </c>
    </row>
    <row r="746" spans="2:65" s="13" customFormat="1">
      <c r="B746" s="156"/>
      <c r="D746" s="150" t="s">
        <v>261</v>
      </c>
      <c r="E746" s="157" t="s">
        <v>1</v>
      </c>
      <c r="F746" s="158" t="s">
        <v>3624</v>
      </c>
      <c r="H746" s="159">
        <v>16.489999999999998</v>
      </c>
      <c r="I746" s="160"/>
      <c r="L746" s="156"/>
      <c r="M746" s="161"/>
      <c r="T746" s="162"/>
      <c r="AT746" s="157" t="s">
        <v>261</v>
      </c>
      <c r="AU746" s="157" t="s">
        <v>82</v>
      </c>
      <c r="AV746" s="13" t="s">
        <v>82</v>
      </c>
      <c r="AW746" s="13" t="s">
        <v>30</v>
      </c>
      <c r="AX746" s="13" t="s">
        <v>73</v>
      </c>
      <c r="AY746" s="157" t="s">
        <v>252</v>
      </c>
    </row>
    <row r="747" spans="2:65" s="12" customFormat="1">
      <c r="B747" s="149"/>
      <c r="D747" s="150" t="s">
        <v>261</v>
      </c>
      <c r="E747" s="151" t="s">
        <v>1</v>
      </c>
      <c r="F747" s="152" t="s">
        <v>3394</v>
      </c>
      <c r="H747" s="151" t="s">
        <v>1</v>
      </c>
      <c r="I747" s="153"/>
      <c r="L747" s="149"/>
      <c r="M747" s="154"/>
      <c r="T747" s="155"/>
      <c r="AT747" s="151" t="s">
        <v>261</v>
      </c>
      <c r="AU747" s="151" t="s">
        <v>82</v>
      </c>
      <c r="AV747" s="12" t="s">
        <v>80</v>
      </c>
      <c r="AW747" s="12" t="s">
        <v>30</v>
      </c>
      <c r="AX747" s="12" t="s">
        <v>73</v>
      </c>
      <c r="AY747" s="151" t="s">
        <v>252</v>
      </c>
    </row>
    <row r="748" spans="2:65" s="13" customFormat="1">
      <c r="B748" s="156"/>
      <c r="D748" s="150" t="s">
        <v>261</v>
      </c>
      <c r="E748" s="157" t="s">
        <v>1</v>
      </c>
      <c r="F748" s="158" t="s">
        <v>3625</v>
      </c>
      <c r="H748" s="159">
        <v>8.66</v>
      </c>
      <c r="I748" s="160"/>
      <c r="L748" s="156"/>
      <c r="M748" s="161"/>
      <c r="T748" s="162"/>
      <c r="AT748" s="157" t="s">
        <v>261</v>
      </c>
      <c r="AU748" s="157" t="s">
        <v>82</v>
      </c>
      <c r="AV748" s="13" t="s">
        <v>82</v>
      </c>
      <c r="AW748" s="13" t="s">
        <v>30</v>
      </c>
      <c r="AX748" s="13" t="s">
        <v>73</v>
      </c>
      <c r="AY748" s="157" t="s">
        <v>252</v>
      </c>
    </row>
    <row r="749" spans="2:65" s="14" customFormat="1">
      <c r="B749" s="163"/>
      <c r="D749" s="150" t="s">
        <v>261</v>
      </c>
      <c r="E749" s="164" t="s">
        <v>1</v>
      </c>
      <c r="F749" s="165" t="s">
        <v>277</v>
      </c>
      <c r="H749" s="166">
        <v>83.49</v>
      </c>
      <c r="I749" s="167"/>
      <c r="L749" s="163"/>
      <c r="M749" s="168"/>
      <c r="T749" s="169"/>
      <c r="AT749" s="164" t="s">
        <v>261</v>
      </c>
      <c r="AU749" s="164" t="s">
        <v>82</v>
      </c>
      <c r="AV749" s="14" t="s">
        <v>259</v>
      </c>
      <c r="AW749" s="14" t="s">
        <v>30</v>
      </c>
      <c r="AX749" s="14" t="s">
        <v>80</v>
      </c>
      <c r="AY749" s="164" t="s">
        <v>252</v>
      </c>
    </row>
    <row r="750" spans="2:65" s="1" customFormat="1" ht="24.2" customHeight="1">
      <c r="B750" s="32"/>
      <c r="C750" s="170" t="s">
        <v>873</v>
      </c>
      <c r="D750" s="170" t="s">
        <v>463</v>
      </c>
      <c r="E750" s="171" t="s">
        <v>1148</v>
      </c>
      <c r="F750" s="172" t="s">
        <v>1149</v>
      </c>
      <c r="G750" s="173" t="s">
        <v>257</v>
      </c>
      <c r="H750" s="174">
        <v>91.838999999999999</v>
      </c>
      <c r="I750" s="175"/>
      <c r="J750" s="176">
        <f>ROUND(I750*H750,2)</f>
        <v>0</v>
      </c>
      <c r="K750" s="172" t="s">
        <v>258</v>
      </c>
      <c r="L750" s="177"/>
      <c r="M750" s="178" t="s">
        <v>1</v>
      </c>
      <c r="N750" s="179" t="s">
        <v>38</v>
      </c>
      <c r="P750" s="145">
        <f>O750*H750</f>
        <v>0</v>
      </c>
      <c r="Q750" s="145">
        <v>8.0000000000000002E-3</v>
      </c>
      <c r="R750" s="145">
        <f>Q750*H750</f>
        <v>0.73471200000000003</v>
      </c>
      <c r="S750" s="145">
        <v>0</v>
      </c>
      <c r="T750" s="146">
        <f>S750*H750</f>
        <v>0</v>
      </c>
      <c r="AR750" s="147" t="s">
        <v>489</v>
      </c>
      <c r="AT750" s="147" t="s">
        <v>463</v>
      </c>
      <c r="AU750" s="147" t="s">
        <v>82</v>
      </c>
      <c r="AY750" s="17" t="s">
        <v>252</v>
      </c>
      <c r="BE750" s="148">
        <f>IF(N750="základní",J750,0)</f>
        <v>0</v>
      </c>
      <c r="BF750" s="148">
        <f>IF(N750="snížená",J750,0)</f>
        <v>0</v>
      </c>
      <c r="BG750" s="148">
        <f>IF(N750="zákl. přenesená",J750,0)</f>
        <v>0</v>
      </c>
      <c r="BH750" s="148">
        <f>IF(N750="sníž. přenesená",J750,0)</f>
        <v>0</v>
      </c>
      <c r="BI750" s="148">
        <f>IF(N750="nulová",J750,0)</f>
        <v>0</v>
      </c>
      <c r="BJ750" s="17" t="s">
        <v>80</v>
      </c>
      <c r="BK750" s="148">
        <f>ROUND(I750*H750,2)</f>
        <v>0</v>
      </c>
      <c r="BL750" s="17" t="s">
        <v>368</v>
      </c>
      <c r="BM750" s="147" t="s">
        <v>3626</v>
      </c>
    </row>
    <row r="751" spans="2:65" s="12" customFormat="1">
      <c r="B751" s="149"/>
      <c r="D751" s="150" t="s">
        <v>261</v>
      </c>
      <c r="E751" s="151" t="s">
        <v>1</v>
      </c>
      <c r="F751" s="152" t="s">
        <v>969</v>
      </c>
      <c r="H751" s="151" t="s">
        <v>1</v>
      </c>
      <c r="I751" s="153"/>
      <c r="L751" s="149"/>
      <c r="M751" s="154"/>
      <c r="T751" s="155"/>
      <c r="AT751" s="151" t="s">
        <v>261</v>
      </c>
      <c r="AU751" s="151" t="s">
        <v>82</v>
      </c>
      <c r="AV751" s="12" t="s">
        <v>80</v>
      </c>
      <c r="AW751" s="12" t="s">
        <v>30</v>
      </c>
      <c r="AX751" s="12" t="s">
        <v>73</v>
      </c>
      <c r="AY751" s="151" t="s">
        <v>252</v>
      </c>
    </row>
    <row r="752" spans="2:65" s="13" customFormat="1">
      <c r="B752" s="156"/>
      <c r="D752" s="150" t="s">
        <v>261</v>
      </c>
      <c r="E752" s="157" t="s">
        <v>1</v>
      </c>
      <c r="F752" s="158" t="s">
        <v>3627</v>
      </c>
      <c r="H752" s="159">
        <v>91.838999999999999</v>
      </c>
      <c r="I752" s="160"/>
      <c r="L752" s="156"/>
      <c r="M752" s="161"/>
      <c r="T752" s="162"/>
      <c r="AT752" s="157" t="s">
        <v>261</v>
      </c>
      <c r="AU752" s="157" t="s">
        <v>82</v>
      </c>
      <c r="AV752" s="13" t="s">
        <v>82</v>
      </c>
      <c r="AW752" s="13" t="s">
        <v>30</v>
      </c>
      <c r="AX752" s="13" t="s">
        <v>80</v>
      </c>
      <c r="AY752" s="157" t="s">
        <v>252</v>
      </c>
    </row>
    <row r="753" spans="2:65" s="1" customFormat="1" ht="33" customHeight="1">
      <c r="B753" s="32"/>
      <c r="C753" s="136" t="s">
        <v>878</v>
      </c>
      <c r="D753" s="136" t="s">
        <v>254</v>
      </c>
      <c r="E753" s="137" t="s">
        <v>1153</v>
      </c>
      <c r="F753" s="138" t="s">
        <v>1154</v>
      </c>
      <c r="G753" s="139" t="s">
        <v>345</v>
      </c>
      <c r="H753" s="140">
        <v>3</v>
      </c>
      <c r="I753" s="141"/>
      <c r="J753" s="142">
        <f>ROUND(I753*H753,2)</f>
        <v>0</v>
      </c>
      <c r="K753" s="138" t="s">
        <v>258</v>
      </c>
      <c r="L753" s="32"/>
      <c r="M753" s="143" t="s">
        <v>1</v>
      </c>
      <c r="N753" s="144" t="s">
        <v>38</v>
      </c>
      <c r="P753" s="145">
        <f>O753*H753</f>
        <v>0</v>
      </c>
      <c r="Q753" s="145">
        <v>1.0000000000000001E-5</v>
      </c>
      <c r="R753" s="145">
        <f>Q753*H753</f>
        <v>3.0000000000000004E-5</v>
      </c>
      <c r="S753" s="145">
        <v>0</v>
      </c>
      <c r="T753" s="146">
        <f>S753*H753</f>
        <v>0</v>
      </c>
      <c r="AR753" s="147" t="s">
        <v>368</v>
      </c>
      <c r="AT753" s="147" t="s">
        <v>254</v>
      </c>
      <c r="AU753" s="147" t="s">
        <v>82</v>
      </c>
      <c r="AY753" s="17" t="s">
        <v>252</v>
      </c>
      <c r="BE753" s="148">
        <f>IF(N753="základní",J753,0)</f>
        <v>0</v>
      </c>
      <c r="BF753" s="148">
        <f>IF(N753="snížená",J753,0)</f>
        <v>0</v>
      </c>
      <c r="BG753" s="148">
        <f>IF(N753="zákl. přenesená",J753,0)</f>
        <v>0</v>
      </c>
      <c r="BH753" s="148">
        <f>IF(N753="sníž. přenesená",J753,0)</f>
        <v>0</v>
      </c>
      <c r="BI753" s="148">
        <f>IF(N753="nulová",J753,0)</f>
        <v>0</v>
      </c>
      <c r="BJ753" s="17" t="s">
        <v>80</v>
      </c>
      <c r="BK753" s="148">
        <f>ROUND(I753*H753,2)</f>
        <v>0</v>
      </c>
      <c r="BL753" s="17" t="s">
        <v>368</v>
      </c>
      <c r="BM753" s="147" t="s">
        <v>3628</v>
      </c>
    </row>
    <row r="754" spans="2:65" s="1" customFormat="1" ht="24.2" customHeight="1">
      <c r="B754" s="32"/>
      <c r="C754" s="170" t="s">
        <v>883</v>
      </c>
      <c r="D754" s="170" t="s">
        <v>463</v>
      </c>
      <c r="E754" s="171" t="s">
        <v>1157</v>
      </c>
      <c r="F754" s="172" t="s">
        <v>1158</v>
      </c>
      <c r="G754" s="173" t="s">
        <v>345</v>
      </c>
      <c r="H754" s="174">
        <v>3</v>
      </c>
      <c r="I754" s="175"/>
      <c r="J754" s="176">
        <f>ROUND(I754*H754,2)</f>
        <v>0</v>
      </c>
      <c r="K754" s="172" t="s">
        <v>258</v>
      </c>
      <c r="L754" s="177"/>
      <c r="M754" s="178" t="s">
        <v>1</v>
      </c>
      <c r="N754" s="179" t="s">
        <v>38</v>
      </c>
      <c r="P754" s="145">
        <f>O754*H754</f>
        <v>0</v>
      </c>
      <c r="Q754" s="145">
        <v>2.5000000000000001E-3</v>
      </c>
      <c r="R754" s="145">
        <f>Q754*H754</f>
        <v>7.4999999999999997E-3</v>
      </c>
      <c r="S754" s="145">
        <v>0</v>
      </c>
      <c r="T754" s="146">
        <f>S754*H754</f>
        <v>0</v>
      </c>
      <c r="AR754" s="147" t="s">
        <v>489</v>
      </c>
      <c r="AT754" s="147" t="s">
        <v>463</v>
      </c>
      <c r="AU754" s="147" t="s">
        <v>82</v>
      </c>
      <c r="AY754" s="17" t="s">
        <v>252</v>
      </c>
      <c r="BE754" s="148">
        <f>IF(N754="základní",J754,0)</f>
        <v>0</v>
      </c>
      <c r="BF754" s="148">
        <f>IF(N754="snížená",J754,0)</f>
        <v>0</v>
      </c>
      <c r="BG754" s="148">
        <f>IF(N754="zákl. přenesená",J754,0)</f>
        <v>0</v>
      </c>
      <c r="BH754" s="148">
        <f>IF(N754="sníž. přenesená",J754,0)</f>
        <v>0</v>
      </c>
      <c r="BI754" s="148">
        <f>IF(N754="nulová",J754,0)</f>
        <v>0</v>
      </c>
      <c r="BJ754" s="17" t="s">
        <v>80</v>
      </c>
      <c r="BK754" s="148">
        <f>ROUND(I754*H754,2)</f>
        <v>0</v>
      </c>
      <c r="BL754" s="17" t="s">
        <v>368</v>
      </c>
      <c r="BM754" s="147" t="s">
        <v>3629</v>
      </c>
    </row>
    <row r="755" spans="2:65" s="1" customFormat="1" ht="33" customHeight="1">
      <c r="B755" s="32"/>
      <c r="C755" s="136" t="s">
        <v>888</v>
      </c>
      <c r="D755" s="136" t="s">
        <v>254</v>
      </c>
      <c r="E755" s="137" t="s">
        <v>3630</v>
      </c>
      <c r="F755" s="138" t="s">
        <v>3631</v>
      </c>
      <c r="G755" s="139" t="s">
        <v>345</v>
      </c>
      <c r="H755" s="140">
        <v>4</v>
      </c>
      <c r="I755" s="141"/>
      <c r="J755" s="142">
        <f>ROUND(I755*H755,2)</f>
        <v>0</v>
      </c>
      <c r="K755" s="138" t="s">
        <v>258</v>
      </c>
      <c r="L755" s="32"/>
      <c r="M755" s="143" t="s">
        <v>1</v>
      </c>
      <c r="N755" s="144" t="s">
        <v>38</v>
      </c>
      <c r="P755" s="145">
        <f>O755*H755</f>
        <v>0</v>
      </c>
      <c r="Q755" s="145">
        <v>1.0000000000000001E-5</v>
      </c>
      <c r="R755" s="145">
        <f>Q755*H755</f>
        <v>4.0000000000000003E-5</v>
      </c>
      <c r="S755" s="145">
        <v>0</v>
      </c>
      <c r="T755" s="146">
        <f>S755*H755</f>
        <v>0</v>
      </c>
      <c r="AR755" s="147" t="s">
        <v>368</v>
      </c>
      <c r="AT755" s="147" t="s">
        <v>254</v>
      </c>
      <c r="AU755" s="147" t="s">
        <v>82</v>
      </c>
      <c r="AY755" s="17" t="s">
        <v>252</v>
      </c>
      <c r="BE755" s="148">
        <f>IF(N755="základní",J755,0)</f>
        <v>0</v>
      </c>
      <c r="BF755" s="148">
        <f>IF(N755="snížená",J755,0)</f>
        <v>0</v>
      </c>
      <c r="BG755" s="148">
        <f>IF(N755="zákl. přenesená",J755,0)</f>
        <v>0</v>
      </c>
      <c r="BH755" s="148">
        <f>IF(N755="sníž. přenesená",J755,0)</f>
        <v>0</v>
      </c>
      <c r="BI755" s="148">
        <f>IF(N755="nulová",J755,0)</f>
        <v>0</v>
      </c>
      <c r="BJ755" s="17" t="s">
        <v>80</v>
      </c>
      <c r="BK755" s="148">
        <f>ROUND(I755*H755,2)</f>
        <v>0</v>
      </c>
      <c r="BL755" s="17" t="s">
        <v>368</v>
      </c>
      <c r="BM755" s="147" t="s">
        <v>3632</v>
      </c>
    </row>
    <row r="756" spans="2:65" s="1" customFormat="1" ht="24.2" customHeight="1">
      <c r="B756" s="32"/>
      <c r="C756" s="170" t="s">
        <v>893</v>
      </c>
      <c r="D756" s="170" t="s">
        <v>463</v>
      </c>
      <c r="E756" s="171" t="s">
        <v>3633</v>
      </c>
      <c r="F756" s="172" t="s">
        <v>3634</v>
      </c>
      <c r="G756" s="173" t="s">
        <v>345</v>
      </c>
      <c r="H756" s="174">
        <v>4</v>
      </c>
      <c r="I756" s="175"/>
      <c r="J756" s="176">
        <f>ROUND(I756*H756,2)</f>
        <v>0</v>
      </c>
      <c r="K756" s="172" t="s">
        <v>258</v>
      </c>
      <c r="L756" s="177"/>
      <c r="M756" s="178" t="s">
        <v>1</v>
      </c>
      <c r="N756" s="179" t="s">
        <v>38</v>
      </c>
      <c r="P756" s="145">
        <f>O756*H756</f>
        <v>0</v>
      </c>
      <c r="Q756" s="145">
        <v>6.7000000000000002E-3</v>
      </c>
      <c r="R756" s="145">
        <f>Q756*H756</f>
        <v>2.6800000000000001E-2</v>
      </c>
      <c r="S756" s="145">
        <v>0</v>
      </c>
      <c r="T756" s="146">
        <f>S756*H756</f>
        <v>0</v>
      </c>
      <c r="AR756" s="147" t="s">
        <v>489</v>
      </c>
      <c r="AT756" s="147" t="s">
        <v>463</v>
      </c>
      <c r="AU756" s="147" t="s">
        <v>82</v>
      </c>
      <c r="AY756" s="17" t="s">
        <v>252</v>
      </c>
      <c r="BE756" s="148">
        <f>IF(N756="základní",J756,0)</f>
        <v>0</v>
      </c>
      <c r="BF756" s="148">
        <f>IF(N756="snížená",J756,0)</f>
        <v>0</v>
      </c>
      <c r="BG756" s="148">
        <f>IF(N756="zákl. přenesená",J756,0)</f>
        <v>0</v>
      </c>
      <c r="BH756" s="148">
        <f>IF(N756="sníž. přenesená",J756,0)</f>
        <v>0</v>
      </c>
      <c r="BI756" s="148">
        <f>IF(N756="nulová",J756,0)</f>
        <v>0</v>
      </c>
      <c r="BJ756" s="17" t="s">
        <v>80</v>
      </c>
      <c r="BK756" s="148">
        <f>ROUND(I756*H756,2)</f>
        <v>0</v>
      </c>
      <c r="BL756" s="17" t="s">
        <v>368</v>
      </c>
      <c r="BM756" s="147" t="s">
        <v>3635</v>
      </c>
    </row>
    <row r="757" spans="2:65" s="1" customFormat="1" ht="55.5" customHeight="1">
      <c r="B757" s="32"/>
      <c r="C757" s="136" t="s">
        <v>898</v>
      </c>
      <c r="D757" s="136" t="s">
        <v>254</v>
      </c>
      <c r="E757" s="137" t="s">
        <v>1167</v>
      </c>
      <c r="F757" s="138" t="s">
        <v>1168</v>
      </c>
      <c r="G757" s="139" t="s">
        <v>257</v>
      </c>
      <c r="H757" s="140">
        <v>168.99299999999999</v>
      </c>
      <c r="I757" s="141"/>
      <c r="J757" s="142">
        <f>ROUND(I757*H757,2)</f>
        <v>0</v>
      </c>
      <c r="K757" s="138" t="s">
        <v>258</v>
      </c>
      <c r="L757" s="32"/>
      <c r="M757" s="143" t="s">
        <v>1</v>
      </c>
      <c r="N757" s="144" t="s">
        <v>38</v>
      </c>
      <c r="P757" s="145">
        <f>O757*H757</f>
        <v>0</v>
      </c>
      <c r="Q757" s="145">
        <v>4.0890000000000003E-2</v>
      </c>
      <c r="R757" s="145">
        <f>Q757*H757</f>
        <v>6.9101237700000002</v>
      </c>
      <c r="S757" s="145">
        <v>0</v>
      </c>
      <c r="T757" s="146">
        <f>S757*H757</f>
        <v>0</v>
      </c>
      <c r="AR757" s="147" t="s">
        <v>368</v>
      </c>
      <c r="AT757" s="147" t="s">
        <v>254</v>
      </c>
      <c r="AU757" s="147" t="s">
        <v>82</v>
      </c>
      <c r="AY757" s="17" t="s">
        <v>252</v>
      </c>
      <c r="BE757" s="148">
        <f>IF(N757="základní",J757,0)</f>
        <v>0</v>
      </c>
      <c r="BF757" s="148">
        <f>IF(N757="snížená",J757,0)</f>
        <v>0</v>
      </c>
      <c r="BG757" s="148">
        <f>IF(N757="zákl. přenesená",J757,0)</f>
        <v>0</v>
      </c>
      <c r="BH757" s="148">
        <f>IF(N757="sníž. přenesená",J757,0)</f>
        <v>0</v>
      </c>
      <c r="BI757" s="148">
        <f>IF(N757="nulová",J757,0)</f>
        <v>0</v>
      </c>
      <c r="BJ757" s="17" t="s">
        <v>80</v>
      </c>
      <c r="BK757" s="148">
        <f>ROUND(I757*H757,2)</f>
        <v>0</v>
      </c>
      <c r="BL757" s="17" t="s">
        <v>368</v>
      </c>
      <c r="BM757" s="147" t="s">
        <v>3636</v>
      </c>
    </row>
    <row r="758" spans="2:65" s="12" customFormat="1">
      <c r="B758" s="149"/>
      <c r="D758" s="150" t="s">
        <v>261</v>
      </c>
      <c r="E758" s="151" t="s">
        <v>1</v>
      </c>
      <c r="F758" s="152" t="s">
        <v>958</v>
      </c>
      <c r="H758" s="151" t="s">
        <v>1</v>
      </c>
      <c r="I758" s="153"/>
      <c r="L758" s="149"/>
      <c r="M758" s="154"/>
      <c r="T758" s="155"/>
      <c r="AT758" s="151" t="s">
        <v>261</v>
      </c>
      <c r="AU758" s="151" t="s">
        <v>82</v>
      </c>
      <c r="AV758" s="12" t="s">
        <v>80</v>
      </c>
      <c r="AW758" s="12" t="s">
        <v>30</v>
      </c>
      <c r="AX758" s="12" t="s">
        <v>73</v>
      </c>
      <c r="AY758" s="151" t="s">
        <v>252</v>
      </c>
    </row>
    <row r="759" spans="2:65" s="12" customFormat="1">
      <c r="B759" s="149"/>
      <c r="D759" s="150" t="s">
        <v>261</v>
      </c>
      <c r="E759" s="151" t="s">
        <v>1</v>
      </c>
      <c r="F759" s="152" t="s">
        <v>3637</v>
      </c>
      <c r="H759" s="151" t="s">
        <v>1</v>
      </c>
      <c r="I759" s="153"/>
      <c r="L759" s="149"/>
      <c r="M759" s="154"/>
      <c r="T759" s="155"/>
      <c r="AT759" s="151" t="s">
        <v>261</v>
      </c>
      <c r="AU759" s="151" t="s">
        <v>82</v>
      </c>
      <c r="AV759" s="12" t="s">
        <v>80</v>
      </c>
      <c r="AW759" s="12" t="s">
        <v>30</v>
      </c>
      <c r="AX759" s="12" t="s">
        <v>73</v>
      </c>
      <c r="AY759" s="151" t="s">
        <v>252</v>
      </c>
    </row>
    <row r="760" spans="2:65" s="12" customFormat="1">
      <c r="B760" s="149"/>
      <c r="D760" s="150" t="s">
        <v>261</v>
      </c>
      <c r="E760" s="151" t="s">
        <v>1</v>
      </c>
      <c r="F760" s="152" t="s">
        <v>1119</v>
      </c>
      <c r="H760" s="151" t="s">
        <v>1</v>
      </c>
      <c r="I760" s="153"/>
      <c r="L760" s="149"/>
      <c r="M760" s="154"/>
      <c r="T760" s="155"/>
      <c r="AT760" s="151" t="s">
        <v>261</v>
      </c>
      <c r="AU760" s="151" t="s">
        <v>82</v>
      </c>
      <c r="AV760" s="12" t="s">
        <v>80</v>
      </c>
      <c r="AW760" s="12" t="s">
        <v>30</v>
      </c>
      <c r="AX760" s="12" t="s">
        <v>73</v>
      </c>
      <c r="AY760" s="151" t="s">
        <v>252</v>
      </c>
    </row>
    <row r="761" spans="2:65" s="13" customFormat="1">
      <c r="B761" s="156"/>
      <c r="D761" s="150" t="s">
        <v>261</v>
      </c>
      <c r="E761" s="157" t="s">
        <v>1</v>
      </c>
      <c r="F761" s="158" t="s">
        <v>3638</v>
      </c>
      <c r="H761" s="159">
        <v>3.93</v>
      </c>
      <c r="I761" s="160"/>
      <c r="L761" s="156"/>
      <c r="M761" s="161"/>
      <c r="T761" s="162"/>
      <c r="AT761" s="157" t="s">
        <v>261</v>
      </c>
      <c r="AU761" s="157" t="s">
        <v>82</v>
      </c>
      <c r="AV761" s="13" t="s">
        <v>82</v>
      </c>
      <c r="AW761" s="13" t="s">
        <v>30</v>
      </c>
      <c r="AX761" s="13" t="s">
        <v>73</v>
      </c>
      <c r="AY761" s="157" t="s">
        <v>252</v>
      </c>
    </row>
    <row r="762" spans="2:65" s="12" customFormat="1">
      <c r="B762" s="149"/>
      <c r="D762" s="150" t="s">
        <v>261</v>
      </c>
      <c r="E762" s="151" t="s">
        <v>1</v>
      </c>
      <c r="F762" s="152" t="s">
        <v>3639</v>
      </c>
      <c r="H762" s="151" t="s">
        <v>1</v>
      </c>
      <c r="I762" s="153"/>
      <c r="L762" s="149"/>
      <c r="M762" s="154"/>
      <c r="T762" s="155"/>
      <c r="AT762" s="151" t="s">
        <v>261</v>
      </c>
      <c r="AU762" s="151" t="s">
        <v>82</v>
      </c>
      <c r="AV762" s="12" t="s">
        <v>80</v>
      </c>
      <c r="AW762" s="12" t="s">
        <v>30</v>
      </c>
      <c r="AX762" s="12" t="s">
        <v>73</v>
      </c>
      <c r="AY762" s="151" t="s">
        <v>252</v>
      </c>
    </row>
    <row r="763" spans="2:65" s="13" customFormat="1">
      <c r="B763" s="156"/>
      <c r="D763" s="150" t="s">
        <v>261</v>
      </c>
      <c r="E763" s="157" t="s">
        <v>1</v>
      </c>
      <c r="F763" s="158" t="s">
        <v>3640</v>
      </c>
      <c r="H763" s="159">
        <v>0.875</v>
      </c>
      <c r="I763" s="160"/>
      <c r="L763" s="156"/>
      <c r="M763" s="161"/>
      <c r="T763" s="162"/>
      <c r="AT763" s="157" t="s">
        <v>261</v>
      </c>
      <c r="AU763" s="157" t="s">
        <v>82</v>
      </c>
      <c r="AV763" s="13" t="s">
        <v>82</v>
      </c>
      <c r="AW763" s="13" t="s">
        <v>30</v>
      </c>
      <c r="AX763" s="13" t="s">
        <v>73</v>
      </c>
      <c r="AY763" s="157" t="s">
        <v>252</v>
      </c>
    </row>
    <row r="764" spans="2:65" s="15" customFormat="1">
      <c r="B764" s="180"/>
      <c r="D764" s="150" t="s">
        <v>261</v>
      </c>
      <c r="E764" s="181" t="s">
        <v>1</v>
      </c>
      <c r="F764" s="182" t="s">
        <v>510</v>
      </c>
      <c r="H764" s="183">
        <v>4.8049999999999997</v>
      </c>
      <c r="I764" s="184"/>
      <c r="L764" s="180"/>
      <c r="M764" s="185"/>
      <c r="T764" s="186"/>
      <c r="AT764" s="181" t="s">
        <v>261</v>
      </c>
      <c r="AU764" s="181" t="s">
        <v>82</v>
      </c>
      <c r="AV764" s="15" t="s">
        <v>96</v>
      </c>
      <c r="AW764" s="15" t="s">
        <v>30</v>
      </c>
      <c r="AX764" s="15" t="s">
        <v>73</v>
      </c>
      <c r="AY764" s="181" t="s">
        <v>252</v>
      </c>
    </row>
    <row r="765" spans="2:65" s="12" customFormat="1">
      <c r="B765" s="149"/>
      <c r="D765" s="150" t="s">
        <v>261</v>
      </c>
      <c r="E765" s="151" t="s">
        <v>1</v>
      </c>
      <c r="F765" s="152" t="s">
        <v>955</v>
      </c>
      <c r="H765" s="151" t="s">
        <v>1</v>
      </c>
      <c r="I765" s="153"/>
      <c r="L765" s="149"/>
      <c r="M765" s="154"/>
      <c r="T765" s="155"/>
      <c r="AT765" s="151" t="s">
        <v>261</v>
      </c>
      <c r="AU765" s="151" t="s">
        <v>82</v>
      </c>
      <c r="AV765" s="12" t="s">
        <v>80</v>
      </c>
      <c r="AW765" s="12" t="s">
        <v>30</v>
      </c>
      <c r="AX765" s="12" t="s">
        <v>73</v>
      </c>
      <c r="AY765" s="151" t="s">
        <v>252</v>
      </c>
    </row>
    <row r="766" spans="2:65" s="12" customFormat="1">
      <c r="B766" s="149"/>
      <c r="D766" s="150" t="s">
        <v>261</v>
      </c>
      <c r="E766" s="151" t="s">
        <v>1</v>
      </c>
      <c r="F766" s="152" t="s">
        <v>3641</v>
      </c>
      <c r="H766" s="151" t="s">
        <v>1</v>
      </c>
      <c r="I766" s="153"/>
      <c r="L766" s="149"/>
      <c r="M766" s="154"/>
      <c r="T766" s="155"/>
      <c r="AT766" s="151" t="s">
        <v>261</v>
      </c>
      <c r="AU766" s="151" t="s">
        <v>82</v>
      </c>
      <c r="AV766" s="12" t="s">
        <v>80</v>
      </c>
      <c r="AW766" s="12" t="s">
        <v>30</v>
      </c>
      <c r="AX766" s="12" t="s">
        <v>73</v>
      </c>
      <c r="AY766" s="151" t="s">
        <v>252</v>
      </c>
    </row>
    <row r="767" spans="2:65" s="13" customFormat="1">
      <c r="B767" s="156"/>
      <c r="D767" s="150" t="s">
        <v>261</v>
      </c>
      <c r="E767" s="157" t="s">
        <v>1</v>
      </c>
      <c r="F767" s="158" t="s">
        <v>957</v>
      </c>
      <c r="H767" s="159">
        <v>164.18799999999999</v>
      </c>
      <c r="I767" s="160"/>
      <c r="L767" s="156"/>
      <c r="M767" s="161"/>
      <c r="T767" s="162"/>
      <c r="AT767" s="157" t="s">
        <v>261</v>
      </c>
      <c r="AU767" s="157" t="s">
        <v>82</v>
      </c>
      <c r="AV767" s="13" t="s">
        <v>82</v>
      </c>
      <c r="AW767" s="13" t="s">
        <v>30</v>
      </c>
      <c r="AX767" s="13" t="s">
        <v>73</v>
      </c>
      <c r="AY767" s="157" t="s">
        <v>252</v>
      </c>
    </row>
    <row r="768" spans="2:65" s="15" customFormat="1">
      <c r="B768" s="180"/>
      <c r="D768" s="150" t="s">
        <v>261</v>
      </c>
      <c r="E768" s="181" t="s">
        <v>1</v>
      </c>
      <c r="F768" s="182" t="s">
        <v>510</v>
      </c>
      <c r="H768" s="183">
        <v>164.18799999999999</v>
      </c>
      <c r="I768" s="184"/>
      <c r="L768" s="180"/>
      <c r="M768" s="185"/>
      <c r="T768" s="186"/>
      <c r="AT768" s="181" t="s">
        <v>261</v>
      </c>
      <c r="AU768" s="181" t="s">
        <v>82</v>
      </c>
      <c r="AV768" s="15" t="s">
        <v>96</v>
      </c>
      <c r="AW768" s="15" t="s">
        <v>30</v>
      </c>
      <c r="AX768" s="15" t="s">
        <v>73</v>
      </c>
      <c r="AY768" s="181" t="s">
        <v>252</v>
      </c>
    </row>
    <row r="769" spans="2:65" s="14" customFormat="1">
      <c r="B769" s="163"/>
      <c r="D769" s="150" t="s">
        <v>261</v>
      </c>
      <c r="E769" s="164" t="s">
        <v>1</v>
      </c>
      <c r="F769" s="165" t="s">
        <v>277</v>
      </c>
      <c r="H769" s="166">
        <v>168.99299999999999</v>
      </c>
      <c r="I769" s="167"/>
      <c r="L769" s="163"/>
      <c r="M769" s="168"/>
      <c r="T769" s="169"/>
      <c r="AT769" s="164" t="s">
        <v>261</v>
      </c>
      <c r="AU769" s="164" t="s">
        <v>82</v>
      </c>
      <c r="AV769" s="14" t="s">
        <v>259</v>
      </c>
      <c r="AW769" s="14" t="s">
        <v>30</v>
      </c>
      <c r="AX769" s="14" t="s">
        <v>80</v>
      </c>
      <c r="AY769" s="164" t="s">
        <v>252</v>
      </c>
    </row>
    <row r="770" spans="2:65" s="1" customFormat="1" ht="24.2" customHeight="1">
      <c r="B770" s="32"/>
      <c r="C770" s="136" t="s">
        <v>906</v>
      </c>
      <c r="D770" s="136" t="s">
        <v>254</v>
      </c>
      <c r="E770" s="137" t="s">
        <v>1173</v>
      </c>
      <c r="F770" s="138" t="s">
        <v>1174</v>
      </c>
      <c r="G770" s="139" t="s">
        <v>257</v>
      </c>
      <c r="H770" s="140">
        <v>9.61</v>
      </c>
      <c r="I770" s="141"/>
      <c r="J770" s="142">
        <f>ROUND(I770*H770,2)</f>
        <v>0</v>
      </c>
      <c r="K770" s="138" t="s">
        <v>258</v>
      </c>
      <c r="L770" s="32"/>
      <c r="M770" s="143" t="s">
        <v>1</v>
      </c>
      <c r="N770" s="144" t="s">
        <v>38</v>
      </c>
      <c r="P770" s="145">
        <f>O770*H770</f>
        <v>0</v>
      </c>
      <c r="Q770" s="145">
        <v>2.0000000000000001E-4</v>
      </c>
      <c r="R770" s="145">
        <f>Q770*H770</f>
        <v>1.9219999999999999E-3</v>
      </c>
      <c r="S770" s="145">
        <v>0</v>
      </c>
      <c r="T770" s="146">
        <f>S770*H770</f>
        <v>0</v>
      </c>
      <c r="AR770" s="147" t="s">
        <v>368</v>
      </c>
      <c r="AT770" s="147" t="s">
        <v>254</v>
      </c>
      <c r="AU770" s="147" t="s">
        <v>82</v>
      </c>
      <c r="AY770" s="17" t="s">
        <v>252</v>
      </c>
      <c r="BE770" s="148">
        <f>IF(N770="základní",J770,0)</f>
        <v>0</v>
      </c>
      <c r="BF770" s="148">
        <f>IF(N770="snížená",J770,0)</f>
        <v>0</v>
      </c>
      <c r="BG770" s="148">
        <f>IF(N770="zákl. přenesená",J770,0)</f>
        <v>0</v>
      </c>
      <c r="BH770" s="148">
        <f>IF(N770="sníž. přenesená",J770,0)</f>
        <v>0</v>
      </c>
      <c r="BI770" s="148">
        <f>IF(N770="nulová",J770,0)</f>
        <v>0</v>
      </c>
      <c r="BJ770" s="17" t="s">
        <v>80</v>
      </c>
      <c r="BK770" s="148">
        <f>ROUND(I770*H770,2)</f>
        <v>0</v>
      </c>
      <c r="BL770" s="17" t="s">
        <v>368</v>
      </c>
      <c r="BM770" s="147" t="s">
        <v>3642</v>
      </c>
    </row>
    <row r="771" spans="2:65" s="12" customFormat="1">
      <c r="B771" s="149"/>
      <c r="D771" s="150" t="s">
        <v>261</v>
      </c>
      <c r="E771" s="151" t="s">
        <v>1</v>
      </c>
      <c r="F771" s="152" t="s">
        <v>3643</v>
      </c>
      <c r="H771" s="151" t="s">
        <v>1</v>
      </c>
      <c r="I771" s="153"/>
      <c r="L771" s="149"/>
      <c r="M771" s="154"/>
      <c r="T771" s="155"/>
      <c r="AT771" s="151" t="s">
        <v>261</v>
      </c>
      <c r="AU771" s="151" t="s">
        <v>82</v>
      </c>
      <c r="AV771" s="12" t="s">
        <v>80</v>
      </c>
      <c r="AW771" s="12" t="s">
        <v>30</v>
      </c>
      <c r="AX771" s="12" t="s">
        <v>73</v>
      </c>
      <c r="AY771" s="151" t="s">
        <v>252</v>
      </c>
    </row>
    <row r="772" spans="2:65" s="12" customFormat="1">
      <c r="B772" s="149"/>
      <c r="D772" s="150" t="s">
        <v>261</v>
      </c>
      <c r="E772" s="151" t="s">
        <v>1</v>
      </c>
      <c r="F772" s="152" t="s">
        <v>958</v>
      </c>
      <c r="H772" s="151" t="s">
        <v>1</v>
      </c>
      <c r="I772" s="153"/>
      <c r="L772" s="149"/>
      <c r="M772" s="154"/>
      <c r="T772" s="155"/>
      <c r="AT772" s="151" t="s">
        <v>261</v>
      </c>
      <c r="AU772" s="151" t="s">
        <v>82</v>
      </c>
      <c r="AV772" s="12" t="s">
        <v>80</v>
      </c>
      <c r="AW772" s="12" t="s">
        <v>30</v>
      </c>
      <c r="AX772" s="12" t="s">
        <v>73</v>
      </c>
      <c r="AY772" s="151" t="s">
        <v>252</v>
      </c>
    </row>
    <row r="773" spans="2:65" s="12" customFormat="1">
      <c r="B773" s="149"/>
      <c r="D773" s="150" t="s">
        <v>261</v>
      </c>
      <c r="E773" s="151" t="s">
        <v>1</v>
      </c>
      <c r="F773" s="152" t="s">
        <v>3637</v>
      </c>
      <c r="H773" s="151" t="s">
        <v>1</v>
      </c>
      <c r="I773" s="153"/>
      <c r="L773" s="149"/>
      <c r="M773" s="154"/>
      <c r="T773" s="155"/>
      <c r="AT773" s="151" t="s">
        <v>261</v>
      </c>
      <c r="AU773" s="151" t="s">
        <v>82</v>
      </c>
      <c r="AV773" s="12" t="s">
        <v>80</v>
      </c>
      <c r="AW773" s="12" t="s">
        <v>30</v>
      </c>
      <c r="AX773" s="12" t="s">
        <v>73</v>
      </c>
      <c r="AY773" s="151" t="s">
        <v>252</v>
      </c>
    </row>
    <row r="774" spans="2:65" s="12" customFormat="1">
      <c r="B774" s="149"/>
      <c r="D774" s="150" t="s">
        <v>261</v>
      </c>
      <c r="E774" s="151" t="s">
        <v>1</v>
      </c>
      <c r="F774" s="152" t="s">
        <v>1119</v>
      </c>
      <c r="H774" s="151" t="s">
        <v>1</v>
      </c>
      <c r="I774" s="153"/>
      <c r="L774" s="149"/>
      <c r="M774" s="154"/>
      <c r="T774" s="155"/>
      <c r="AT774" s="151" t="s">
        <v>261</v>
      </c>
      <c r="AU774" s="151" t="s">
        <v>82</v>
      </c>
      <c r="AV774" s="12" t="s">
        <v>80</v>
      </c>
      <c r="AW774" s="12" t="s">
        <v>30</v>
      </c>
      <c r="AX774" s="12" t="s">
        <v>73</v>
      </c>
      <c r="AY774" s="151" t="s">
        <v>252</v>
      </c>
    </row>
    <row r="775" spans="2:65" s="13" customFormat="1">
      <c r="B775" s="156"/>
      <c r="D775" s="150" t="s">
        <v>261</v>
      </c>
      <c r="E775" s="157" t="s">
        <v>1</v>
      </c>
      <c r="F775" s="158" t="s">
        <v>3644</v>
      </c>
      <c r="H775" s="159">
        <v>7.86</v>
      </c>
      <c r="I775" s="160"/>
      <c r="L775" s="156"/>
      <c r="M775" s="161"/>
      <c r="T775" s="162"/>
      <c r="AT775" s="157" t="s">
        <v>261</v>
      </c>
      <c r="AU775" s="157" t="s">
        <v>82</v>
      </c>
      <c r="AV775" s="13" t="s">
        <v>82</v>
      </c>
      <c r="AW775" s="13" t="s">
        <v>30</v>
      </c>
      <c r="AX775" s="13" t="s">
        <v>73</v>
      </c>
      <c r="AY775" s="157" t="s">
        <v>252</v>
      </c>
    </row>
    <row r="776" spans="2:65" s="12" customFormat="1">
      <c r="B776" s="149"/>
      <c r="D776" s="150" t="s">
        <v>261</v>
      </c>
      <c r="E776" s="151" t="s">
        <v>1</v>
      </c>
      <c r="F776" s="152" t="s">
        <v>3639</v>
      </c>
      <c r="H776" s="151" t="s">
        <v>1</v>
      </c>
      <c r="I776" s="153"/>
      <c r="L776" s="149"/>
      <c r="M776" s="154"/>
      <c r="T776" s="155"/>
      <c r="AT776" s="151" t="s">
        <v>261</v>
      </c>
      <c r="AU776" s="151" t="s">
        <v>82</v>
      </c>
      <c r="AV776" s="12" t="s">
        <v>80</v>
      </c>
      <c r="AW776" s="12" t="s">
        <v>30</v>
      </c>
      <c r="AX776" s="12" t="s">
        <v>73</v>
      </c>
      <c r="AY776" s="151" t="s">
        <v>252</v>
      </c>
    </row>
    <row r="777" spans="2:65" s="13" customFormat="1">
      <c r="B777" s="156"/>
      <c r="D777" s="150" t="s">
        <v>261</v>
      </c>
      <c r="E777" s="157" t="s">
        <v>1</v>
      </c>
      <c r="F777" s="158" t="s">
        <v>3645</v>
      </c>
      <c r="H777" s="159">
        <v>1.75</v>
      </c>
      <c r="I777" s="160"/>
      <c r="L777" s="156"/>
      <c r="M777" s="161"/>
      <c r="T777" s="162"/>
      <c r="AT777" s="157" t="s">
        <v>261</v>
      </c>
      <c r="AU777" s="157" t="s">
        <v>82</v>
      </c>
      <c r="AV777" s="13" t="s">
        <v>82</v>
      </c>
      <c r="AW777" s="13" t="s">
        <v>30</v>
      </c>
      <c r="AX777" s="13" t="s">
        <v>73</v>
      </c>
      <c r="AY777" s="157" t="s">
        <v>252</v>
      </c>
    </row>
    <row r="778" spans="2:65" s="14" customFormat="1">
      <c r="B778" s="163"/>
      <c r="D778" s="150" t="s">
        <v>261</v>
      </c>
      <c r="E778" s="164" t="s">
        <v>1</v>
      </c>
      <c r="F778" s="165" t="s">
        <v>277</v>
      </c>
      <c r="H778" s="166">
        <v>9.61</v>
      </c>
      <c r="I778" s="167"/>
      <c r="L778" s="163"/>
      <c r="M778" s="168"/>
      <c r="T778" s="169"/>
      <c r="AT778" s="164" t="s">
        <v>261</v>
      </c>
      <c r="AU778" s="164" t="s">
        <v>82</v>
      </c>
      <c r="AV778" s="14" t="s">
        <v>259</v>
      </c>
      <c r="AW778" s="14" t="s">
        <v>30</v>
      </c>
      <c r="AX778" s="14" t="s">
        <v>80</v>
      </c>
      <c r="AY778" s="164" t="s">
        <v>252</v>
      </c>
    </row>
    <row r="779" spans="2:65" s="1" customFormat="1" ht="16.5" customHeight="1">
      <c r="B779" s="32"/>
      <c r="C779" s="170" t="s">
        <v>914</v>
      </c>
      <c r="D779" s="170" t="s">
        <v>463</v>
      </c>
      <c r="E779" s="171" t="s">
        <v>1179</v>
      </c>
      <c r="F779" s="172" t="s">
        <v>1180</v>
      </c>
      <c r="G779" s="173" t="s">
        <v>257</v>
      </c>
      <c r="H779" s="174">
        <v>10.571</v>
      </c>
      <c r="I779" s="175"/>
      <c r="J779" s="176">
        <f>ROUND(I779*H779,2)</f>
        <v>0</v>
      </c>
      <c r="K779" s="172" t="s">
        <v>258</v>
      </c>
      <c r="L779" s="177"/>
      <c r="M779" s="178" t="s">
        <v>1</v>
      </c>
      <c r="N779" s="179" t="s">
        <v>38</v>
      </c>
      <c r="P779" s="145">
        <f>O779*H779</f>
        <v>0</v>
      </c>
      <c r="Q779" s="145">
        <v>1.7999999999999999E-2</v>
      </c>
      <c r="R779" s="145">
        <f>Q779*H779</f>
        <v>0.19027799999999997</v>
      </c>
      <c r="S779" s="145">
        <v>0</v>
      </c>
      <c r="T779" s="146">
        <f>S779*H779</f>
        <v>0</v>
      </c>
      <c r="AR779" s="147" t="s">
        <v>489</v>
      </c>
      <c r="AT779" s="147" t="s">
        <v>463</v>
      </c>
      <c r="AU779" s="147" t="s">
        <v>82</v>
      </c>
      <c r="AY779" s="17" t="s">
        <v>252</v>
      </c>
      <c r="BE779" s="148">
        <f>IF(N779="základní",J779,0)</f>
        <v>0</v>
      </c>
      <c r="BF779" s="148">
        <f>IF(N779="snížená",J779,0)</f>
        <v>0</v>
      </c>
      <c r="BG779" s="148">
        <f>IF(N779="zákl. přenesená",J779,0)</f>
        <v>0</v>
      </c>
      <c r="BH779" s="148">
        <f>IF(N779="sníž. přenesená",J779,0)</f>
        <v>0</v>
      </c>
      <c r="BI779" s="148">
        <f>IF(N779="nulová",J779,0)</f>
        <v>0</v>
      </c>
      <c r="BJ779" s="17" t="s">
        <v>80</v>
      </c>
      <c r="BK779" s="148">
        <f>ROUND(I779*H779,2)</f>
        <v>0</v>
      </c>
      <c r="BL779" s="17" t="s">
        <v>368</v>
      </c>
      <c r="BM779" s="147" t="s">
        <v>3646</v>
      </c>
    </row>
    <row r="780" spans="2:65" s="13" customFormat="1">
      <c r="B780" s="156"/>
      <c r="D780" s="150" t="s">
        <v>261</v>
      </c>
      <c r="E780" s="157" t="s">
        <v>1</v>
      </c>
      <c r="F780" s="158" t="s">
        <v>3647</v>
      </c>
      <c r="H780" s="159">
        <v>10.571</v>
      </c>
      <c r="I780" s="160"/>
      <c r="L780" s="156"/>
      <c r="M780" s="161"/>
      <c r="T780" s="162"/>
      <c r="AT780" s="157" t="s">
        <v>261</v>
      </c>
      <c r="AU780" s="157" t="s">
        <v>82</v>
      </c>
      <c r="AV780" s="13" t="s">
        <v>82</v>
      </c>
      <c r="AW780" s="13" t="s">
        <v>30</v>
      </c>
      <c r="AX780" s="13" t="s">
        <v>80</v>
      </c>
      <c r="AY780" s="157" t="s">
        <v>252</v>
      </c>
    </row>
    <row r="781" spans="2:65" s="1" customFormat="1" ht="76.349999999999994" customHeight="1">
      <c r="B781" s="32"/>
      <c r="C781" s="136" t="s">
        <v>920</v>
      </c>
      <c r="D781" s="136" t="s">
        <v>254</v>
      </c>
      <c r="E781" s="137" t="s">
        <v>1184</v>
      </c>
      <c r="F781" s="138" t="s">
        <v>1185</v>
      </c>
      <c r="G781" s="139" t="s">
        <v>336</v>
      </c>
      <c r="H781" s="140">
        <v>34.073999999999998</v>
      </c>
      <c r="I781" s="141"/>
      <c r="J781" s="142">
        <f>ROUND(I781*H781,2)</f>
        <v>0</v>
      </c>
      <c r="K781" s="138" t="s">
        <v>258</v>
      </c>
      <c r="L781" s="32"/>
      <c r="M781" s="143" t="s">
        <v>1</v>
      </c>
      <c r="N781" s="144" t="s">
        <v>38</v>
      </c>
      <c r="P781" s="145">
        <f>O781*H781</f>
        <v>0</v>
      </c>
      <c r="Q781" s="145">
        <v>0</v>
      </c>
      <c r="R781" s="145">
        <f>Q781*H781</f>
        <v>0</v>
      </c>
      <c r="S781" s="145">
        <v>0</v>
      </c>
      <c r="T781" s="146">
        <f>S781*H781</f>
        <v>0</v>
      </c>
      <c r="AR781" s="147" t="s">
        <v>368</v>
      </c>
      <c r="AT781" s="147" t="s">
        <v>254</v>
      </c>
      <c r="AU781" s="147" t="s">
        <v>82</v>
      </c>
      <c r="AY781" s="17" t="s">
        <v>252</v>
      </c>
      <c r="BE781" s="148">
        <f>IF(N781="základní",J781,0)</f>
        <v>0</v>
      </c>
      <c r="BF781" s="148">
        <f>IF(N781="snížená",J781,0)</f>
        <v>0</v>
      </c>
      <c r="BG781" s="148">
        <f>IF(N781="zákl. přenesená",J781,0)</f>
        <v>0</v>
      </c>
      <c r="BH781" s="148">
        <f>IF(N781="sníž. přenesená",J781,0)</f>
        <v>0</v>
      </c>
      <c r="BI781" s="148">
        <f>IF(N781="nulová",J781,0)</f>
        <v>0</v>
      </c>
      <c r="BJ781" s="17" t="s">
        <v>80</v>
      </c>
      <c r="BK781" s="148">
        <f>ROUND(I781*H781,2)</f>
        <v>0</v>
      </c>
      <c r="BL781" s="17" t="s">
        <v>368</v>
      </c>
      <c r="BM781" s="147" t="s">
        <v>3648</v>
      </c>
    </row>
    <row r="782" spans="2:65" s="11" customFormat="1" ht="22.9" customHeight="1">
      <c r="B782" s="124"/>
      <c r="D782" s="125" t="s">
        <v>72</v>
      </c>
      <c r="E782" s="134" t="s">
        <v>1187</v>
      </c>
      <c r="F782" s="134" t="s">
        <v>1188</v>
      </c>
      <c r="I782" s="127"/>
      <c r="J782" s="135">
        <f>BK782</f>
        <v>0</v>
      </c>
      <c r="L782" s="124"/>
      <c r="M782" s="129"/>
      <c r="P782" s="130">
        <f>SUM(P783:P795)</f>
        <v>0</v>
      </c>
      <c r="R782" s="130">
        <f>SUM(R783:R795)</f>
        <v>7.7487150000000007</v>
      </c>
      <c r="T782" s="131">
        <f>SUM(T783:T795)</f>
        <v>9.0928950000000004</v>
      </c>
      <c r="AR782" s="125" t="s">
        <v>82</v>
      </c>
      <c r="AT782" s="132" t="s">
        <v>72</v>
      </c>
      <c r="AU782" s="132" t="s">
        <v>80</v>
      </c>
      <c r="AY782" s="125" t="s">
        <v>252</v>
      </c>
      <c r="BK782" s="133">
        <f>SUM(BK783:BK795)</f>
        <v>0</v>
      </c>
    </row>
    <row r="783" spans="2:65" s="1" customFormat="1" ht="33" customHeight="1">
      <c r="B783" s="32"/>
      <c r="C783" s="136" t="s">
        <v>925</v>
      </c>
      <c r="D783" s="136" t="s">
        <v>254</v>
      </c>
      <c r="E783" s="137" t="s">
        <v>1190</v>
      </c>
      <c r="F783" s="138" t="s">
        <v>3649</v>
      </c>
      <c r="G783" s="139" t="s">
        <v>257</v>
      </c>
      <c r="H783" s="140">
        <v>102.7</v>
      </c>
      <c r="I783" s="141"/>
      <c r="J783" s="142">
        <f>ROUND(I783*H783,2)</f>
        <v>0</v>
      </c>
      <c r="K783" s="138" t="s">
        <v>1</v>
      </c>
      <c r="L783" s="32"/>
      <c r="M783" s="143" t="s">
        <v>1</v>
      </c>
      <c r="N783" s="144" t="s">
        <v>38</v>
      </c>
      <c r="P783" s="145">
        <f>O783*H783</f>
        <v>0</v>
      </c>
      <c r="Q783" s="145">
        <v>7.5450000000000003E-2</v>
      </c>
      <c r="R783" s="145">
        <f>Q783*H783</f>
        <v>7.7487150000000007</v>
      </c>
      <c r="S783" s="145">
        <v>0</v>
      </c>
      <c r="T783" s="146">
        <f>S783*H783</f>
        <v>0</v>
      </c>
      <c r="AR783" s="147" t="s">
        <v>368</v>
      </c>
      <c r="AT783" s="147" t="s">
        <v>254</v>
      </c>
      <c r="AU783" s="147" t="s">
        <v>82</v>
      </c>
      <c r="AY783" s="17" t="s">
        <v>252</v>
      </c>
      <c r="BE783" s="148">
        <f>IF(N783="základní",J783,0)</f>
        <v>0</v>
      </c>
      <c r="BF783" s="148">
        <f>IF(N783="snížená",J783,0)</f>
        <v>0</v>
      </c>
      <c r="BG783" s="148">
        <f>IF(N783="zákl. přenesená",J783,0)</f>
        <v>0</v>
      </c>
      <c r="BH783" s="148">
        <f>IF(N783="sníž. přenesená",J783,0)</f>
        <v>0</v>
      </c>
      <c r="BI783" s="148">
        <f>IF(N783="nulová",J783,0)</f>
        <v>0</v>
      </c>
      <c r="BJ783" s="17" t="s">
        <v>80</v>
      </c>
      <c r="BK783" s="148">
        <f>ROUND(I783*H783,2)</f>
        <v>0</v>
      </c>
      <c r="BL783" s="17" t="s">
        <v>368</v>
      </c>
      <c r="BM783" s="147" t="s">
        <v>3650</v>
      </c>
    </row>
    <row r="784" spans="2:65" s="12" customFormat="1">
      <c r="B784" s="149"/>
      <c r="D784" s="150" t="s">
        <v>261</v>
      </c>
      <c r="E784" s="151" t="s">
        <v>1</v>
      </c>
      <c r="F784" s="152" t="s">
        <v>140</v>
      </c>
      <c r="H784" s="151" t="s">
        <v>1</v>
      </c>
      <c r="I784" s="153"/>
      <c r="L784" s="149"/>
      <c r="M784" s="154"/>
      <c r="T784" s="155"/>
      <c r="AT784" s="151" t="s">
        <v>261</v>
      </c>
      <c r="AU784" s="151" t="s">
        <v>82</v>
      </c>
      <c r="AV784" s="12" t="s">
        <v>80</v>
      </c>
      <c r="AW784" s="12" t="s">
        <v>30</v>
      </c>
      <c r="AX784" s="12" t="s">
        <v>73</v>
      </c>
      <c r="AY784" s="151" t="s">
        <v>252</v>
      </c>
    </row>
    <row r="785" spans="2:65" s="13" customFormat="1">
      <c r="B785" s="156"/>
      <c r="D785" s="150" t="s">
        <v>261</v>
      </c>
      <c r="E785" s="157" t="s">
        <v>1</v>
      </c>
      <c r="F785" s="158" t="s">
        <v>3651</v>
      </c>
      <c r="H785" s="159">
        <v>97.244</v>
      </c>
      <c r="I785" s="160"/>
      <c r="L785" s="156"/>
      <c r="M785" s="161"/>
      <c r="T785" s="162"/>
      <c r="AT785" s="157" t="s">
        <v>261</v>
      </c>
      <c r="AU785" s="157" t="s">
        <v>82</v>
      </c>
      <c r="AV785" s="13" t="s">
        <v>82</v>
      </c>
      <c r="AW785" s="13" t="s">
        <v>30</v>
      </c>
      <c r="AX785" s="13" t="s">
        <v>73</v>
      </c>
      <c r="AY785" s="157" t="s">
        <v>252</v>
      </c>
    </row>
    <row r="786" spans="2:65" s="13" customFormat="1">
      <c r="B786" s="156"/>
      <c r="D786" s="150" t="s">
        <v>261</v>
      </c>
      <c r="E786" s="157" t="s">
        <v>1</v>
      </c>
      <c r="F786" s="158" t="s">
        <v>3652</v>
      </c>
      <c r="H786" s="159">
        <v>5.4560000000000004</v>
      </c>
      <c r="I786" s="160"/>
      <c r="L786" s="156"/>
      <c r="M786" s="161"/>
      <c r="T786" s="162"/>
      <c r="AT786" s="157" t="s">
        <v>261</v>
      </c>
      <c r="AU786" s="157" t="s">
        <v>82</v>
      </c>
      <c r="AV786" s="13" t="s">
        <v>82</v>
      </c>
      <c r="AW786" s="13" t="s">
        <v>30</v>
      </c>
      <c r="AX786" s="13" t="s">
        <v>73</v>
      </c>
      <c r="AY786" s="157" t="s">
        <v>252</v>
      </c>
    </row>
    <row r="787" spans="2:65" s="14" customFormat="1">
      <c r="B787" s="163"/>
      <c r="D787" s="150" t="s">
        <v>261</v>
      </c>
      <c r="E787" s="164" t="s">
        <v>1</v>
      </c>
      <c r="F787" s="165" t="s">
        <v>277</v>
      </c>
      <c r="H787" s="166">
        <v>102.7</v>
      </c>
      <c r="I787" s="167"/>
      <c r="L787" s="163"/>
      <c r="M787" s="168"/>
      <c r="T787" s="169"/>
      <c r="AT787" s="164" t="s">
        <v>261</v>
      </c>
      <c r="AU787" s="164" t="s">
        <v>82</v>
      </c>
      <c r="AV787" s="14" t="s">
        <v>259</v>
      </c>
      <c r="AW787" s="14" t="s">
        <v>30</v>
      </c>
      <c r="AX787" s="14" t="s">
        <v>80</v>
      </c>
      <c r="AY787" s="164" t="s">
        <v>252</v>
      </c>
    </row>
    <row r="788" spans="2:65" s="1" customFormat="1" ht="37.9" customHeight="1">
      <c r="B788" s="32"/>
      <c r="C788" s="136" t="s">
        <v>930</v>
      </c>
      <c r="D788" s="136" t="s">
        <v>254</v>
      </c>
      <c r="E788" s="137" t="s">
        <v>1091</v>
      </c>
      <c r="F788" s="138" t="s">
        <v>1092</v>
      </c>
      <c r="G788" s="139" t="s">
        <v>257</v>
      </c>
      <c r="H788" s="140">
        <v>102.7</v>
      </c>
      <c r="I788" s="141"/>
      <c r="J788" s="142">
        <f>ROUND(I788*H788,2)</f>
        <v>0</v>
      </c>
      <c r="K788" s="138" t="s">
        <v>258</v>
      </c>
      <c r="L788" s="32"/>
      <c r="M788" s="143" t="s">
        <v>1</v>
      </c>
      <c r="N788" s="144" t="s">
        <v>38</v>
      </c>
      <c r="P788" s="145">
        <f>O788*H788</f>
        <v>0</v>
      </c>
      <c r="Q788" s="145">
        <v>0</v>
      </c>
      <c r="R788" s="145">
        <f>Q788*H788</f>
        <v>0</v>
      </c>
      <c r="S788" s="145">
        <v>8.1549999999999997E-2</v>
      </c>
      <c r="T788" s="146">
        <f>S788*H788</f>
        <v>8.3751850000000001</v>
      </c>
      <c r="AR788" s="147" t="s">
        <v>368</v>
      </c>
      <c r="AT788" s="147" t="s">
        <v>254</v>
      </c>
      <c r="AU788" s="147" t="s">
        <v>82</v>
      </c>
      <c r="AY788" s="17" t="s">
        <v>252</v>
      </c>
      <c r="BE788" s="148">
        <f>IF(N788="základní",J788,0)</f>
        <v>0</v>
      </c>
      <c r="BF788" s="148">
        <f>IF(N788="snížená",J788,0)</f>
        <v>0</v>
      </c>
      <c r="BG788" s="148">
        <f>IF(N788="zákl. přenesená",J788,0)</f>
        <v>0</v>
      </c>
      <c r="BH788" s="148">
        <f>IF(N788="sníž. přenesená",J788,0)</f>
        <v>0</v>
      </c>
      <c r="BI788" s="148">
        <f>IF(N788="nulová",J788,0)</f>
        <v>0</v>
      </c>
      <c r="BJ788" s="17" t="s">
        <v>80</v>
      </c>
      <c r="BK788" s="148">
        <f>ROUND(I788*H788,2)</f>
        <v>0</v>
      </c>
      <c r="BL788" s="17" t="s">
        <v>368</v>
      </c>
      <c r="BM788" s="147" t="s">
        <v>3653</v>
      </c>
    </row>
    <row r="789" spans="2:65" s="13" customFormat="1">
      <c r="B789" s="156"/>
      <c r="D789" s="150" t="s">
        <v>261</v>
      </c>
      <c r="E789" s="157" t="s">
        <v>1</v>
      </c>
      <c r="F789" s="158" t="s">
        <v>3654</v>
      </c>
      <c r="H789" s="159">
        <v>102.7</v>
      </c>
      <c r="I789" s="160"/>
      <c r="L789" s="156"/>
      <c r="M789" s="161"/>
      <c r="T789" s="162"/>
      <c r="AT789" s="157" t="s">
        <v>261</v>
      </c>
      <c r="AU789" s="157" t="s">
        <v>82</v>
      </c>
      <c r="AV789" s="13" t="s">
        <v>82</v>
      </c>
      <c r="AW789" s="13" t="s">
        <v>30</v>
      </c>
      <c r="AX789" s="13" t="s">
        <v>80</v>
      </c>
      <c r="AY789" s="157" t="s">
        <v>252</v>
      </c>
    </row>
    <row r="790" spans="2:65" s="1" customFormat="1" ht="24.2" customHeight="1">
      <c r="B790" s="32"/>
      <c r="C790" s="136" t="s">
        <v>934</v>
      </c>
      <c r="D790" s="136" t="s">
        <v>254</v>
      </c>
      <c r="E790" s="137" t="s">
        <v>1217</v>
      </c>
      <c r="F790" s="138" t="s">
        <v>1218</v>
      </c>
      <c r="G790" s="139" t="s">
        <v>345</v>
      </c>
      <c r="H790" s="140">
        <v>5</v>
      </c>
      <c r="I790" s="141"/>
      <c r="J790" s="142">
        <f>ROUND(I790*H790,2)</f>
        <v>0</v>
      </c>
      <c r="K790" s="138" t="s">
        <v>258</v>
      </c>
      <c r="L790" s="32"/>
      <c r="M790" s="143" t="s">
        <v>1</v>
      </c>
      <c r="N790" s="144" t="s">
        <v>38</v>
      </c>
      <c r="P790" s="145">
        <f>O790*H790</f>
        <v>0</v>
      </c>
      <c r="Q790" s="145">
        <v>0</v>
      </c>
      <c r="R790" s="145">
        <f>Q790*H790</f>
        <v>0</v>
      </c>
      <c r="S790" s="145">
        <v>2.8000000000000001E-2</v>
      </c>
      <c r="T790" s="146">
        <f>S790*H790</f>
        <v>0.14000000000000001</v>
      </c>
      <c r="AR790" s="147" t="s">
        <v>368</v>
      </c>
      <c r="AT790" s="147" t="s">
        <v>254</v>
      </c>
      <c r="AU790" s="147" t="s">
        <v>82</v>
      </c>
      <c r="AY790" s="17" t="s">
        <v>252</v>
      </c>
      <c r="BE790" s="148">
        <f>IF(N790="základní",J790,0)</f>
        <v>0</v>
      </c>
      <c r="BF790" s="148">
        <f>IF(N790="snížená",J790,0)</f>
        <v>0</v>
      </c>
      <c r="BG790" s="148">
        <f>IF(N790="zákl. přenesená",J790,0)</f>
        <v>0</v>
      </c>
      <c r="BH790" s="148">
        <f>IF(N790="sníž. přenesená",J790,0)</f>
        <v>0</v>
      </c>
      <c r="BI790" s="148">
        <f>IF(N790="nulová",J790,0)</f>
        <v>0</v>
      </c>
      <c r="BJ790" s="17" t="s">
        <v>80</v>
      </c>
      <c r="BK790" s="148">
        <f>ROUND(I790*H790,2)</f>
        <v>0</v>
      </c>
      <c r="BL790" s="17" t="s">
        <v>368</v>
      </c>
      <c r="BM790" s="147" t="s">
        <v>3655</v>
      </c>
    </row>
    <row r="791" spans="2:65" s="13" customFormat="1">
      <c r="B791" s="156"/>
      <c r="D791" s="150" t="s">
        <v>261</v>
      </c>
      <c r="E791" s="157" t="s">
        <v>1</v>
      </c>
      <c r="F791" s="158" t="s">
        <v>3656</v>
      </c>
      <c r="H791" s="159">
        <v>5</v>
      </c>
      <c r="I791" s="160"/>
      <c r="L791" s="156"/>
      <c r="M791" s="161"/>
      <c r="T791" s="162"/>
      <c r="AT791" s="157" t="s">
        <v>261</v>
      </c>
      <c r="AU791" s="157" t="s">
        <v>82</v>
      </c>
      <c r="AV791" s="13" t="s">
        <v>82</v>
      </c>
      <c r="AW791" s="13" t="s">
        <v>30</v>
      </c>
      <c r="AX791" s="13" t="s">
        <v>80</v>
      </c>
      <c r="AY791" s="157" t="s">
        <v>252</v>
      </c>
    </row>
    <row r="792" spans="2:65" s="1" customFormat="1" ht="37.9" customHeight="1">
      <c r="B792" s="32"/>
      <c r="C792" s="136" t="s">
        <v>938</v>
      </c>
      <c r="D792" s="136" t="s">
        <v>254</v>
      </c>
      <c r="E792" s="137" t="s">
        <v>713</v>
      </c>
      <c r="F792" s="138" t="s">
        <v>714</v>
      </c>
      <c r="G792" s="139" t="s">
        <v>257</v>
      </c>
      <c r="H792" s="140">
        <v>9.17</v>
      </c>
      <c r="I792" s="141"/>
      <c r="J792" s="142">
        <f>ROUND(I792*H792,2)</f>
        <v>0</v>
      </c>
      <c r="K792" s="138" t="s">
        <v>258</v>
      </c>
      <c r="L792" s="32"/>
      <c r="M792" s="143" t="s">
        <v>1</v>
      </c>
      <c r="N792" s="144" t="s">
        <v>38</v>
      </c>
      <c r="P792" s="145">
        <f>O792*H792</f>
        <v>0</v>
      </c>
      <c r="Q792" s="145">
        <v>0</v>
      </c>
      <c r="R792" s="145">
        <f>Q792*H792</f>
        <v>0</v>
      </c>
      <c r="S792" s="145">
        <v>6.3E-2</v>
      </c>
      <c r="T792" s="146">
        <f>S792*H792</f>
        <v>0.57770999999999995</v>
      </c>
      <c r="AR792" s="147" t="s">
        <v>368</v>
      </c>
      <c r="AT792" s="147" t="s">
        <v>254</v>
      </c>
      <c r="AU792" s="147" t="s">
        <v>82</v>
      </c>
      <c r="AY792" s="17" t="s">
        <v>252</v>
      </c>
      <c r="BE792" s="148">
        <f>IF(N792="základní",J792,0)</f>
        <v>0</v>
      </c>
      <c r="BF792" s="148">
        <f>IF(N792="snížená",J792,0)</f>
        <v>0</v>
      </c>
      <c r="BG792" s="148">
        <f>IF(N792="zákl. přenesená",J792,0)</f>
        <v>0</v>
      </c>
      <c r="BH792" s="148">
        <f>IF(N792="sníž. přenesená",J792,0)</f>
        <v>0</v>
      </c>
      <c r="BI792" s="148">
        <f>IF(N792="nulová",J792,0)</f>
        <v>0</v>
      </c>
      <c r="BJ792" s="17" t="s">
        <v>80</v>
      </c>
      <c r="BK792" s="148">
        <f>ROUND(I792*H792,2)</f>
        <v>0</v>
      </c>
      <c r="BL792" s="17" t="s">
        <v>368</v>
      </c>
      <c r="BM792" s="147" t="s">
        <v>3657</v>
      </c>
    </row>
    <row r="793" spans="2:65" s="12" customFormat="1">
      <c r="B793" s="149"/>
      <c r="D793" s="150" t="s">
        <v>261</v>
      </c>
      <c r="E793" s="151" t="s">
        <v>1</v>
      </c>
      <c r="F793" s="152" t="s">
        <v>3658</v>
      </c>
      <c r="H793" s="151" t="s">
        <v>1</v>
      </c>
      <c r="I793" s="153"/>
      <c r="L793" s="149"/>
      <c r="M793" s="154"/>
      <c r="T793" s="155"/>
      <c r="AT793" s="151" t="s">
        <v>261</v>
      </c>
      <c r="AU793" s="151" t="s">
        <v>82</v>
      </c>
      <c r="AV793" s="12" t="s">
        <v>80</v>
      </c>
      <c r="AW793" s="12" t="s">
        <v>30</v>
      </c>
      <c r="AX793" s="12" t="s">
        <v>73</v>
      </c>
      <c r="AY793" s="151" t="s">
        <v>252</v>
      </c>
    </row>
    <row r="794" spans="2:65" s="13" customFormat="1">
      <c r="B794" s="156"/>
      <c r="D794" s="150" t="s">
        <v>261</v>
      </c>
      <c r="E794" s="157" t="s">
        <v>1</v>
      </c>
      <c r="F794" s="158" t="s">
        <v>3659</v>
      </c>
      <c r="H794" s="159">
        <v>9.17</v>
      </c>
      <c r="I794" s="160"/>
      <c r="L794" s="156"/>
      <c r="M794" s="161"/>
      <c r="T794" s="162"/>
      <c r="AT794" s="157" t="s">
        <v>261</v>
      </c>
      <c r="AU794" s="157" t="s">
        <v>82</v>
      </c>
      <c r="AV794" s="13" t="s">
        <v>82</v>
      </c>
      <c r="AW794" s="13" t="s">
        <v>30</v>
      </c>
      <c r="AX794" s="13" t="s">
        <v>80</v>
      </c>
      <c r="AY794" s="157" t="s">
        <v>252</v>
      </c>
    </row>
    <row r="795" spans="2:65" s="1" customFormat="1" ht="76.349999999999994" customHeight="1">
      <c r="B795" s="32"/>
      <c r="C795" s="136" t="s">
        <v>944</v>
      </c>
      <c r="D795" s="136" t="s">
        <v>254</v>
      </c>
      <c r="E795" s="137" t="s">
        <v>1184</v>
      </c>
      <c r="F795" s="138" t="s">
        <v>1185</v>
      </c>
      <c r="G795" s="139" t="s">
        <v>336</v>
      </c>
      <c r="H795" s="140">
        <v>7.7489999999999997</v>
      </c>
      <c r="I795" s="141"/>
      <c r="J795" s="142">
        <f>ROUND(I795*H795,2)</f>
        <v>0</v>
      </c>
      <c r="K795" s="138" t="s">
        <v>258</v>
      </c>
      <c r="L795" s="32"/>
      <c r="M795" s="143" t="s">
        <v>1</v>
      </c>
      <c r="N795" s="144" t="s">
        <v>38</v>
      </c>
      <c r="P795" s="145">
        <f>O795*H795</f>
        <v>0</v>
      </c>
      <c r="Q795" s="145">
        <v>0</v>
      </c>
      <c r="R795" s="145">
        <f>Q795*H795</f>
        <v>0</v>
      </c>
      <c r="S795" s="145">
        <v>0</v>
      </c>
      <c r="T795" s="146">
        <f>S795*H795</f>
        <v>0</v>
      </c>
      <c r="AR795" s="147" t="s">
        <v>368</v>
      </c>
      <c r="AT795" s="147" t="s">
        <v>254</v>
      </c>
      <c r="AU795" s="147" t="s">
        <v>82</v>
      </c>
      <c r="AY795" s="17" t="s">
        <v>252</v>
      </c>
      <c r="BE795" s="148">
        <f>IF(N795="základní",J795,0)</f>
        <v>0</v>
      </c>
      <c r="BF795" s="148">
        <f>IF(N795="snížená",J795,0)</f>
        <v>0</v>
      </c>
      <c r="BG795" s="148">
        <f>IF(N795="zákl. přenesená",J795,0)</f>
        <v>0</v>
      </c>
      <c r="BH795" s="148">
        <f>IF(N795="sníž. přenesená",J795,0)</f>
        <v>0</v>
      </c>
      <c r="BI795" s="148">
        <f>IF(N795="nulová",J795,0)</f>
        <v>0</v>
      </c>
      <c r="BJ795" s="17" t="s">
        <v>80</v>
      </c>
      <c r="BK795" s="148">
        <f>ROUND(I795*H795,2)</f>
        <v>0</v>
      </c>
      <c r="BL795" s="17" t="s">
        <v>368</v>
      </c>
      <c r="BM795" s="147" t="s">
        <v>3660</v>
      </c>
    </row>
    <row r="796" spans="2:65" s="11" customFormat="1" ht="22.9" customHeight="1">
      <c r="B796" s="124"/>
      <c r="D796" s="125" t="s">
        <v>72</v>
      </c>
      <c r="E796" s="134" t="s">
        <v>1249</v>
      </c>
      <c r="F796" s="134" t="s">
        <v>1250</v>
      </c>
      <c r="I796" s="127"/>
      <c r="J796" s="135">
        <f>BK796</f>
        <v>0</v>
      </c>
      <c r="L796" s="124"/>
      <c r="M796" s="129"/>
      <c r="P796" s="130">
        <f>SUM(P797:P801)</f>
        <v>0</v>
      </c>
      <c r="R796" s="130">
        <f>SUM(R797:R801)</f>
        <v>4.5079999999999995E-2</v>
      </c>
      <c r="T796" s="131">
        <f>SUM(T797:T801)</f>
        <v>0</v>
      </c>
      <c r="AR796" s="125" t="s">
        <v>82</v>
      </c>
      <c r="AT796" s="132" t="s">
        <v>72</v>
      </c>
      <c r="AU796" s="132" t="s">
        <v>80</v>
      </c>
      <c r="AY796" s="125" t="s">
        <v>252</v>
      </c>
      <c r="BK796" s="133">
        <f>SUM(BK797:BK801)</f>
        <v>0</v>
      </c>
    </row>
    <row r="797" spans="2:65" s="1" customFormat="1" ht="33" customHeight="1">
      <c r="B797" s="32"/>
      <c r="C797" s="136" t="s">
        <v>951</v>
      </c>
      <c r="D797" s="136" t="s">
        <v>254</v>
      </c>
      <c r="E797" s="137" t="s">
        <v>3661</v>
      </c>
      <c r="F797" s="138" t="s">
        <v>3662</v>
      </c>
      <c r="G797" s="139" t="s">
        <v>610</v>
      </c>
      <c r="H797" s="140">
        <v>46</v>
      </c>
      <c r="I797" s="141"/>
      <c r="J797" s="142">
        <f>ROUND(I797*H797,2)</f>
        <v>0</v>
      </c>
      <c r="K797" s="138" t="s">
        <v>258</v>
      </c>
      <c r="L797" s="32"/>
      <c r="M797" s="143" t="s">
        <v>1</v>
      </c>
      <c r="N797" s="144" t="s">
        <v>38</v>
      </c>
      <c r="P797" s="145">
        <f>O797*H797</f>
        <v>0</v>
      </c>
      <c r="Q797" s="145">
        <v>9.7999999999999997E-4</v>
      </c>
      <c r="R797" s="145">
        <f>Q797*H797</f>
        <v>4.5079999999999995E-2</v>
      </c>
      <c r="S797" s="145">
        <v>0</v>
      </c>
      <c r="T797" s="146">
        <f>S797*H797</f>
        <v>0</v>
      </c>
      <c r="AR797" s="147" t="s">
        <v>368</v>
      </c>
      <c r="AT797" s="147" t="s">
        <v>254</v>
      </c>
      <c r="AU797" s="147" t="s">
        <v>82</v>
      </c>
      <c r="AY797" s="17" t="s">
        <v>252</v>
      </c>
      <c r="BE797" s="148">
        <f>IF(N797="základní",J797,0)</f>
        <v>0</v>
      </c>
      <c r="BF797" s="148">
        <f>IF(N797="snížená",J797,0)</f>
        <v>0</v>
      </c>
      <c r="BG797" s="148">
        <f>IF(N797="zákl. přenesená",J797,0)</f>
        <v>0</v>
      </c>
      <c r="BH797" s="148">
        <f>IF(N797="sníž. přenesená",J797,0)</f>
        <v>0</v>
      </c>
      <c r="BI797" s="148">
        <f>IF(N797="nulová",J797,0)</f>
        <v>0</v>
      </c>
      <c r="BJ797" s="17" t="s">
        <v>80</v>
      </c>
      <c r="BK797" s="148">
        <f>ROUND(I797*H797,2)</f>
        <v>0</v>
      </c>
      <c r="BL797" s="17" t="s">
        <v>368</v>
      </c>
      <c r="BM797" s="147" t="s">
        <v>3663</v>
      </c>
    </row>
    <row r="798" spans="2:65" s="12" customFormat="1">
      <c r="B798" s="149"/>
      <c r="D798" s="150" t="s">
        <v>261</v>
      </c>
      <c r="E798" s="151" t="s">
        <v>1</v>
      </c>
      <c r="F798" s="152" t="s">
        <v>3664</v>
      </c>
      <c r="H798" s="151" t="s">
        <v>1</v>
      </c>
      <c r="I798" s="153"/>
      <c r="L798" s="149"/>
      <c r="M798" s="154"/>
      <c r="T798" s="155"/>
      <c r="AT798" s="151" t="s">
        <v>261</v>
      </c>
      <c r="AU798" s="151" t="s">
        <v>82</v>
      </c>
      <c r="AV798" s="12" t="s">
        <v>80</v>
      </c>
      <c r="AW798" s="12" t="s">
        <v>30</v>
      </c>
      <c r="AX798" s="12" t="s">
        <v>73</v>
      </c>
      <c r="AY798" s="151" t="s">
        <v>252</v>
      </c>
    </row>
    <row r="799" spans="2:65" s="12" customFormat="1">
      <c r="B799" s="149"/>
      <c r="D799" s="150" t="s">
        <v>261</v>
      </c>
      <c r="E799" s="151" t="s">
        <v>1</v>
      </c>
      <c r="F799" s="152" t="s">
        <v>3665</v>
      </c>
      <c r="H799" s="151" t="s">
        <v>1</v>
      </c>
      <c r="I799" s="153"/>
      <c r="L799" s="149"/>
      <c r="M799" s="154"/>
      <c r="T799" s="155"/>
      <c r="AT799" s="151" t="s">
        <v>261</v>
      </c>
      <c r="AU799" s="151" t="s">
        <v>82</v>
      </c>
      <c r="AV799" s="12" t="s">
        <v>80</v>
      </c>
      <c r="AW799" s="12" t="s">
        <v>30</v>
      </c>
      <c r="AX799" s="12" t="s">
        <v>73</v>
      </c>
      <c r="AY799" s="151" t="s">
        <v>252</v>
      </c>
    </row>
    <row r="800" spans="2:65" s="13" customFormat="1">
      <c r="B800" s="156"/>
      <c r="D800" s="150" t="s">
        <v>261</v>
      </c>
      <c r="E800" s="157" t="s">
        <v>1</v>
      </c>
      <c r="F800" s="158" t="s">
        <v>614</v>
      </c>
      <c r="H800" s="159">
        <v>46</v>
      </c>
      <c r="I800" s="160"/>
      <c r="L800" s="156"/>
      <c r="M800" s="161"/>
      <c r="T800" s="162"/>
      <c r="AT800" s="157" t="s">
        <v>261</v>
      </c>
      <c r="AU800" s="157" t="s">
        <v>82</v>
      </c>
      <c r="AV800" s="13" t="s">
        <v>82</v>
      </c>
      <c r="AW800" s="13" t="s">
        <v>30</v>
      </c>
      <c r="AX800" s="13" t="s">
        <v>80</v>
      </c>
      <c r="AY800" s="157" t="s">
        <v>252</v>
      </c>
    </row>
    <row r="801" spans="2:65" s="1" customFormat="1" ht="49.15" customHeight="1">
      <c r="B801" s="32"/>
      <c r="C801" s="136" t="s">
        <v>971</v>
      </c>
      <c r="D801" s="136" t="s">
        <v>254</v>
      </c>
      <c r="E801" s="137" t="s">
        <v>3666</v>
      </c>
      <c r="F801" s="138" t="s">
        <v>3667</v>
      </c>
      <c r="G801" s="139" t="s">
        <v>336</v>
      </c>
      <c r="H801" s="140">
        <v>4.4999999999999998E-2</v>
      </c>
      <c r="I801" s="141"/>
      <c r="J801" s="142">
        <f>ROUND(I801*H801,2)</f>
        <v>0</v>
      </c>
      <c r="K801" s="138" t="s">
        <v>258</v>
      </c>
      <c r="L801" s="32"/>
      <c r="M801" s="143" t="s">
        <v>1</v>
      </c>
      <c r="N801" s="144" t="s">
        <v>38</v>
      </c>
      <c r="P801" s="145">
        <f>O801*H801</f>
        <v>0</v>
      </c>
      <c r="Q801" s="145">
        <v>0</v>
      </c>
      <c r="R801" s="145">
        <f>Q801*H801</f>
        <v>0</v>
      </c>
      <c r="S801" s="145">
        <v>0</v>
      </c>
      <c r="T801" s="146">
        <f>S801*H801</f>
        <v>0</v>
      </c>
      <c r="AR801" s="147" t="s">
        <v>368</v>
      </c>
      <c r="AT801" s="147" t="s">
        <v>254</v>
      </c>
      <c r="AU801" s="147" t="s">
        <v>82</v>
      </c>
      <c r="AY801" s="17" t="s">
        <v>252</v>
      </c>
      <c r="BE801" s="148">
        <f>IF(N801="základní",J801,0)</f>
        <v>0</v>
      </c>
      <c r="BF801" s="148">
        <f>IF(N801="snížená",J801,0)</f>
        <v>0</v>
      </c>
      <c r="BG801" s="148">
        <f>IF(N801="zákl. přenesená",J801,0)</f>
        <v>0</v>
      </c>
      <c r="BH801" s="148">
        <f>IF(N801="sníž. přenesená",J801,0)</f>
        <v>0</v>
      </c>
      <c r="BI801" s="148">
        <f>IF(N801="nulová",J801,0)</f>
        <v>0</v>
      </c>
      <c r="BJ801" s="17" t="s">
        <v>80</v>
      </c>
      <c r="BK801" s="148">
        <f>ROUND(I801*H801,2)</f>
        <v>0</v>
      </c>
      <c r="BL801" s="17" t="s">
        <v>368</v>
      </c>
      <c r="BM801" s="147" t="s">
        <v>3668</v>
      </c>
    </row>
    <row r="802" spans="2:65" s="11" customFormat="1" ht="22.9" customHeight="1">
      <c r="B802" s="124"/>
      <c r="D802" s="125" t="s">
        <v>72</v>
      </c>
      <c r="E802" s="134" t="s">
        <v>1256</v>
      </c>
      <c r="F802" s="134" t="s">
        <v>1257</v>
      </c>
      <c r="I802" s="127"/>
      <c r="J802" s="135">
        <f>BK802</f>
        <v>0</v>
      </c>
      <c r="L802" s="124"/>
      <c r="M802" s="129"/>
      <c r="P802" s="130">
        <f>SUM(P803:P857)</f>
        <v>0</v>
      </c>
      <c r="R802" s="130">
        <f>SUM(R803:R857)</f>
        <v>0.120861</v>
      </c>
      <c r="T802" s="131">
        <f>SUM(T803:T857)</f>
        <v>0.312</v>
      </c>
      <c r="AR802" s="125" t="s">
        <v>82</v>
      </c>
      <c r="AT802" s="132" t="s">
        <v>72</v>
      </c>
      <c r="AU802" s="132" t="s">
        <v>80</v>
      </c>
      <c r="AY802" s="125" t="s">
        <v>252</v>
      </c>
      <c r="BK802" s="133">
        <f>SUM(BK803:BK857)</f>
        <v>0</v>
      </c>
    </row>
    <row r="803" spans="2:65" s="1" customFormat="1" ht="24.2" customHeight="1">
      <c r="B803" s="32"/>
      <c r="C803" s="136" t="s">
        <v>978</v>
      </c>
      <c r="D803" s="136" t="s">
        <v>254</v>
      </c>
      <c r="E803" s="137" t="s">
        <v>1213</v>
      </c>
      <c r="F803" s="138" t="s">
        <v>1214</v>
      </c>
      <c r="G803" s="139" t="s">
        <v>345</v>
      </c>
      <c r="H803" s="140">
        <v>13</v>
      </c>
      <c r="I803" s="141"/>
      <c r="J803" s="142">
        <f>ROUND(I803*H803,2)</f>
        <v>0</v>
      </c>
      <c r="K803" s="138" t="s">
        <v>258</v>
      </c>
      <c r="L803" s="32"/>
      <c r="M803" s="143" t="s">
        <v>1</v>
      </c>
      <c r="N803" s="144" t="s">
        <v>38</v>
      </c>
      <c r="P803" s="145">
        <f>O803*H803</f>
        <v>0</v>
      </c>
      <c r="Q803" s="145">
        <v>0</v>
      </c>
      <c r="R803" s="145">
        <f>Q803*H803</f>
        <v>0</v>
      </c>
      <c r="S803" s="145">
        <v>2.4E-2</v>
      </c>
      <c r="T803" s="146">
        <f>S803*H803</f>
        <v>0.312</v>
      </c>
      <c r="AR803" s="147" t="s">
        <v>368</v>
      </c>
      <c r="AT803" s="147" t="s">
        <v>254</v>
      </c>
      <c r="AU803" s="147" t="s">
        <v>82</v>
      </c>
      <c r="AY803" s="17" t="s">
        <v>252</v>
      </c>
      <c r="BE803" s="148">
        <f>IF(N803="základní",J803,0)</f>
        <v>0</v>
      </c>
      <c r="BF803" s="148">
        <f>IF(N803="snížená",J803,0)</f>
        <v>0</v>
      </c>
      <c r="BG803" s="148">
        <f>IF(N803="zákl. přenesená",J803,0)</f>
        <v>0</v>
      </c>
      <c r="BH803" s="148">
        <f>IF(N803="sníž. přenesená",J803,0)</f>
        <v>0</v>
      </c>
      <c r="BI803" s="148">
        <f>IF(N803="nulová",J803,0)</f>
        <v>0</v>
      </c>
      <c r="BJ803" s="17" t="s">
        <v>80</v>
      </c>
      <c r="BK803" s="148">
        <f>ROUND(I803*H803,2)</f>
        <v>0</v>
      </c>
      <c r="BL803" s="17" t="s">
        <v>368</v>
      </c>
      <c r="BM803" s="147" t="s">
        <v>3669</v>
      </c>
    </row>
    <row r="804" spans="2:65" s="13" customFormat="1">
      <c r="B804" s="156"/>
      <c r="D804" s="150" t="s">
        <v>261</v>
      </c>
      <c r="E804" s="157" t="s">
        <v>1</v>
      </c>
      <c r="F804" s="158" t="s">
        <v>3670</v>
      </c>
      <c r="H804" s="159">
        <v>13</v>
      </c>
      <c r="I804" s="160"/>
      <c r="L804" s="156"/>
      <c r="M804" s="161"/>
      <c r="T804" s="162"/>
      <c r="AT804" s="157" t="s">
        <v>261</v>
      </c>
      <c r="AU804" s="157" t="s">
        <v>82</v>
      </c>
      <c r="AV804" s="13" t="s">
        <v>82</v>
      </c>
      <c r="AW804" s="13" t="s">
        <v>30</v>
      </c>
      <c r="AX804" s="13" t="s">
        <v>80</v>
      </c>
      <c r="AY804" s="157" t="s">
        <v>252</v>
      </c>
    </row>
    <row r="805" spans="2:65" s="1" customFormat="1" ht="33" customHeight="1">
      <c r="B805" s="32"/>
      <c r="C805" s="136" t="s">
        <v>983</v>
      </c>
      <c r="D805" s="136" t="s">
        <v>254</v>
      </c>
      <c r="E805" s="137" t="s">
        <v>1263</v>
      </c>
      <c r="F805" s="138" t="s">
        <v>1264</v>
      </c>
      <c r="G805" s="139" t="s">
        <v>610</v>
      </c>
      <c r="H805" s="140">
        <v>37.17</v>
      </c>
      <c r="I805" s="141"/>
      <c r="J805" s="142">
        <f>ROUND(I805*H805,2)</f>
        <v>0</v>
      </c>
      <c r="K805" s="138" t="s">
        <v>258</v>
      </c>
      <c r="L805" s="32"/>
      <c r="M805" s="143" t="s">
        <v>1</v>
      </c>
      <c r="N805" s="144" t="s">
        <v>38</v>
      </c>
      <c r="P805" s="145">
        <f>O805*H805</f>
        <v>0</v>
      </c>
      <c r="Q805" s="145">
        <v>0</v>
      </c>
      <c r="R805" s="145">
        <f>Q805*H805</f>
        <v>0</v>
      </c>
      <c r="S805" s="145">
        <v>0</v>
      </c>
      <c r="T805" s="146">
        <f>S805*H805</f>
        <v>0</v>
      </c>
      <c r="AR805" s="147" t="s">
        <v>368</v>
      </c>
      <c r="AT805" s="147" t="s">
        <v>254</v>
      </c>
      <c r="AU805" s="147" t="s">
        <v>82</v>
      </c>
      <c r="AY805" s="17" t="s">
        <v>252</v>
      </c>
      <c r="BE805" s="148">
        <f>IF(N805="základní",J805,0)</f>
        <v>0</v>
      </c>
      <c r="BF805" s="148">
        <f>IF(N805="snížená",J805,0)</f>
        <v>0</v>
      </c>
      <c r="BG805" s="148">
        <f>IF(N805="zákl. přenesená",J805,0)</f>
        <v>0</v>
      </c>
      <c r="BH805" s="148">
        <f>IF(N805="sníž. přenesená",J805,0)</f>
        <v>0</v>
      </c>
      <c r="BI805" s="148">
        <f>IF(N805="nulová",J805,0)</f>
        <v>0</v>
      </c>
      <c r="BJ805" s="17" t="s">
        <v>80</v>
      </c>
      <c r="BK805" s="148">
        <f>ROUND(I805*H805,2)</f>
        <v>0</v>
      </c>
      <c r="BL805" s="17" t="s">
        <v>368</v>
      </c>
      <c r="BM805" s="147" t="s">
        <v>3671</v>
      </c>
    </row>
    <row r="806" spans="2:65" s="12" customFormat="1">
      <c r="B806" s="149"/>
      <c r="D806" s="150" t="s">
        <v>261</v>
      </c>
      <c r="E806" s="151" t="s">
        <v>1</v>
      </c>
      <c r="F806" s="152" t="s">
        <v>3672</v>
      </c>
      <c r="H806" s="151" t="s">
        <v>1</v>
      </c>
      <c r="I806" s="153"/>
      <c r="L806" s="149"/>
      <c r="M806" s="154"/>
      <c r="T806" s="155"/>
      <c r="AT806" s="151" t="s">
        <v>261</v>
      </c>
      <c r="AU806" s="151" t="s">
        <v>82</v>
      </c>
      <c r="AV806" s="12" t="s">
        <v>80</v>
      </c>
      <c r="AW806" s="12" t="s">
        <v>30</v>
      </c>
      <c r="AX806" s="12" t="s">
        <v>73</v>
      </c>
      <c r="AY806" s="151" t="s">
        <v>252</v>
      </c>
    </row>
    <row r="807" spans="2:65" s="13" customFormat="1">
      <c r="B807" s="156"/>
      <c r="D807" s="150" t="s">
        <v>261</v>
      </c>
      <c r="E807" s="157" t="s">
        <v>1</v>
      </c>
      <c r="F807" s="158" t="s">
        <v>1272</v>
      </c>
      <c r="H807" s="159">
        <v>5.0999999999999996</v>
      </c>
      <c r="I807" s="160"/>
      <c r="L807" s="156"/>
      <c r="M807" s="161"/>
      <c r="T807" s="162"/>
      <c r="AT807" s="157" t="s">
        <v>261</v>
      </c>
      <c r="AU807" s="157" t="s">
        <v>82</v>
      </c>
      <c r="AV807" s="13" t="s">
        <v>82</v>
      </c>
      <c r="AW807" s="13" t="s">
        <v>30</v>
      </c>
      <c r="AX807" s="13" t="s">
        <v>73</v>
      </c>
      <c r="AY807" s="157" t="s">
        <v>252</v>
      </c>
    </row>
    <row r="808" spans="2:65" s="12" customFormat="1">
      <c r="B808" s="149"/>
      <c r="D808" s="150" t="s">
        <v>261</v>
      </c>
      <c r="E808" s="151" t="s">
        <v>1</v>
      </c>
      <c r="F808" s="152" t="s">
        <v>3673</v>
      </c>
      <c r="H808" s="151" t="s">
        <v>1</v>
      </c>
      <c r="I808" s="153"/>
      <c r="L808" s="149"/>
      <c r="M808" s="154"/>
      <c r="T808" s="155"/>
      <c r="AT808" s="151" t="s">
        <v>261</v>
      </c>
      <c r="AU808" s="151" t="s">
        <v>82</v>
      </c>
      <c r="AV808" s="12" t="s">
        <v>80</v>
      </c>
      <c r="AW808" s="12" t="s">
        <v>30</v>
      </c>
      <c r="AX808" s="12" t="s">
        <v>73</v>
      </c>
      <c r="AY808" s="151" t="s">
        <v>252</v>
      </c>
    </row>
    <row r="809" spans="2:65" s="13" customFormat="1">
      <c r="B809" s="156"/>
      <c r="D809" s="150" t="s">
        <v>261</v>
      </c>
      <c r="E809" s="157" t="s">
        <v>1</v>
      </c>
      <c r="F809" s="158" t="s">
        <v>3674</v>
      </c>
      <c r="H809" s="159">
        <v>2.2000000000000002</v>
      </c>
      <c r="I809" s="160"/>
      <c r="L809" s="156"/>
      <c r="M809" s="161"/>
      <c r="T809" s="162"/>
      <c r="AT809" s="157" t="s">
        <v>261</v>
      </c>
      <c r="AU809" s="157" t="s">
        <v>82</v>
      </c>
      <c r="AV809" s="13" t="s">
        <v>82</v>
      </c>
      <c r="AW809" s="13" t="s">
        <v>30</v>
      </c>
      <c r="AX809" s="13" t="s">
        <v>73</v>
      </c>
      <c r="AY809" s="157" t="s">
        <v>252</v>
      </c>
    </row>
    <row r="810" spans="2:65" s="12" customFormat="1">
      <c r="B810" s="149"/>
      <c r="D810" s="150" t="s">
        <v>261</v>
      </c>
      <c r="E810" s="151" t="s">
        <v>1</v>
      </c>
      <c r="F810" s="152" t="s">
        <v>3675</v>
      </c>
      <c r="H810" s="151" t="s">
        <v>1</v>
      </c>
      <c r="I810" s="153"/>
      <c r="L810" s="149"/>
      <c r="M810" s="154"/>
      <c r="T810" s="155"/>
      <c r="AT810" s="151" t="s">
        <v>261</v>
      </c>
      <c r="AU810" s="151" t="s">
        <v>82</v>
      </c>
      <c r="AV810" s="12" t="s">
        <v>80</v>
      </c>
      <c r="AW810" s="12" t="s">
        <v>30</v>
      </c>
      <c r="AX810" s="12" t="s">
        <v>73</v>
      </c>
      <c r="AY810" s="151" t="s">
        <v>252</v>
      </c>
    </row>
    <row r="811" spans="2:65" s="13" customFormat="1">
      <c r="B811" s="156"/>
      <c r="D811" s="150" t="s">
        <v>261</v>
      </c>
      <c r="E811" s="157" t="s">
        <v>1</v>
      </c>
      <c r="F811" s="158" t="s">
        <v>3676</v>
      </c>
      <c r="H811" s="159">
        <v>2.25</v>
      </c>
      <c r="I811" s="160"/>
      <c r="L811" s="156"/>
      <c r="M811" s="161"/>
      <c r="T811" s="162"/>
      <c r="AT811" s="157" t="s">
        <v>261</v>
      </c>
      <c r="AU811" s="157" t="s">
        <v>82</v>
      </c>
      <c r="AV811" s="13" t="s">
        <v>82</v>
      </c>
      <c r="AW811" s="13" t="s">
        <v>30</v>
      </c>
      <c r="AX811" s="13" t="s">
        <v>73</v>
      </c>
      <c r="AY811" s="157" t="s">
        <v>252</v>
      </c>
    </row>
    <row r="812" spans="2:65" s="12" customFormat="1">
      <c r="B812" s="149"/>
      <c r="D812" s="150" t="s">
        <v>261</v>
      </c>
      <c r="E812" s="151" t="s">
        <v>1</v>
      </c>
      <c r="F812" s="152" t="s">
        <v>3677</v>
      </c>
      <c r="H812" s="151" t="s">
        <v>1</v>
      </c>
      <c r="I812" s="153"/>
      <c r="L812" s="149"/>
      <c r="M812" s="154"/>
      <c r="T812" s="155"/>
      <c r="AT812" s="151" t="s">
        <v>261</v>
      </c>
      <c r="AU812" s="151" t="s">
        <v>82</v>
      </c>
      <c r="AV812" s="12" t="s">
        <v>80</v>
      </c>
      <c r="AW812" s="12" t="s">
        <v>30</v>
      </c>
      <c r="AX812" s="12" t="s">
        <v>73</v>
      </c>
      <c r="AY812" s="151" t="s">
        <v>252</v>
      </c>
    </row>
    <row r="813" spans="2:65" s="13" customFormat="1">
      <c r="B813" s="156"/>
      <c r="D813" s="150" t="s">
        <v>261</v>
      </c>
      <c r="E813" s="157" t="s">
        <v>1</v>
      </c>
      <c r="F813" s="158" t="s">
        <v>3674</v>
      </c>
      <c r="H813" s="159">
        <v>2.2000000000000002</v>
      </c>
      <c r="I813" s="160"/>
      <c r="L813" s="156"/>
      <c r="M813" s="161"/>
      <c r="T813" s="162"/>
      <c r="AT813" s="157" t="s">
        <v>261</v>
      </c>
      <c r="AU813" s="157" t="s">
        <v>82</v>
      </c>
      <c r="AV813" s="13" t="s">
        <v>82</v>
      </c>
      <c r="AW813" s="13" t="s">
        <v>30</v>
      </c>
      <c r="AX813" s="13" t="s">
        <v>73</v>
      </c>
      <c r="AY813" s="157" t="s">
        <v>252</v>
      </c>
    </row>
    <row r="814" spans="2:65" s="12" customFormat="1">
      <c r="B814" s="149"/>
      <c r="D814" s="150" t="s">
        <v>261</v>
      </c>
      <c r="E814" s="151" t="s">
        <v>1</v>
      </c>
      <c r="F814" s="152" t="s">
        <v>3678</v>
      </c>
      <c r="H814" s="151" t="s">
        <v>1</v>
      </c>
      <c r="I814" s="153"/>
      <c r="L814" s="149"/>
      <c r="M814" s="154"/>
      <c r="T814" s="155"/>
      <c r="AT814" s="151" t="s">
        <v>261</v>
      </c>
      <c r="AU814" s="151" t="s">
        <v>82</v>
      </c>
      <c r="AV814" s="12" t="s">
        <v>80</v>
      </c>
      <c r="AW814" s="12" t="s">
        <v>30</v>
      </c>
      <c r="AX814" s="12" t="s">
        <v>73</v>
      </c>
      <c r="AY814" s="151" t="s">
        <v>252</v>
      </c>
    </row>
    <row r="815" spans="2:65" s="13" customFormat="1">
      <c r="B815" s="156"/>
      <c r="D815" s="150" t="s">
        <v>261</v>
      </c>
      <c r="E815" s="157" t="s">
        <v>1</v>
      </c>
      <c r="F815" s="158" t="s">
        <v>3679</v>
      </c>
      <c r="H815" s="159">
        <v>2.35</v>
      </c>
      <c r="I815" s="160"/>
      <c r="L815" s="156"/>
      <c r="M815" s="161"/>
      <c r="T815" s="162"/>
      <c r="AT815" s="157" t="s">
        <v>261</v>
      </c>
      <c r="AU815" s="157" t="s">
        <v>82</v>
      </c>
      <c r="AV815" s="13" t="s">
        <v>82</v>
      </c>
      <c r="AW815" s="13" t="s">
        <v>30</v>
      </c>
      <c r="AX815" s="13" t="s">
        <v>73</v>
      </c>
      <c r="AY815" s="157" t="s">
        <v>252</v>
      </c>
    </row>
    <row r="816" spans="2:65" s="12" customFormat="1">
      <c r="B816" s="149"/>
      <c r="D816" s="150" t="s">
        <v>261</v>
      </c>
      <c r="E816" s="151" t="s">
        <v>1</v>
      </c>
      <c r="F816" s="152" t="s">
        <v>3680</v>
      </c>
      <c r="H816" s="151" t="s">
        <v>1</v>
      </c>
      <c r="I816" s="153"/>
      <c r="L816" s="149"/>
      <c r="M816" s="154"/>
      <c r="T816" s="155"/>
      <c r="AT816" s="151" t="s">
        <v>261</v>
      </c>
      <c r="AU816" s="151" t="s">
        <v>82</v>
      </c>
      <c r="AV816" s="12" t="s">
        <v>80</v>
      </c>
      <c r="AW816" s="12" t="s">
        <v>30</v>
      </c>
      <c r="AX816" s="12" t="s">
        <v>73</v>
      </c>
      <c r="AY816" s="151" t="s">
        <v>252</v>
      </c>
    </row>
    <row r="817" spans="2:65" s="13" customFormat="1">
      <c r="B817" s="156"/>
      <c r="D817" s="150" t="s">
        <v>261</v>
      </c>
      <c r="E817" s="157" t="s">
        <v>1</v>
      </c>
      <c r="F817" s="158" t="s">
        <v>3681</v>
      </c>
      <c r="H817" s="159">
        <v>2.36</v>
      </c>
      <c r="I817" s="160"/>
      <c r="L817" s="156"/>
      <c r="M817" s="161"/>
      <c r="T817" s="162"/>
      <c r="AT817" s="157" t="s">
        <v>261</v>
      </c>
      <c r="AU817" s="157" t="s">
        <v>82</v>
      </c>
      <c r="AV817" s="13" t="s">
        <v>82</v>
      </c>
      <c r="AW817" s="13" t="s">
        <v>30</v>
      </c>
      <c r="AX817" s="13" t="s">
        <v>73</v>
      </c>
      <c r="AY817" s="157" t="s">
        <v>252</v>
      </c>
    </row>
    <row r="818" spans="2:65" s="12" customFormat="1">
      <c r="B818" s="149"/>
      <c r="D818" s="150" t="s">
        <v>261</v>
      </c>
      <c r="E818" s="151" t="s">
        <v>1</v>
      </c>
      <c r="F818" s="152" t="s">
        <v>3682</v>
      </c>
      <c r="H818" s="151" t="s">
        <v>1</v>
      </c>
      <c r="I818" s="153"/>
      <c r="L818" s="149"/>
      <c r="M818" s="154"/>
      <c r="T818" s="155"/>
      <c r="AT818" s="151" t="s">
        <v>261</v>
      </c>
      <c r="AU818" s="151" t="s">
        <v>82</v>
      </c>
      <c r="AV818" s="12" t="s">
        <v>80</v>
      </c>
      <c r="AW818" s="12" t="s">
        <v>30</v>
      </c>
      <c r="AX818" s="12" t="s">
        <v>73</v>
      </c>
      <c r="AY818" s="151" t="s">
        <v>252</v>
      </c>
    </row>
    <row r="819" spans="2:65" s="13" customFormat="1">
      <c r="B819" s="156"/>
      <c r="D819" s="150" t="s">
        <v>261</v>
      </c>
      <c r="E819" s="157" t="s">
        <v>1</v>
      </c>
      <c r="F819" s="158" t="s">
        <v>3683</v>
      </c>
      <c r="H819" s="159">
        <v>1.1200000000000001</v>
      </c>
      <c r="I819" s="160"/>
      <c r="L819" s="156"/>
      <c r="M819" s="161"/>
      <c r="T819" s="162"/>
      <c r="AT819" s="157" t="s">
        <v>261</v>
      </c>
      <c r="AU819" s="157" t="s">
        <v>82</v>
      </c>
      <c r="AV819" s="13" t="s">
        <v>82</v>
      </c>
      <c r="AW819" s="13" t="s">
        <v>30</v>
      </c>
      <c r="AX819" s="13" t="s">
        <v>73</v>
      </c>
      <c r="AY819" s="157" t="s">
        <v>252</v>
      </c>
    </row>
    <row r="820" spans="2:65" s="12" customFormat="1">
      <c r="B820" s="149"/>
      <c r="D820" s="150" t="s">
        <v>261</v>
      </c>
      <c r="E820" s="151" t="s">
        <v>1</v>
      </c>
      <c r="F820" s="152" t="s">
        <v>3684</v>
      </c>
      <c r="H820" s="151" t="s">
        <v>1</v>
      </c>
      <c r="I820" s="153"/>
      <c r="L820" s="149"/>
      <c r="M820" s="154"/>
      <c r="T820" s="155"/>
      <c r="AT820" s="151" t="s">
        <v>261</v>
      </c>
      <c r="AU820" s="151" t="s">
        <v>82</v>
      </c>
      <c r="AV820" s="12" t="s">
        <v>80</v>
      </c>
      <c r="AW820" s="12" t="s">
        <v>30</v>
      </c>
      <c r="AX820" s="12" t="s">
        <v>73</v>
      </c>
      <c r="AY820" s="151" t="s">
        <v>252</v>
      </c>
    </row>
    <row r="821" spans="2:65" s="13" customFormat="1">
      <c r="B821" s="156"/>
      <c r="D821" s="150" t="s">
        <v>261</v>
      </c>
      <c r="E821" s="157" t="s">
        <v>1</v>
      </c>
      <c r="F821" s="158" t="s">
        <v>3685</v>
      </c>
      <c r="H821" s="159">
        <v>3.24</v>
      </c>
      <c r="I821" s="160"/>
      <c r="L821" s="156"/>
      <c r="M821" s="161"/>
      <c r="T821" s="162"/>
      <c r="AT821" s="157" t="s">
        <v>261</v>
      </c>
      <c r="AU821" s="157" t="s">
        <v>82</v>
      </c>
      <c r="AV821" s="13" t="s">
        <v>82</v>
      </c>
      <c r="AW821" s="13" t="s">
        <v>30</v>
      </c>
      <c r="AX821" s="13" t="s">
        <v>73</v>
      </c>
      <c r="AY821" s="157" t="s">
        <v>252</v>
      </c>
    </row>
    <row r="822" spans="2:65" s="12" customFormat="1">
      <c r="B822" s="149"/>
      <c r="D822" s="150" t="s">
        <v>261</v>
      </c>
      <c r="E822" s="151" t="s">
        <v>1</v>
      </c>
      <c r="F822" s="152" t="s">
        <v>3686</v>
      </c>
      <c r="H822" s="151" t="s">
        <v>1</v>
      </c>
      <c r="I822" s="153"/>
      <c r="L822" s="149"/>
      <c r="M822" s="154"/>
      <c r="T822" s="155"/>
      <c r="AT822" s="151" t="s">
        <v>261</v>
      </c>
      <c r="AU822" s="151" t="s">
        <v>82</v>
      </c>
      <c r="AV822" s="12" t="s">
        <v>80</v>
      </c>
      <c r="AW822" s="12" t="s">
        <v>30</v>
      </c>
      <c r="AX822" s="12" t="s">
        <v>73</v>
      </c>
      <c r="AY822" s="151" t="s">
        <v>252</v>
      </c>
    </row>
    <row r="823" spans="2:65" s="13" customFormat="1">
      <c r="B823" s="156"/>
      <c r="D823" s="150" t="s">
        <v>261</v>
      </c>
      <c r="E823" s="157" t="s">
        <v>1</v>
      </c>
      <c r="F823" s="158" t="s">
        <v>1269</v>
      </c>
      <c r="H823" s="159">
        <v>5.4</v>
      </c>
      <c r="I823" s="160"/>
      <c r="L823" s="156"/>
      <c r="M823" s="161"/>
      <c r="T823" s="162"/>
      <c r="AT823" s="157" t="s">
        <v>261</v>
      </c>
      <c r="AU823" s="157" t="s">
        <v>82</v>
      </c>
      <c r="AV823" s="13" t="s">
        <v>82</v>
      </c>
      <c r="AW823" s="13" t="s">
        <v>30</v>
      </c>
      <c r="AX823" s="13" t="s">
        <v>73</v>
      </c>
      <c r="AY823" s="157" t="s">
        <v>252</v>
      </c>
    </row>
    <row r="824" spans="2:65" s="12" customFormat="1">
      <c r="B824" s="149"/>
      <c r="D824" s="150" t="s">
        <v>261</v>
      </c>
      <c r="E824" s="151" t="s">
        <v>1</v>
      </c>
      <c r="F824" s="152" t="s">
        <v>3687</v>
      </c>
      <c r="H824" s="151" t="s">
        <v>1</v>
      </c>
      <c r="I824" s="153"/>
      <c r="L824" s="149"/>
      <c r="M824" s="154"/>
      <c r="T824" s="155"/>
      <c r="AT824" s="151" t="s">
        <v>261</v>
      </c>
      <c r="AU824" s="151" t="s">
        <v>82</v>
      </c>
      <c r="AV824" s="12" t="s">
        <v>80</v>
      </c>
      <c r="AW824" s="12" t="s">
        <v>30</v>
      </c>
      <c r="AX824" s="12" t="s">
        <v>73</v>
      </c>
      <c r="AY824" s="151" t="s">
        <v>252</v>
      </c>
    </row>
    <row r="825" spans="2:65" s="13" customFormat="1">
      <c r="B825" s="156"/>
      <c r="D825" s="150" t="s">
        <v>261</v>
      </c>
      <c r="E825" s="157" t="s">
        <v>1</v>
      </c>
      <c r="F825" s="158" t="s">
        <v>1284</v>
      </c>
      <c r="H825" s="159">
        <v>5.5</v>
      </c>
      <c r="I825" s="160"/>
      <c r="L825" s="156"/>
      <c r="M825" s="161"/>
      <c r="T825" s="162"/>
      <c r="AT825" s="157" t="s">
        <v>261</v>
      </c>
      <c r="AU825" s="157" t="s">
        <v>82</v>
      </c>
      <c r="AV825" s="13" t="s">
        <v>82</v>
      </c>
      <c r="AW825" s="13" t="s">
        <v>30</v>
      </c>
      <c r="AX825" s="13" t="s">
        <v>73</v>
      </c>
      <c r="AY825" s="157" t="s">
        <v>252</v>
      </c>
    </row>
    <row r="826" spans="2:65" s="12" customFormat="1">
      <c r="B826" s="149"/>
      <c r="D826" s="150" t="s">
        <v>261</v>
      </c>
      <c r="E826" s="151" t="s">
        <v>1</v>
      </c>
      <c r="F826" s="152" t="s">
        <v>3688</v>
      </c>
      <c r="H826" s="151" t="s">
        <v>1</v>
      </c>
      <c r="I826" s="153"/>
      <c r="L826" s="149"/>
      <c r="M826" s="154"/>
      <c r="T826" s="155"/>
      <c r="AT826" s="151" t="s">
        <v>261</v>
      </c>
      <c r="AU826" s="151" t="s">
        <v>82</v>
      </c>
      <c r="AV826" s="12" t="s">
        <v>80</v>
      </c>
      <c r="AW826" s="12" t="s">
        <v>30</v>
      </c>
      <c r="AX826" s="12" t="s">
        <v>73</v>
      </c>
      <c r="AY826" s="151" t="s">
        <v>252</v>
      </c>
    </row>
    <row r="827" spans="2:65" s="13" customFormat="1">
      <c r="B827" s="156"/>
      <c r="D827" s="150" t="s">
        <v>261</v>
      </c>
      <c r="E827" s="157" t="s">
        <v>1</v>
      </c>
      <c r="F827" s="158" t="s">
        <v>1282</v>
      </c>
      <c r="H827" s="159">
        <v>5.45</v>
      </c>
      <c r="I827" s="160"/>
      <c r="L827" s="156"/>
      <c r="M827" s="161"/>
      <c r="T827" s="162"/>
      <c r="AT827" s="157" t="s">
        <v>261</v>
      </c>
      <c r="AU827" s="157" t="s">
        <v>82</v>
      </c>
      <c r="AV827" s="13" t="s">
        <v>82</v>
      </c>
      <c r="AW827" s="13" t="s">
        <v>30</v>
      </c>
      <c r="AX827" s="13" t="s">
        <v>73</v>
      </c>
      <c r="AY827" s="157" t="s">
        <v>252</v>
      </c>
    </row>
    <row r="828" spans="2:65" s="14" customFormat="1">
      <c r="B828" s="163"/>
      <c r="D828" s="150" t="s">
        <v>261</v>
      </c>
      <c r="E828" s="164" t="s">
        <v>1</v>
      </c>
      <c r="F828" s="165" t="s">
        <v>277</v>
      </c>
      <c r="H828" s="166">
        <v>37.17</v>
      </c>
      <c r="I828" s="167"/>
      <c r="L828" s="163"/>
      <c r="M828" s="168"/>
      <c r="T828" s="169"/>
      <c r="AT828" s="164" t="s">
        <v>261</v>
      </c>
      <c r="AU828" s="164" t="s">
        <v>82</v>
      </c>
      <c r="AV828" s="14" t="s">
        <v>259</v>
      </c>
      <c r="AW828" s="14" t="s">
        <v>30</v>
      </c>
      <c r="AX828" s="14" t="s">
        <v>80</v>
      </c>
      <c r="AY828" s="164" t="s">
        <v>252</v>
      </c>
    </row>
    <row r="829" spans="2:65" s="1" customFormat="1" ht="24.2" customHeight="1">
      <c r="B829" s="32"/>
      <c r="C829" s="170" t="s">
        <v>989</v>
      </c>
      <c r="D829" s="170" t="s">
        <v>463</v>
      </c>
      <c r="E829" s="171" t="s">
        <v>1287</v>
      </c>
      <c r="F829" s="172" t="s">
        <v>1288</v>
      </c>
      <c r="G829" s="173" t="s">
        <v>610</v>
      </c>
      <c r="H829" s="174">
        <v>40.286999999999999</v>
      </c>
      <c r="I829" s="175"/>
      <c r="J829" s="176">
        <f>ROUND(I829*H829,2)</f>
        <v>0</v>
      </c>
      <c r="K829" s="172" t="s">
        <v>258</v>
      </c>
      <c r="L829" s="177"/>
      <c r="M829" s="178" t="s">
        <v>1</v>
      </c>
      <c r="N829" s="179" t="s">
        <v>38</v>
      </c>
      <c r="P829" s="145">
        <f>O829*H829</f>
        <v>0</v>
      </c>
      <c r="Q829" s="145">
        <v>3.0000000000000001E-3</v>
      </c>
      <c r="R829" s="145">
        <f>Q829*H829</f>
        <v>0.120861</v>
      </c>
      <c r="S829" s="145">
        <v>0</v>
      </c>
      <c r="T829" s="146">
        <f>S829*H829</f>
        <v>0</v>
      </c>
      <c r="AR829" s="147" t="s">
        <v>489</v>
      </c>
      <c r="AT829" s="147" t="s">
        <v>463</v>
      </c>
      <c r="AU829" s="147" t="s">
        <v>82</v>
      </c>
      <c r="AY829" s="17" t="s">
        <v>252</v>
      </c>
      <c r="BE829" s="148">
        <f>IF(N829="základní",J829,0)</f>
        <v>0</v>
      </c>
      <c r="BF829" s="148">
        <f>IF(N829="snížená",J829,0)</f>
        <v>0</v>
      </c>
      <c r="BG829" s="148">
        <f>IF(N829="zákl. přenesená",J829,0)</f>
        <v>0</v>
      </c>
      <c r="BH829" s="148">
        <f>IF(N829="sníž. přenesená",J829,0)</f>
        <v>0</v>
      </c>
      <c r="BI829" s="148">
        <f>IF(N829="nulová",J829,0)</f>
        <v>0</v>
      </c>
      <c r="BJ829" s="17" t="s">
        <v>80</v>
      </c>
      <c r="BK829" s="148">
        <f>ROUND(I829*H829,2)</f>
        <v>0</v>
      </c>
      <c r="BL829" s="17" t="s">
        <v>368</v>
      </c>
      <c r="BM829" s="147" t="s">
        <v>3689</v>
      </c>
    </row>
    <row r="830" spans="2:65" s="12" customFormat="1">
      <c r="B830" s="149"/>
      <c r="D830" s="150" t="s">
        <v>261</v>
      </c>
      <c r="E830" s="151" t="s">
        <v>1</v>
      </c>
      <c r="F830" s="152" t="s">
        <v>1290</v>
      </c>
      <c r="H830" s="151" t="s">
        <v>1</v>
      </c>
      <c r="I830" s="153"/>
      <c r="L830" s="149"/>
      <c r="M830" s="154"/>
      <c r="T830" s="155"/>
      <c r="AT830" s="151" t="s">
        <v>261</v>
      </c>
      <c r="AU830" s="151" t="s">
        <v>82</v>
      </c>
      <c r="AV830" s="12" t="s">
        <v>80</v>
      </c>
      <c r="AW830" s="12" t="s">
        <v>30</v>
      </c>
      <c r="AX830" s="12" t="s">
        <v>73</v>
      </c>
      <c r="AY830" s="151" t="s">
        <v>252</v>
      </c>
    </row>
    <row r="831" spans="2:65" s="12" customFormat="1">
      <c r="B831" s="149"/>
      <c r="D831" s="150" t="s">
        <v>261</v>
      </c>
      <c r="E831" s="151" t="s">
        <v>1</v>
      </c>
      <c r="F831" s="152" t="s">
        <v>3672</v>
      </c>
      <c r="H831" s="151" t="s">
        <v>1</v>
      </c>
      <c r="I831" s="153"/>
      <c r="L831" s="149"/>
      <c r="M831" s="154"/>
      <c r="T831" s="155"/>
      <c r="AT831" s="151" t="s">
        <v>261</v>
      </c>
      <c r="AU831" s="151" t="s">
        <v>82</v>
      </c>
      <c r="AV831" s="12" t="s">
        <v>80</v>
      </c>
      <c r="AW831" s="12" t="s">
        <v>30</v>
      </c>
      <c r="AX831" s="12" t="s">
        <v>73</v>
      </c>
      <c r="AY831" s="151" t="s">
        <v>252</v>
      </c>
    </row>
    <row r="832" spans="2:65" s="13" customFormat="1">
      <c r="B832" s="156"/>
      <c r="D832" s="150" t="s">
        <v>261</v>
      </c>
      <c r="E832" s="157" t="s">
        <v>1</v>
      </c>
      <c r="F832" s="158" t="s">
        <v>1272</v>
      </c>
      <c r="H832" s="159">
        <v>5.0999999999999996</v>
      </c>
      <c r="I832" s="160"/>
      <c r="L832" s="156"/>
      <c r="M832" s="161"/>
      <c r="T832" s="162"/>
      <c r="AT832" s="157" t="s">
        <v>261</v>
      </c>
      <c r="AU832" s="157" t="s">
        <v>82</v>
      </c>
      <c r="AV832" s="13" t="s">
        <v>82</v>
      </c>
      <c r="AW832" s="13" t="s">
        <v>30</v>
      </c>
      <c r="AX832" s="13" t="s">
        <v>73</v>
      </c>
      <c r="AY832" s="157" t="s">
        <v>252</v>
      </c>
    </row>
    <row r="833" spans="2:51" s="12" customFormat="1">
      <c r="B833" s="149"/>
      <c r="D833" s="150" t="s">
        <v>261</v>
      </c>
      <c r="E833" s="151" t="s">
        <v>1</v>
      </c>
      <c r="F833" s="152" t="s">
        <v>3673</v>
      </c>
      <c r="H833" s="151" t="s">
        <v>1</v>
      </c>
      <c r="I833" s="153"/>
      <c r="L833" s="149"/>
      <c r="M833" s="154"/>
      <c r="T833" s="155"/>
      <c r="AT833" s="151" t="s">
        <v>261</v>
      </c>
      <c r="AU833" s="151" t="s">
        <v>82</v>
      </c>
      <c r="AV833" s="12" t="s">
        <v>80</v>
      </c>
      <c r="AW833" s="12" t="s">
        <v>30</v>
      </c>
      <c r="AX833" s="12" t="s">
        <v>73</v>
      </c>
      <c r="AY833" s="151" t="s">
        <v>252</v>
      </c>
    </row>
    <row r="834" spans="2:51" s="13" customFormat="1">
      <c r="B834" s="156"/>
      <c r="D834" s="150" t="s">
        <v>261</v>
      </c>
      <c r="E834" s="157" t="s">
        <v>1</v>
      </c>
      <c r="F834" s="158" t="s">
        <v>3674</v>
      </c>
      <c r="H834" s="159">
        <v>2.2000000000000002</v>
      </c>
      <c r="I834" s="160"/>
      <c r="L834" s="156"/>
      <c r="M834" s="161"/>
      <c r="T834" s="162"/>
      <c r="AT834" s="157" t="s">
        <v>261</v>
      </c>
      <c r="AU834" s="157" t="s">
        <v>82</v>
      </c>
      <c r="AV834" s="13" t="s">
        <v>82</v>
      </c>
      <c r="AW834" s="13" t="s">
        <v>30</v>
      </c>
      <c r="AX834" s="13" t="s">
        <v>73</v>
      </c>
      <c r="AY834" s="157" t="s">
        <v>252</v>
      </c>
    </row>
    <row r="835" spans="2:51" s="12" customFormat="1">
      <c r="B835" s="149"/>
      <c r="D835" s="150" t="s">
        <v>261</v>
      </c>
      <c r="E835" s="151" t="s">
        <v>1</v>
      </c>
      <c r="F835" s="152" t="s">
        <v>3675</v>
      </c>
      <c r="H835" s="151" t="s">
        <v>1</v>
      </c>
      <c r="I835" s="153"/>
      <c r="L835" s="149"/>
      <c r="M835" s="154"/>
      <c r="T835" s="155"/>
      <c r="AT835" s="151" t="s">
        <v>261</v>
      </c>
      <c r="AU835" s="151" t="s">
        <v>82</v>
      </c>
      <c r="AV835" s="12" t="s">
        <v>80</v>
      </c>
      <c r="AW835" s="12" t="s">
        <v>30</v>
      </c>
      <c r="AX835" s="12" t="s">
        <v>73</v>
      </c>
      <c r="AY835" s="151" t="s">
        <v>252</v>
      </c>
    </row>
    <row r="836" spans="2:51" s="13" customFormat="1">
      <c r="B836" s="156"/>
      <c r="D836" s="150" t="s">
        <v>261</v>
      </c>
      <c r="E836" s="157" t="s">
        <v>1</v>
      </c>
      <c r="F836" s="158" t="s">
        <v>3676</v>
      </c>
      <c r="H836" s="159">
        <v>2.25</v>
      </c>
      <c r="I836" s="160"/>
      <c r="L836" s="156"/>
      <c r="M836" s="161"/>
      <c r="T836" s="162"/>
      <c r="AT836" s="157" t="s">
        <v>261</v>
      </c>
      <c r="AU836" s="157" t="s">
        <v>82</v>
      </c>
      <c r="AV836" s="13" t="s">
        <v>82</v>
      </c>
      <c r="AW836" s="13" t="s">
        <v>30</v>
      </c>
      <c r="AX836" s="13" t="s">
        <v>73</v>
      </c>
      <c r="AY836" s="157" t="s">
        <v>252</v>
      </c>
    </row>
    <row r="837" spans="2:51" s="12" customFormat="1">
      <c r="B837" s="149"/>
      <c r="D837" s="150" t="s">
        <v>261</v>
      </c>
      <c r="E837" s="151" t="s">
        <v>1</v>
      </c>
      <c r="F837" s="152" t="s">
        <v>3677</v>
      </c>
      <c r="H837" s="151" t="s">
        <v>1</v>
      </c>
      <c r="I837" s="153"/>
      <c r="L837" s="149"/>
      <c r="M837" s="154"/>
      <c r="T837" s="155"/>
      <c r="AT837" s="151" t="s">
        <v>261</v>
      </c>
      <c r="AU837" s="151" t="s">
        <v>82</v>
      </c>
      <c r="AV837" s="12" t="s">
        <v>80</v>
      </c>
      <c r="AW837" s="12" t="s">
        <v>30</v>
      </c>
      <c r="AX837" s="12" t="s">
        <v>73</v>
      </c>
      <c r="AY837" s="151" t="s">
        <v>252</v>
      </c>
    </row>
    <row r="838" spans="2:51" s="13" customFormat="1">
      <c r="B838" s="156"/>
      <c r="D838" s="150" t="s">
        <v>261</v>
      </c>
      <c r="E838" s="157" t="s">
        <v>1</v>
      </c>
      <c r="F838" s="158" t="s">
        <v>3674</v>
      </c>
      <c r="H838" s="159">
        <v>2.2000000000000002</v>
      </c>
      <c r="I838" s="160"/>
      <c r="L838" s="156"/>
      <c r="M838" s="161"/>
      <c r="T838" s="162"/>
      <c r="AT838" s="157" t="s">
        <v>261</v>
      </c>
      <c r="AU838" s="157" t="s">
        <v>82</v>
      </c>
      <c r="AV838" s="13" t="s">
        <v>82</v>
      </c>
      <c r="AW838" s="13" t="s">
        <v>30</v>
      </c>
      <c r="AX838" s="13" t="s">
        <v>73</v>
      </c>
      <c r="AY838" s="157" t="s">
        <v>252</v>
      </c>
    </row>
    <row r="839" spans="2:51" s="12" customFormat="1">
      <c r="B839" s="149"/>
      <c r="D839" s="150" t="s">
        <v>261</v>
      </c>
      <c r="E839" s="151" t="s">
        <v>1</v>
      </c>
      <c r="F839" s="152" t="s">
        <v>3678</v>
      </c>
      <c r="H839" s="151" t="s">
        <v>1</v>
      </c>
      <c r="I839" s="153"/>
      <c r="L839" s="149"/>
      <c r="M839" s="154"/>
      <c r="T839" s="155"/>
      <c r="AT839" s="151" t="s">
        <v>261</v>
      </c>
      <c r="AU839" s="151" t="s">
        <v>82</v>
      </c>
      <c r="AV839" s="12" t="s">
        <v>80</v>
      </c>
      <c r="AW839" s="12" t="s">
        <v>30</v>
      </c>
      <c r="AX839" s="12" t="s">
        <v>73</v>
      </c>
      <c r="AY839" s="151" t="s">
        <v>252</v>
      </c>
    </row>
    <row r="840" spans="2:51" s="13" customFormat="1">
      <c r="B840" s="156"/>
      <c r="D840" s="150" t="s">
        <v>261</v>
      </c>
      <c r="E840" s="157" t="s">
        <v>1</v>
      </c>
      <c r="F840" s="158" t="s">
        <v>3679</v>
      </c>
      <c r="H840" s="159">
        <v>2.35</v>
      </c>
      <c r="I840" s="160"/>
      <c r="L840" s="156"/>
      <c r="M840" s="161"/>
      <c r="T840" s="162"/>
      <c r="AT840" s="157" t="s">
        <v>261</v>
      </c>
      <c r="AU840" s="157" t="s">
        <v>82</v>
      </c>
      <c r="AV840" s="13" t="s">
        <v>82</v>
      </c>
      <c r="AW840" s="13" t="s">
        <v>30</v>
      </c>
      <c r="AX840" s="13" t="s">
        <v>73</v>
      </c>
      <c r="AY840" s="157" t="s">
        <v>252</v>
      </c>
    </row>
    <row r="841" spans="2:51" s="12" customFormat="1">
      <c r="B841" s="149"/>
      <c r="D841" s="150" t="s">
        <v>261</v>
      </c>
      <c r="E841" s="151" t="s">
        <v>1</v>
      </c>
      <c r="F841" s="152" t="s">
        <v>3680</v>
      </c>
      <c r="H841" s="151" t="s">
        <v>1</v>
      </c>
      <c r="I841" s="153"/>
      <c r="L841" s="149"/>
      <c r="M841" s="154"/>
      <c r="T841" s="155"/>
      <c r="AT841" s="151" t="s">
        <v>261</v>
      </c>
      <c r="AU841" s="151" t="s">
        <v>82</v>
      </c>
      <c r="AV841" s="12" t="s">
        <v>80</v>
      </c>
      <c r="AW841" s="12" t="s">
        <v>30</v>
      </c>
      <c r="AX841" s="12" t="s">
        <v>73</v>
      </c>
      <c r="AY841" s="151" t="s">
        <v>252</v>
      </c>
    </row>
    <row r="842" spans="2:51" s="13" customFormat="1">
      <c r="B842" s="156"/>
      <c r="D842" s="150" t="s">
        <v>261</v>
      </c>
      <c r="E842" s="157" t="s">
        <v>1</v>
      </c>
      <c r="F842" s="158" t="s">
        <v>3681</v>
      </c>
      <c r="H842" s="159">
        <v>2.36</v>
      </c>
      <c r="I842" s="160"/>
      <c r="L842" s="156"/>
      <c r="M842" s="161"/>
      <c r="T842" s="162"/>
      <c r="AT842" s="157" t="s">
        <v>261</v>
      </c>
      <c r="AU842" s="157" t="s">
        <v>82</v>
      </c>
      <c r="AV842" s="13" t="s">
        <v>82</v>
      </c>
      <c r="AW842" s="13" t="s">
        <v>30</v>
      </c>
      <c r="AX842" s="13" t="s">
        <v>73</v>
      </c>
      <c r="AY842" s="157" t="s">
        <v>252</v>
      </c>
    </row>
    <row r="843" spans="2:51" s="12" customFormat="1">
      <c r="B843" s="149"/>
      <c r="D843" s="150" t="s">
        <v>261</v>
      </c>
      <c r="E843" s="151" t="s">
        <v>1</v>
      </c>
      <c r="F843" s="152" t="s">
        <v>3682</v>
      </c>
      <c r="H843" s="151" t="s">
        <v>1</v>
      </c>
      <c r="I843" s="153"/>
      <c r="L843" s="149"/>
      <c r="M843" s="154"/>
      <c r="T843" s="155"/>
      <c r="AT843" s="151" t="s">
        <v>261</v>
      </c>
      <c r="AU843" s="151" t="s">
        <v>82</v>
      </c>
      <c r="AV843" s="12" t="s">
        <v>80</v>
      </c>
      <c r="AW843" s="12" t="s">
        <v>30</v>
      </c>
      <c r="AX843" s="12" t="s">
        <v>73</v>
      </c>
      <c r="AY843" s="151" t="s">
        <v>252</v>
      </c>
    </row>
    <row r="844" spans="2:51" s="13" customFormat="1">
      <c r="B844" s="156"/>
      <c r="D844" s="150" t="s">
        <v>261</v>
      </c>
      <c r="E844" s="157" t="s">
        <v>1</v>
      </c>
      <c r="F844" s="158" t="s">
        <v>3683</v>
      </c>
      <c r="H844" s="159">
        <v>1.1200000000000001</v>
      </c>
      <c r="I844" s="160"/>
      <c r="L844" s="156"/>
      <c r="M844" s="161"/>
      <c r="T844" s="162"/>
      <c r="AT844" s="157" t="s">
        <v>261</v>
      </c>
      <c r="AU844" s="157" t="s">
        <v>82</v>
      </c>
      <c r="AV844" s="13" t="s">
        <v>82</v>
      </c>
      <c r="AW844" s="13" t="s">
        <v>30</v>
      </c>
      <c r="AX844" s="13" t="s">
        <v>73</v>
      </c>
      <c r="AY844" s="157" t="s">
        <v>252</v>
      </c>
    </row>
    <row r="845" spans="2:51" s="12" customFormat="1">
      <c r="B845" s="149"/>
      <c r="D845" s="150" t="s">
        <v>261</v>
      </c>
      <c r="E845" s="151" t="s">
        <v>1</v>
      </c>
      <c r="F845" s="152" t="s">
        <v>3684</v>
      </c>
      <c r="H845" s="151" t="s">
        <v>1</v>
      </c>
      <c r="I845" s="153"/>
      <c r="L845" s="149"/>
      <c r="M845" s="154"/>
      <c r="T845" s="155"/>
      <c r="AT845" s="151" t="s">
        <v>261</v>
      </c>
      <c r="AU845" s="151" t="s">
        <v>82</v>
      </c>
      <c r="AV845" s="12" t="s">
        <v>80</v>
      </c>
      <c r="AW845" s="12" t="s">
        <v>30</v>
      </c>
      <c r="AX845" s="12" t="s">
        <v>73</v>
      </c>
      <c r="AY845" s="151" t="s">
        <v>252</v>
      </c>
    </row>
    <row r="846" spans="2:51" s="13" customFormat="1">
      <c r="B846" s="156"/>
      <c r="D846" s="150" t="s">
        <v>261</v>
      </c>
      <c r="E846" s="157" t="s">
        <v>1</v>
      </c>
      <c r="F846" s="158" t="s">
        <v>3685</v>
      </c>
      <c r="H846" s="159">
        <v>3.24</v>
      </c>
      <c r="I846" s="160"/>
      <c r="L846" s="156"/>
      <c r="M846" s="161"/>
      <c r="T846" s="162"/>
      <c r="AT846" s="157" t="s">
        <v>261</v>
      </c>
      <c r="AU846" s="157" t="s">
        <v>82</v>
      </c>
      <c r="AV846" s="13" t="s">
        <v>82</v>
      </c>
      <c r="AW846" s="13" t="s">
        <v>30</v>
      </c>
      <c r="AX846" s="13" t="s">
        <v>73</v>
      </c>
      <c r="AY846" s="157" t="s">
        <v>252</v>
      </c>
    </row>
    <row r="847" spans="2:51" s="12" customFormat="1">
      <c r="B847" s="149"/>
      <c r="D847" s="150" t="s">
        <v>261</v>
      </c>
      <c r="E847" s="151" t="s">
        <v>1</v>
      </c>
      <c r="F847" s="152" t="s">
        <v>3686</v>
      </c>
      <c r="H847" s="151" t="s">
        <v>1</v>
      </c>
      <c r="I847" s="153"/>
      <c r="L847" s="149"/>
      <c r="M847" s="154"/>
      <c r="T847" s="155"/>
      <c r="AT847" s="151" t="s">
        <v>261</v>
      </c>
      <c r="AU847" s="151" t="s">
        <v>82</v>
      </c>
      <c r="AV847" s="12" t="s">
        <v>80</v>
      </c>
      <c r="AW847" s="12" t="s">
        <v>30</v>
      </c>
      <c r="AX847" s="12" t="s">
        <v>73</v>
      </c>
      <c r="AY847" s="151" t="s">
        <v>252</v>
      </c>
    </row>
    <row r="848" spans="2:51" s="13" customFormat="1">
      <c r="B848" s="156"/>
      <c r="D848" s="150" t="s">
        <v>261</v>
      </c>
      <c r="E848" s="157" t="s">
        <v>1</v>
      </c>
      <c r="F848" s="158" t="s">
        <v>1269</v>
      </c>
      <c r="H848" s="159">
        <v>5.4</v>
      </c>
      <c r="I848" s="160"/>
      <c r="L848" s="156"/>
      <c r="M848" s="161"/>
      <c r="T848" s="162"/>
      <c r="AT848" s="157" t="s">
        <v>261</v>
      </c>
      <c r="AU848" s="157" t="s">
        <v>82</v>
      </c>
      <c r="AV848" s="13" t="s">
        <v>82</v>
      </c>
      <c r="AW848" s="13" t="s">
        <v>30</v>
      </c>
      <c r="AX848" s="13" t="s">
        <v>73</v>
      </c>
      <c r="AY848" s="157" t="s">
        <v>252</v>
      </c>
    </row>
    <row r="849" spans="2:65" s="12" customFormat="1">
      <c r="B849" s="149"/>
      <c r="D849" s="150" t="s">
        <v>261</v>
      </c>
      <c r="E849" s="151" t="s">
        <v>1</v>
      </c>
      <c r="F849" s="152" t="s">
        <v>3687</v>
      </c>
      <c r="H849" s="151" t="s">
        <v>1</v>
      </c>
      <c r="I849" s="153"/>
      <c r="L849" s="149"/>
      <c r="M849" s="154"/>
      <c r="T849" s="155"/>
      <c r="AT849" s="151" t="s">
        <v>261</v>
      </c>
      <c r="AU849" s="151" t="s">
        <v>82</v>
      </c>
      <c r="AV849" s="12" t="s">
        <v>80</v>
      </c>
      <c r="AW849" s="12" t="s">
        <v>30</v>
      </c>
      <c r="AX849" s="12" t="s">
        <v>73</v>
      </c>
      <c r="AY849" s="151" t="s">
        <v>252</v>
      </c>
    </row>
    <row r="850" spans="2:65" s="13" customFormat="1">
      <c r="B850" s="156"/>
      <c r="D850" s="150" t="s">
        <v>261</v>
      </c>
      <c r="E850" s="157" t="s">
        <v>1</v>
      </c>
      <c r="F850" s="158" t="s">
        <v>1284</v>
      </c>
      <c r="H850" s="159">
        <v>5.5</v>
      </c>
      <c r="I850" s="160"/>
      <c r="L850" s="156"/>
      <c r="M850" s="161"/>
      <c r="T850" s="162"/>
      <c r="AT850" s="157" t="s">
        <v>261</v>
      </c>
      <c r="AU850" s="157" t="s">
        <v>82</v>
      </c>
      <c r="AV850" s="13" t="s">
        <v>82</v>
      </c>
      <c r="AW850" s="13" t="s">
        <v>30</v>
      </c>
      <c r="AX850" s="13" t="s">
        <v>73</v>
      </c>
      <c r="AY850" s="157" t="s">
        <v>252</v>
      </c>
    </row>
    <row r="851" spans="2:65" s="12" customFormat="1">
      <c r="B851" s="149"/>
      <c r="D851" s="150" t="s">
        <v>261</v>
      </c>
      <c r="E851" s="151" t="s">
        <v>1</v>
      </c>
      <c r="F851" s="152" t="s">
        <v>3688</v>
      </c>
      <c r="H851" s="151" t="s">
        <v>1</v>
      </c>
      <c r="I851" s="153"/>
      <c r="L851" s="149"/>
      <c r="M851" s="154"/>
      <c r="T851" s="155"/>
      <c r="AT851" s="151" t="s">
        <v>261</v>
      </c>
      <c r="AU851" s="151" t="s">
        <v>82</v>
      </c>
      <c r="AV851" s="12" t="s">
        <v>80</v>
      </c>
      <c r="AW851" s="12" t="s">
        <v>30</v>
      </c>
      <c r="AX851" s="12" t="s">
        <v>73</v>
      </c>
      <c r="AY851" s="151" t="s">
        <v>252</v>
      </c>
    </row>
    <row r="852" spans="2:65" s="13" customFormat="1">
      <c r="B852" s="156"/>
      <c r="D852" s="150" t="s">
        <v>261</v>
      </c>
      <c r="E852" s="157" t="s">
        <v>1</v>
      </c>
      <c r="F852" s="158" t="s">
        <v>1282</v>
      </c>
      <c r="H852" s="159">
        <v>5.45</v>
      </c>
      <c r="I852" s="160"/>
      <c r="L852" s="156"/>
      <c r="M852" s="161"/>
      <c r="T852" s="162"/>
      <c r="AT852" s="157" t="s">
        <v>261</v>
      </c>
      <c r="AU852" s="157" t="s">
        <v>82</v>
      </c>
      <c r="AV852" s="13" t="s">
        <v>82</v>
      </c>
      <c r="AW852" s="13" t="s">
        <v>30</v>
      </c>
      <c r="AX852" s="13" t="s">
        <v>73</v>
      </c>
      <c r="AY852" s="157" t="s">
        <v>252</v>
      </c>
    </row>
    <row r="853" spans="2:65" s="15" customFormat="1">
      <c r="B853" s="180"/>
      <c r="D853" s="150" t="s">
        <v>261</v>
      </c>
      <c r="E853" s="181" t="s">
        <v>1</v>
      </c>
      <c r="F853" s="182" t="s">
        <v>510</v>
      </c>
      <c r="H853" s="183">
        <v>37.17</v>
      </c>
      <c r="I853" s="184"/>
      <c r="L853" s="180"/>
      <c r="M853" s="185"/>
      <c r="T853" s="186"/>
      <c r="AT853" s="181" t="s">
        <v>261</v>
      </c>
      <c r="AU853" s="181" t="s">
        <v>82</v>
      </c>
      <c r="AV853" s="15" t="s">
        <v>96</v>
      </c>
      <c r="AW853" s="15" t="s">
        <v>30</v>
      </c>
      <c r="AX853" s="15" t="s">
        <v>73</v>
      </c>
      <c r="AY853" s="181" t="s">
        <v>252</v>
      </c>
    </row>
    <row r="854" spans="2:65" s="12" customFormat="1">
      <c r="B854" s="149"/>
      <c r="D854" s="150" t="s">
        <v>261</v>
      </c>
      <c r="E854" s="151" t="s">
        <v>1</v>
      </c>
      <c r="F854" s="152" t="s">
        <v>1389</v>
      </c>
      <c r="H854" s="151" t="s">
        <v>1</v>
      </c>
      <c r="I854" s="153"/>
      <c r="L854" s="149"/>
      <c r="M854" s="154"/>
      <c r="T854" s="155"/>
      <c r="AT854" s="151" t="s">
        <v>261</v>
      </c>
      <c r="AU854" s="151" t="s">
        <v>82</v>
      </c>
      <c r="AV854" s="12" t="s">
        <v>80</v>
      </c>
      <c r="AW854" s="12" t="s">
        <v>30</v>
      </c>
      <c r="AX854" s="12" t="s">
        <v>73</v>
      </c>
      <c r="AY854" s="151" t="s">
        <v>252</v>
      </c>
    </row>
    <row r="855" spans="2:65" s="13" customFormat="1">
      <c r="B855" s="156"/>
      <c r="D855" s="150" t="s">
        <v>261</v>
      </c>
      <c r="E855" s="157" t="s">
        <v>1</v>
      </c>
      <c r="F855" s="158" t="s">
        <v>3690</v>
      </c>
      <c r="H855" s="159">
        <v>3.117</v>
      </c>
      <c r="I855" s="160"/>
      <c r="L855" s="156"/>
      <c r="M855" s="161"/>
      <c r="T855" s="162"/>
      <c r="AT855" s="157" t="s">
        <v>261</v>
      </c>
      <c r="AU855" s="157" t="s">
        <v>82</v>
      </c>
      <c r="AV855" s="13" t="s">
        <v>82</v>
      </c>
      <c r="AW855" s="13" t="s">
        <v>30</v>
      </c>
      <c r="AX855" s="13" t="s">
        <v>73</v>
      </c>
      <c r="AY855" s="157" t="s">
        <v>252</v>
      </c>
    </row>
    <row r="856" spans="2:65" s="14" customFormat="1">
      <c r="B856" s="163"/>
      <c r="D856" s="150" t="s">
        <v>261</v>
      </c>
      <c r="E856" s="164" t="s">
        <v>1</v>
      </c>
      <c r="F856" s="165" t="s">
        <v>277</v>
      </c>
      <c r="H856" s="166">
        <v>40.286999999999999</v>
      </c>
      <c r="I856" s="167"/>
      <c r="L856" s="163"/>
      <c r="M856" s="168"/>
      <c r="T856" s="169"/>
      <c r="AT856" s="164" t="s">
        <v>261</v>
      </c>
      <c r="AU856" s="164" t="s">
        <v>82</v>
      </c>
      <c r="AV856" s="14" t="s">
        <v>259</v>
      </c>
      <c r="AW856" s="14" t="s">
        <v>30</v>
      </c>
      <c r="AX856" s="14" t="s">
        <v>80</v>
      </c>
      <c r="AY856" s="164" t="s">
        <v>252</v>
      </c>
    </row>
    <row r="857" spans="2:65" s="1" customFormat="1" ht="49.15" customHeight="1">
      <c r="B857" s="32"/>
      <c r="C857" s="136" t="s">
        <v>993</v>
      </c>
      <c r="D857" s="136" t="s">
        <v>254</v>
      </c>
      <c r="E857" s="137" t="s">
        <v>1293</v>
      </c>
      <c r="F857" s="138" t="s">
        <v>1294</v>
      </c>
      <c r="G857" s="139" t="s">
        <v>1295</v>
      </c>
      <c r="H857" s="187"/>
      <c r="I857" s="141"/>
      <c r="J857" s="142">
        <f>ROUND(I857*H857,2)</f>
        <v>0</v>
      </c>
      <c r="K857" s="138" t="s">
        <v>258</v>
      </c>
      <c r="L857" s="32"/>
      <c r="M857" s="143" t="s">
        <v>1</v>
      </c>
      <c r="N857" s="144" t="s">
        <v>38</v>
      </c>
      <c r="P857" s="145">
        <f>O857*H857</f>
        <v>0</v>
      </c>
      <c r="Q857" s="145">
        <v>0</v>
      </c>
      <c r="R857" s="145">
        <f>Q857*H857</f>
        <v>0</v>
      </c>
      <c r="S857" s="145">
        <v>0</v>
      </c>
      <c r="T857" s="146">
        <f>S857*H857</f>
        <v>0</v>
      </c>
      <c r="AR857" s="147" t="s">
        <v>368</v>
      </c>
      <c r="AT857" s="147" t="s">
        <v>254</v>
      </c>
      <c r="AU857" s="147" t="s">
        <v>82</v>
      </c>
      <c r="AY857" s="17" t="s">
        <v>252</v>
      </c>
      <c r="BE857" s="148">
        <f>IF(N857="základní",J857,0)</f>
        <v>0</v>
      </c>
      <c r="BF857" s="148">
        <f>IF(N857="snížená",J857,0)</f>
        <v>0</v>
      </c>
      <c r="BG857" s="148">
        <f>IF(N857="zákl. přenesená",J857,0)</f>
        <v>0</v>
      </c>
      <c r="BH857" s="148">
        <f>IF(N857="sníž. přenesená",J857,0)</f>
        <v>0</v>
      </c>
      <c r="BI857" s="148">
        <f>IF(N857="nulová",J857,0)</f>
        <v>0</v>
      </c>
      <c r="BJ857" s="17" t="s">
        <v>80</v>
      </c>
      <c r="BK857" s="148">
        <f>ROUND(I857*H857,2)</f>
        <v>0</v>
      </c>
      <c r="BL857" s="17" t="s">
        <v>368</v>
      </c>
      <c r="BM857" s="147" t="s">
        <v>3691</v>
      </c>
    </row>
    <row r="858" spans="2:65" s="11" customFormat="1" ht="22.9" customHeight="1">
      <c r="B858" s="124"/>
      <c r="D858" s="125" t="s">
        <v>72</v>
      </c>
      <c r="E858" s="134" t="s">
        <v>1297</v>
      </c>
      <c r="F858" s="134" t="s">
        <v>1298</v>
      </c>
      <c r="I858" s="127"/>
      <c r="J858" s="135">
        <f>BK858</f>
        <v>0</v>
      </c>
      <c r="L858" s="124"/>
      <c r="M858" s="129"/>
      <c r="P858" s="130">
        <f>SUM(P859:P914)</f>
        <v>0</v>
      </c>
      <c r="R858" s="130">
        <f>SUM(R859:R914)</f>
        <v>29.122032660000002</v>
      </c>
      <c r="T858" s="131">
        <f>SUM(T859:T914)</f>
        <v>1.125848</v>
      </c>
      <c r="AR858" s="125" t="s">
        <v>82</v>
      </c>
      <c r="AT858" s="132" t="s">
        <v>72</v>
      </c>
      <c r="AU858" s="132" t="s">
        <v>80</v>
      </c>
      <c r="AY858" s="125" t="s">
        <v>252</v>
      </c>
      <c r="BK858" s="133">
        <f>SUM(BK859:BK914)</f>
        <v>0</v>
      </c>
    </row>
    <row r="859" spans="2:65" s="1" customFormat="1" ht="24.2" customHeight="1">
      <c r="B859" s="32"/>
      <c r="C859" s="136" t="s">
        <v>998</v>
      </c>
      <c r="D859" s="136" t="s">
        <v>254</v>
      </c>
      <c r="E859" s="137" t="s">
        <v>1300</v>
      </c>
      <c r="F859" s="138" t="s">
        <v>1301</v>
      </c>
      <c r="G859" s="139" t="s">
        <v>257</v>
      </c>
      <c r="H859" s="140">
        <v>194.5</v>
      </c>
      <c r="I859" s="141"/>
      <c r="J859" s="142">
        <f>ROUND(I859*H859,2)</f>
        <v>0</v>
      </c>
      <c r="K859" s="138" t="s">
        <v>1</v>
      </c>
      <c r="L859" s="32"/>
      <c r="M859" s="143" t="s">
        <v>1</v>
      </c>
      <c r="N859" s="144" t="s">
        <v>38</v>
      </c>
      <c r="P859" s="145">
        <f>O859*H859</f>
        <v>0</v>
      </c>
      <c r="Q859" s="145">
        <v>1E-3</v>
      </c>
      <c r="R859" s="145">
        <f>Q859*H859</f>
        <v>0.19450000000000001</v>
      </c>
      <c r="S859" s="145">
        <v>0</v>
      </c>
      <c r="T859" s="146">
        <f>S859*H859</f>
        <v>0</v>
      </c>
      <c r="AR859" s="147" t="s">
        <v>368</v>
      </c>
      <c r="AT859" s="147" t="s">
        <v>254</v>
      </c>
      <c r="AU859" s="147" t="s">
        <v>82</v>
      </c>
      <c r="AY859" s="17" t="s">
        <v>252</v>
      </c>
      <c r="BE859" s="148">
        <f>IF(N859="základní",J859,0)</f>
        <v>0</v>
      </c>
      <c r="BF859" s="148">
        <f>IF(N859="snížená",J859,0)</f>
        <v>0</v>
      </c>
      <c r="BG859" s="148">
        <f>IF(N859="zákl. přenesená",J859,0)</f>
        <v>0</v>
      </c>
      <c r="BH859" s="148">
        <f>IF(N859="sníž. přenesená",J859,0)</f>
        <v>0</v>
      </c>
      <c r="BI859" s="148">
        <f>IF(N859="nulová",J859,0)</f>
        <v>0</v>
      </c>
      <c r="BJ859" s="17" t="s">
        <v>80</v>
      </c>
      <c r="BK859" s="148">
        <f>ROUND(I859*H859,2)</f>
        <v>0</v>
      </c>
      <c r="BL859" s="17" t="s">
        <v>368</v>
      </c>
      <c r="BM859" s="147" t="s">
        <v>3692</v>
      </c>
    </row>
    <row r="860" spans="2:65" s="12" customFormat="1">
      <c r="B860" s="149"/>
      <c r="D860" s="150" t="s">
        <v>261</v>
      </c>
      <c r="E860" s="151" t="s">
        <v>1</v>
      </c>
      <c r="F860" s="152" t="s">
        <v>1303</v>
      </c>
      <c r="H860" s="151" t="s">
        <v>1</v>
      </c>
      <c r="I860" s="153"/>
      <c r="L860" s="149"/>
      <c r="M860" s="154"/>
      <c r="T860" s="155"/>
      <c r="AT860" s="151" t="s">
        <v>261</v>
      </c>
      <c r="AU860" s="151" t="s">
        <v>82</v>
      </c>
      <c r="AV860" s="12" t="s">
        <v>80</v>
      </c>
      <c r="AW860" s="12" t="s">
        <v>30</v>
      </c>
      <c r="AX860" s="12" t="s">
        <v>73</v>
      </c>
      <c r="AY860" s="151" t="s">
        <v>252</v>
      </c>
    </row>
    <row r="861" spans="2:65" s="13" customFormat="1">
      <c r="B861" s="156"/>
      <c r="D861" s="150" t="s">
        <v>261</v>
      </c>
      <c r="E861" s="157" t="s">
        <v>1</v>
      </c>
      <c r="F861" s="158" t="s">
        <v>3693</v>
      </c>
      <c r="H861" s="159">
        <v>194.5</v>
      </c>
      <c r="I861" s="160"/>
      <c r="L861" s="156"/>
      <c r="M861" s="161"/>
      <c r="T861" s="162"/>
      <c r="AT861" s="157" t="s">
        <v>261</v>
      </c>
      <c r="AU861" s="157" t="s">
        <v>82</v>
      </c>
      <c r="AV861" s="13" t="s">
        <v>82</v>
      </c>
      <c r="AW861" s="13" t="s">
        <v>30</v>
      </c>
      <c r="AX861" s="13" t="s">
        <v>80</v>
      </c>
      <c r="AY861" s="157" t="s">
        <v>252</v>
      </c>
    </row>
    <row r="862" spans="2:65" s="1" customFormat="1" ht="21.75" customHeight="1">
      <c r="B862" s="32"/>
      <c r="C862" s="136" t="s">
        <v>1003</v>
      </c>
      <c r="D862" s="136" t="s">
        <v>254</v>
      </c>
      <c r="E862" s="137" t="s">
        <v>1306</v>
      </c>
      <c r="F862" s="138" t="s">
        <v>1307</v>
      </c>
      <c r="G862" s="139" t="s">
        <v>901</v>
      </c>
      <c r="H862" s="140">
        <v>20331.79</v>
      </c>
      <c r="I862" s="141"/>
      <c r="J862" s="142">
        <f>ROUND(I862*H862,2)</f>
        <v>0</v>
      </c>
      <c r="K862" s="138" t="s">
        <v>1</v>
      </c>
      <c r="L862" s="32"/>
      <c r="M862" s="143" t="s">
        <v>1</v>
      </c>
      <c r="N862" s="144" t="s">
        <v>38</v>
      </c>
      <c r="P862" s="145">
        <f>O862*H862</f>
        <v>0</v>
      </c>
      <c r="Q862" s="145">
        <v>1E-3</v>
      </c>
      <c r="R862" s="145">
        <f>Q862*H862</f>
        <v>20.331790000000002</v>
      </c>
      <c r="S862" s="145">
        <v>0</v>
      </c>
      <c r="T862" s="146">
        <f>S862*H862</f>
        <v>0</v>
      </c>
      <c r="AR862" s="147" t="s">
        <v>368</v>
      </c>
      <c r="AT862" s="147" t="s">
        <v>254</v>
      </c>
      <c r="AU862" s="147" t="s">
        <v>82</v>
      </c>
      <c r="AY862" s="17" t="s">
        <v>252</v>
      </c>
      <c r="BE862" s="148">
        <f>IF(N862="základní",J862,0)</f>
        <v>0</v>
      </c>
      <c r="BF862" s="148">
        <f>IF(N862="snížená",J862,0)</f>
        <v>0</v>
      </c>
      <c r="BG862" s="148">
        <f>IF(N862="zákl. přenesená",J862,0)</f>
        <v>0</v>
      </c>
      <c r="BH862" s="148">
        <f>IF(N862="sníž. přenesená",J862,0)</f>
        <v>0</v>
      </c>
      <c r="BI862" s="148">
        <f>IF(N862="nulová",J862,0)</f>
        <v>0</v>
      </c>
      <c r="BJ862" s="17" t="s">
        <v>80</v>
      </c>
      <c r="BK862" s="148">
        <f>ROUND(I862*H862,2)</f>
        <v>0</v>
      </c>
      <c r="BL862" s="17" t="s">
        <v>368</v>
      </c>
      <c r="BM862" s="147" t="s">
        <v>3694</v>
      </c>
    </row>
    <row r="863" spans="2:65" s="12" customFormat="1">
      <c r="B863" s="149"/>
      <c r="D863" s="150" t="s">
        <v>261</v>
      </c>
      <c r="E863" s="151" t="s">
        <v>1</v>
      </c>
      <c r="F863" s="152" t="s">
        <v>1309</v>
      </c>
      <c r="H863" s="151" t="s">
        <v>1</v>
      </c>
      <c r="I863" s="153"/>
      <c r="L863" s="149"/>
      <c r="M863" s="154"/>
      <c r="T863" s="155"/>
      <c r="AT863" s="151" t="s">
        <v>261</v>
      </c>
      <c r="AU863" s="151" t="s">
        <v>82</v>
      </c>
      <c r="AV863" s="12" t="s">
        <v>80</v>
      </c>
      <c r="AW863" s="12" t="s">
        <v>30</v>
      </c>
      <c r="AX863" s="12" t="s">
        <v>73</v>
      </c>
      <c r="AY863" s="151" t="s">
        <v>252</v>
      </c>
    </row>
    <row r="864" spans="2:65" s="13" customFormat="1">
      <c r="B864" s="156"/>
      <c r="D864" s="150" t="s">
        <v>261</v>
      </c>
      <c r="E864" s="157" t="s">
        <v>1</v>
      </c>
      <c r="F864" s="158" t="s">
        <v>1310</v>
      </c>
      <c r="H864" s="159">
        <v>14873.54</v>
      </c>
      <c r="I864" s="160"/>
      <c r="L864" s="156"/>
      <c r="M864" s="161"/>
      <c r="T864" s="162"/>
      <c r="AT864" s="157" t="s">
        <v>261</v>
      </c>
      <c r="AU864" s="157" t="s">
        <v>82</v>
      </c>
      <c r="AV864" s="13" t="s">
        <v>82</v>
      </c>
      <c r="AW864" s="13" t="s">
        <v>30</v>
      </c>
      <c r="AX864" s="13" t="s">
        <v>73</v>
      </c>
      <c r="AY864" s="157" t="s">
        <v>252</v>
      </c>
    </row>
    <row r="865" spans="2:65" s="12" customFormat="1">
      <c r="B865" s="149"/>
      <c r="D865" s="150" t="s">
        <v>261</v>
      </c>
      <c r="E865" s="151" t="s">
        <v>1</v>
      </c>
      <c r="F865" s="152" t="s">
        <v>1311</v>
      </c>
      <c r="H865" s="151" t="s">
        <v>1</v>
      </c>
      <c r="I865" s="153"/>
      <c r="L865" s="149"/>
      <c r="M865" s="154"/>
      <c r="T865" s="155"/>
      <c r="AT865" s="151" t="s">
        <v>261</v>
      </c>
      <c r="AU865" s="151" t="s">
        <v>82</v>
      </c>
      <c r="AV865" s="12" t="s">
        <v>80</v>
      </c>
      <c r="AW865" s="12" t="s">
        <v>30</v>
      </c>
      <c r="AX865" s="12" t="s">
        <v>73</v>
      </c>
      <c r="AY865" s="151" t="s">
        <v>252</v>
      </c>
    </row>
    <row r="866" spans="2:65" s="13" customFormat="1">
      <c r="B866" s="156"/>
      <c r="D866" s="150" t="s">
        <v>261</v>
      </c>
      <c r="E866" s="157" t="s">
        <v>1</v>
      </c>
      <c r="F866" s="158" t="s">
        <v>1312</v>
      </c>
      <c r="H866" s="159">
        <v>1222.9000000000001</v>
      </c>
      <c r="I866" s="160"/>
      <c r="L866" s="156"/>
      <c r="M866" s="161"/>
      <c r="T866" s="162"/>
      <c r="AT866" s="157" t="s">
        <v>261</v>
      </c>
      <c r="AU866" s="157" t="s">
        <v>82</v>
      </c>
      <c r="AV866" s="13" t="s">
        <v>82</v>
      </c>
      <c r="AW866" s="13" t="s">
        <v>30</v>
      </c>
      <c r="AX866" s="13" t="s">
        <v>73</v>
      </c>
      <c r="AY866" s="157" t="s">
        <v>252</v>
      </c>
    </row>
    <row r="867" spans="2:65" s="12" customFormat="1">
      <c r="B867" s="149"/>
      <c r="D867" s="150" t="s">
        <v>261</v>
      </c>
      <c r="E867" s="151" t="s">
        <v>1</v>
      </c>
      <c r="F867" s="152" t="s">
        <v>1321</v>
      </c>
      <c r="H867" s="151" t="s">
        <v>1</v>
      </c>
      <c r="I867" s="153"/>
      <c r="L867" s="149"/>
      <c r="M867" s="154"/>
      <c r="T867" s="155"/>
      <c r="AT867" s="151" t="s">
        <v>261</v>
      </c>
      <c r="AU867" s="151" t="s">
        <v>82</v>
      </c>
      <c r="AV867" s="12" t="s">
        <v>80</v>
      </c>
      <c r="AW867" s="12" t="s">
        <v>30</v>
      </c>
      <c r="AX867" s="12" t="s">
        <v>73</v>
      </c>
      <c r="AY867" s="151" t="s">
        <v>252</v>
      </c>
    </row>
    <row r="868" spans="2:65" s="13" customFormat="1">
      <c r="B868" s="156"/>
      <c r="D868" s="150" t="s">
        <v>261</v>
      </c>
      <c r="E868" s="157" t="s">
        <v>1</v>
      </c>
      <c r="F868" s="158" t="s">
        <v>1322</v>
      </c>
      <c r="H868" s="159">
        <v>4235.3500000000004</v>
      </c>
      <c r="I868" s="160"/>
      <c r="L868" s="156"/>
      <c r="M868" s="161"/>
      <c r="T868" s="162"/>
      <c r="AT868" s="157" t="s">
        <v>261</v>
      </c>
      <c r="AU868" s="157" t="s">
        <v>82</v>
      </c>
      <c r="AV868" s="13" t="s">
        <v>82</v>
      </c>
      <c r="AW868" s="13" t="s">
        <v>30</v>
      </c>
      <c r="AX868" s="13" t="s">
        <v>73</v>
      </c>
      <c r="AY868" s="157" t="s">
        <v>252</v>
      </c>
    </row>
    <row r="869" spans="2:65" s="14" customFormat="1">
      <c r="B869" s="163"/>
      <c r="D869" s="150" t="s">
        <v>261</v>
      </c>
      <c r="E869" s="164" t="s">
        <v>1</v>
      </c>
      <c r="F869" s="165" t="s">
        <v>277</v>
      </c>
      <c r="H869" s="166">
        <v>20331.79</v>
      </c>
      <c r="I869" s="167"/>
      <c r="L869" s="163"/>
      <c r="M869" s="168"/>
      <c r="T869" s="169"/>
      <c r="AT869" s="164" t="s">
        <v>261</v>
      </c>
      <c r="AU869" s="164" t="s">
        <v>82</v>
      </c>
      <c r="AV869" s="14" t="s">
        <v>259</v>
      </c>
      <c r="AW869" s="14" t="s">
        <v>30</v>
      </c>
      <c r="AX869" s="14" t="s">
        <v>80</v>
      </c>
      <c r="AY869" s="164" t="s">
        <v>252</v>
      </c>
    </row>
    <row r="870" spans="2:65" s="1" customFormat="1" ht="24.2" customHeight="1">
      <c r="B870" s="32"/>
      <c r="C870" s="136" t="s">
        <v>1009</v>
      </c>
      <c r="D870" s="136" t="s">
        <v>254</v>
      </c>
      <c r="E870" s="137" t="s">
        <v>1326</v>
      </c>
      <c r="F870" s="138" t="s">
        <v>3695</v>
      </c>
      <c r="G870" s="139" t="s">
        <v>257</v>
      </c>
      <c r="H870" s="140">
        <v>9.5</v>
      </c>
      <c r="I870" s="141"/>
      <c r="J870" s="142">
        <f>ROUND(I870*H870,2)</f>
        <v>0</v>
      </c>
      <c r="K870" s="138" t="s">
        <v>1</v>
      </c>
      <c r="L870" s="32"/>
      <c r="M870" s="143" t="s">
        <v>1</v>
      </c>
      <c r="N870" s="144" t="s">
        <v>38</v>
      </c>
      <c r="P870" s="145">
        <f>O870*H870</f>
        <v>0</v>
      </c>
      <c r="Q870" s="145">
        <v>1E-3</v>
      </c>
      <c r="R870" s="145">
        <f>Q870*H870</f>
        <v>9.4999999999999998E-3</v>
      </c>
      <c r="S870" s="145">
        <v>0</v>
      </c>
      <c r="T870" s="146">
        <f>S870*H870</f>
        <v>0</v>
      </c>
      <c r="AR870" s="147" t="s">
        <v>368</v>
      </c>
      <c r="AT870" s="147" t="s">
        <v>254</v>
      </c>
      <c r="AU870" s="147" t="s">
        <v>82</v>
      </c>
      <c r="AY870" s="17" t="s">
        <v>252</v>
      </c>
      <c r="BE870" s="148">
        <f>IF(N870="základní",J870,0)</f>
        <v>0</v>
      </c>
      <c r="BF870" s="148">
        <f>IF(N870="snížená",J870,0)</f>
        <v>0</v>
      </c>
      <c r="BG870" s="148">
        <f>IF(N870="zákl. přenesená",J870,0)</f>
        <v>0</v>
      </c>
      <c r="BH870" s="148">
        <f>IF(N870="sníž. přenesená",J870,0)</f>
        <v>0</v>
      </c>
      <c r="BI870" s="148">
        <f>IF(N870="nulová",J870,0)</f>
        <v>0</v>
      </c>
      <c r="BJ870" s="17" t="s">
        <v>80</v>
      </c>
      <c r="BK870" s="148">
        <f>ROUND(I870*H870,2)</f>
        <v>0</v>
      </c>
      <c r="BL870" s="17" t="s">
        <v>368</v>
      </c>
      <c r="BM870" s="147" t="s">
        <v>3696</v>
      </c>
    </row>
    <row r="871" spans="2:65" s="12" customFormat="1">
      <c r="B871" s="149"/>
      <c r="D871" s="150" t="s">
        <v>261</v>
      </c>
      <c r="E871" s="151" t="s">
        <v>1</v>
      </c>
      <c r="F871" s="152" t="s">
        <v>1321</v>
      </c>
      <c r="H871" s="151" t="s">
        <v>1</v>
      </c>
      <c r="I871" s="153"/>
      <c r="L871" s="149"/>
      <c r="M871" s="154"/>
      <c r="T871" s="155"/>
      <c r="AT871" s="151" t="s">
        <v>261</v>
      </c>
      <c r="AU871" s="151" t="s">
        <v>82</v>
      </c>
      <c r="AV871" s="12" t="s">
        <v>80</v>
      </c>
      <c r="AW871" s="12" t="s">
        <v>30</v>
      </c>
      <c r="AX871" s="12" t="s">
        <v>73</v>
      </c>
      <c r="AY871" s="151" t="s">
        <v>252</v>
      </c>
    </row>
    <row r="872" spans="2:65" s="13" customFormat="1">
      <c r="B872" s="156"/>
      <c r="D872" s="150" t="s">
        <v>261</v>
      </c>
      <c r="E872" s="157" t="s">
        <v>1</v>
      </c>
      <c r="F872" s="158" t="s">
        <v>1328</v>
      </c>
      <c r="H872" s="159">
        <v>9.5</v>
      </c>
      <c r="I872" s="160"/>
      <c r="L872" s="156"/>
      <c r="M872" s="161"/>
      <c r="T872" s="162"/>
      <c r="AT872" s="157" t="s">
        <v>261</v>
      </c>
      <c r="AU872" s="157" t="s">
        <v>82</v>
      </c>
      <c r="AV872" s="13" t="s">
        <v>82</v>
      </c>
      <c r="AW872" s="13" t="s">
        <v>30</v>
      </c>
      <c r="AX872" s="13" t="s">
        <v>73</v>
      </c>
      <c r="AY872" s="157" t="s">
        <v>252</v>
      </c>
    </row>
    <row r="873" spans="2:65" s="14" customFormat="1">
      <c r="B873" s="163"/>
      <c r="D873" s="150" t="s">
        <v>261</v>
      </c>
      <c r="E873" s="164" t="s">
        <v>1</v>
      </c>
      <c r="F873" s="165" t="s">
        <v>277</v>
      </c>
      <c r="H873" s="166">
        <v>9.5</v>
      </c>
      <c r="I873" s="167"/>
      <c r="L873" s="163"/>
      <c r="M873" s="168"/>
      <c r="T873" s="169"/>
      <c r="AT873" s="164" t="s">
        <v>261</v>
      </c>
      <c r="AU873" s="164" t="s">
        <v>82</v>
      </c>
      <c r="AV873" s="14" t="s">
        <v>259</v>
      </c>
      <c r="AW873" s="14" t="s">
        <v>30</v>
      </c>
      <c r="AX873" s="14" t="s">
        <v>80</v>
      </c>
      <c r="AY873" s="164" t="s">
        <v>252</v>
      </c>
    </row>
    <row r="874" spans="2:65" s="1" customFormat="1" ht="24.2" customHeight="1">
      <c r="B874" s="32"/>
      <c r="C874" s="136" t="s">
        <v>1013</v>
      </c>
      <c r="D874" s="136" t="s">
        <v>254</v>
      </c>
      <c r="E874" s="137" t="s">
        <v>1335</v>
      </c>
      <c r="F874" s="138" t="s">
        <v>1331</v>
      </c>
      <c r="G874" s="139" t="s">
        <v>901</v>
      </c>
      <c r="H874" s="140">
        <v>1401</v>
      </c>
      <c r="I874" s="141"/>
      <c r="J874" s="142">
        <f>ROUND(I874*H874,2)</f>
        <v>0</v>
      </c>
      <c r="K874" s="138" t="s">
        <v>1</v>
      </c>
      <c r="L874" s="32"/>
      <c r="M874" s="143" t="s">
        <v>1</v>
      </c>
      <c r="N874" s="144" t="s">
        <v>38</v>
      </c>
      <c r="P874" s="145">
        <f>O874*H874</f>
        <v>0</v>
      </c>
      <c r="Q874" s="145">
        <v>1E-3</v>
      </c>
      <c r="R874" s="145">
        <f>Q874*H874</f>
        <v>1.401</v>
      </c>
      <c r="S874" s="145">
        <v>0</v>
      </c>
      <c r="T874" s="146">
        <f>S874*H874</f>
        <v>0</v>
      </c>
      <c r="AR874" s="147" t="s">
        <v>368</v>
      </c>
      <c r="AT874" s="147" t="s">
        <v>254</v>
      </c>
      <c r="AU874" s="147" t="s">
        <v>82</v>
      </c>
      <c r="AY874" s="17" t="s">
        <v>252</v>
      </c>
      <c r="BE874" s="148">
        <f>IF(N874="základní",J874,0)</f>
        <v>0</v>
      </c>
      <c r="BF874" s="148">
        <f>IF(N874="snížená",J874,0)</f>
        <v>0</v>
      </c>
      <c r="BG874" s="148">
        <f>IF(N874="zákl. přenesená",J874,0)</f>
        <v>0</v>
      </c>
      <c r="BH874" s="148">
        <f>IF(N874="sníž. přenesená",J874,0)</f>
        <v>0</v>
      </c>
      <c r="BI874" s="148">
        <f>IF(N874="nulová",J874,0)</f>
        <v>0</v>
      </c>
      <c r="BJ874" s="17" t="s">
        <v>80</v>
      </c>
      <c r="BK874" s="148">
        <f>ROUND(I874*H874,2)</f>
        <v>0</v>
      </c>
      <c r="BL874" s="17" t="s">
        <v>368</v>
      </c>
      <c r="BM874" s="147" t="s">
        <v>3697</v>
      </c>
    </row>
    <row r="875" spans="2:65" s="12" customFormat="1">
      <c r="B875" s="149"/>
      <c r="D875" s="150" t="s">
        <v>261</v>
      </c>
      <c r="E875" s="151" t="s">
        <v>1</v>
      </c>
      <c r="F875" s="152" t="s">
        <v>3698</v>
      </c>
      <c r="H875" s="151" t="s">
        <v>1</v>
      </c>
      <c r="I875" s="153"/>
      <c r="L875" s="149"/>
      <c r="M875" s="154"/>
      <c r="T875" s="155"/>
      <c r="AT875" s="151" t="s">
        <v>261</v>
      </c>
      <c r="AU875" s="151" t="s">
        <v>82</v>
      </c>
      <c r="AV875" s="12" t="s">
        <v>80</v>
      </c>
      <c r="AW875" s="12" t="s">
        <v>30</v>
      </c>
      <c r="AX875" s="12" t="s">
        <v>73</v>
      </c>
      <c r="AY875" s="151" t="s">
        <v>252</v>
      </c>
    </row>
    <row r="876" spans="2:65" s="13" customFormat="1">
      <c r="B876" s="156"/>
      <c r="D876" s="150" t="s">
        <v>261</v>
      </c>
      <c r="E876" s="157" t="s">
        <v>1</v>
      </c>
      <c r="F876" s="158" t="s">
        <v>1338</v>
      </c>
      <c r="H876" s="159">
        <v>1401</v>
      </c>
      <c r="I876" s="160"/>
      <c r="L876" s="156"/>
      <c r="M876" s="161"/>
      <c r="T876" s="162"/>
      <c r="AT876" s="157" t="s">
        <v>261</v>
      </c>
      <c r="AU876" s="157" t="s">
        <v>82</v>
      </c>
      <c r="AV876" s="13" t="s">
        <v>82</v>
      </c>
      <c r="AW876" s="13" t="s">
        <v>30</v>
      </c>
      <c r="AX876" s="13" t="s">
        <v>80</v>
      </c>
      <c r="AY876" s="157" t="s">
        <v>252</v>
      </c>
    </row>
    <row r="877" spans="2:65" s="1" customFormat="1" ht="16.5" customHeight="1">
      <c r="B877" s="32"/>
      <c r="C877" s="136" t="s">
        <v>1019</v>
      </c>
      <c r="D877" s="136" t="s">
        <v>254</v>
      </c>
      <c r="E877" s="137" t="s">
        <v>1344</v>
      </c>
      <c r="F877" s="138" t="s">
        <v>1345</v>
      </c>
      <c r="G877" s="139" t="s">
        <v>257</v>
      </c>
      <c r="H877" s="140">
        <v>281.46199999999999</v>
      </c>
      <c r="I877" s="141"/>
      <c r="J877" s="142">
        <f>ROUND(I877*H877,2)</f>
        <v>0</v>
      </c>
      <c r="K877" s="138" t="s">
        <v>258</v>
      </c>
      <c r="L877" s="32"/>
      <c r="M877" s="143" t="s">
        <v>1</v>
      </c>
      <c r="N877" s="144" t="s">
        <v>38</v>
      </c>
      <c r="P877" s="145">
        <f>O877*H877</f>
        <v>0</v>
      </c>
      <c r="Q877" s="145">
        <v>0</v>
      </c>
      <c r="R877" s="145">
        <f>Q877*H877</f>
        <v>0</v>
      </c>
      <c r="S877" s="145">
        <v>4.0000000000000001E-3</v>
      </c>
      <c r="T877" s="146">
        <f>S877*H877</f>
        <v>1.125848</v>
      </c>
      <c r="AR877" s="147" t="s">
        <v>368</v>
      </c>
      <c r="AT877" s="147" t="s">
        <v>254</v>
      </c>
      <c r="AU877" s="147" t="s">
        <v>82</v>
      </c>
      <c r="AY877" s="17" t="s">
        <v>252</v>
      </c>
      <c r="BE877" s="148">
        <f>IF(N877="základní",J877,0)</f>
        <v>0</v>
      </c>
      <c r="BF877" s="148">
        <f>IF(N877="snížená",J877,0)</f>
        <v>0</v>
      </c>
      <c r="BG877" s="148">
        <f>IF(N877="zákl. přenesená",J877,0)</f>
        <v>0</v>
      </c>
      <c r="BH877" s="148">
        <f>IF(N877="sníž. přenesená",J877,0)</f>
        <v>0</v>
      </c>
      <c r="BI877" s="148">
        <f>IF(N877="nulová",J877,0)</f>
        <v>0</v>
      </c>
      <c r="BJ877" s="17" t="s">
        <v>80</v>
      </c>
      <c r="BK877" s="148">
        <f>ROUND(I877*H877,2)</f>
        <v>0</v>
      </c>
      <c r="BL877" s="17" t="s">
        <v>368</v>
      </c>
      <c r="BM877" s="147" t="s">
        <v>3699</v>
      </c>
    </row>
    <row r="878" spans="2:65" s="12" customFormat="1">
      <c r="B878" s="149"/>
      <c r="D878" s="150" t="s">
        <v>261</v>
      </c>
      <c r="E878" s="151" t="s">
        <v>1</v>
      </c>
      <c r="F878" s="152" t="s">
        <v>140</v>
      </c>
      <c r="H878" s="151" t="s">
        <v>1</v>
      </c>
      <c r="I878" s="153"/>
      <c r="L878" s="149"/>
      <c r="M878" s="154"/>
      <c r="T878" s="155"/>
      <c r="AT878" s="151" t="s">
        <v>261</v>
      </c>
      <c r="AU878" s="151" t="s">
        <v>82</v>
      </c>
      <c r="AV878" s="12" t="s">
        <v>80</v>
      </c>
      <c r="AW878" s="12" t="s">
        <v>30</v>
      </c>
      <c r="AX878" s="12" t="s">
        <v>73</v>
      </c>
      <c r="AY878" s="151" t="s">
        <v>252</v>
      </c>
    </row>
    <row r="879" spans="2:65" s="12" customFormat="1">
      <c r="B879" s="149"/>
      <c r="D879" s="150" t="s">
        <v>261</v>
      </c>
      <c r="E879" s="151" t="s">
        <v>1</v>
      </c>
      <c r="F879" s="152" t="s">
        <v>3700</v>
      </c>
      <c r="H879" s="151" t="s">
        <v>1</v>
      </c>
      <c r="I879" s="153"/>
      <c r="L879" s="149"/>
      <c r="M879" s="154"/>
      <c r="T879" s="155"/>
      <c r="AT879" s="151" t="s">
        <v>261</v>
      </c>
      <c r="AU879" s="151" t="s">
        <v>82</v>
      </c>
      <c r="AV879" s="12" t="s">
        <v>80</v>
      </c>
      <c r="AW879" s="12" t="s">
        <v>30</v>
      </c>
      <c r="AX879" s="12" t="s">
        <v>73</v>
      </c>
      <c r="AY879" s="151" t="s">
        <v>252</v>
      </c>
    </row>
    <row r="880" spans="2:65" s="13" customFormat="1">
      <c r="B880" s="156"/>
      <c r="D880" s="150" t="s">
        <v>261</v>
      </c>
      <c r="E880" s="157" t="s">
        <v>1</v>
      </c>
      <c r="F880" s="158" t="s">
        <v>3701</v>
      </c>
      <c r="H880" s="159">
        <v>242.422</v>
      </c>
      <c r="I880" s="160"/>
      <c r="L880" s="156"/>
      <c r="M880" s="161"/>
      <c r="T880" s="162"/>
      <c r="AT880" s="157" t="s">
        <v>261</v>
      </c>
      <c r="AU880" s="157" t="s">
        <v>82</v>
      </c>
      <c r="AV880" s="13" t="s">
        <v>82</v>
      </c>
      <c r="AW880" s="13" t="s">
        <v>30</v>
      </c>
      <c r="AX880" s="13" t="s">
        <v>73</v>
      </c>
      <c r="AY880" s="157" t="s">
        <v>252</v>
      </c>
    </row>
    <row r="881" spans="2:65" s="13" customFormat="1">
      <c r="B881" s="156"/>
      <c r="D881" s="150" t="s">
        <v>261</v>
      </c>
      <c r="E881" s="157" t="s">
        <v>1</v>
      </c>
      <c r="F881" s="158" t="s">
        <v>3702</v>
      </c>
      <c r="H881" s="159">
        <v>14.25</v>
      </c>
      <c r="I881" s="160"/>
      <c r="L881" s="156"/>
      <c r="M881" s="161"/>
      <c r="T881" s="162"/>
      <c r="AT881" s="157" t="s">
        <v>261</v>
      </c>
      <c r="AU881" s="157" t="s">
        <v>82</v>
      </c>
      <c r="AV881" s="13" t="s">
        <v>82</v>
      </c>
      <c r="AW881" s="13" t="s">
        <v>30</v>
      </c>
      <c r="AX881" s="13" t="s">
        <v>73</v>
      </c>
      <c r="AY881" s="157" t="s">
        <v>252</v>
      </c>
    </row>
    <row r="882" spans="2:65" s="12" customFormat="1">
      <c r="B882" s="149"/>
      <c r="D882" s="150" t="s">
        <v>261</v>
      </c>
      <c r="E882" s="151" t="s">
        <v>1</v>
      </c>
      <c r="F882" s="152" t="s">
        <v>3307</v>
      </c>
      <c r="H882" s="151" t="s">
        <v>1</v>
      </c>
      <c r="I882" s="153"/>
      <c r="L882" s="149"/>
      <c r="M882" s="154"/>
      <c r="T882" s="155"/>
      <c r="AT882" s="151" t="s">
        <v>261</v>
      </c>
      <c r="AU882" s="151" t="s">
        <v>82</v>
      </c>
      <c r="AV882" s="12" t="s">
        <v>80</v>
      </c>
      <c r="AW882" s="12" t="s">
        <v>30</v>
      </c>
      <c r="AX882" s="12" t="s">
        <v>73</v>
      </c>
      <c r="AY882" s="151" t="s">
        <v>252</v>
      </c>
    </row>
    <row r="883" spans="2:65" s="13" customFormat="1">
      <c r="B883" s="156"/>
      <c r="D883" s="150" t="s">
        <v>261</v>
      </c>
      <c r="E883" s="157" t="s">
        <v>1</v>
      </c>
      <c r="F883" s="158" t="s">
        <v>3703</v>
      </c>
      <c r="H883" s="159">
        <v>22.84</v>
      </c>
      <c r="I883" s="160"/>
      <c r="L883" s="156"/>
      <c r="M883" s="161"/>
      <c r="T883" s="162"/>
      <c r="AT883" s="157" t="s">
        <v>261</v>
      </c>
      <c r="AU883" s="157" t="s">
        <v>82</v>
      </c>
      <c r="AV883" s="13" t="s">
        <v>82</v>
      </c>
      <c r="AW883" s="13" t="s">
        <v>30</v>
      </c>
      <c r="AX883" s="13" t="s">
        <v>73</v>
      </c>
      <c r="AY883" s="157" t="s">
        <v>252</v>
      </c>
    </row>
    <row r="884" spans="2:65" s="12" customFormat="1">
      <c r="B884" s="149"/>
      <c r="D884" s="150" t="s">
        <v>261</v>
      </c>
      <c r="E884" s="151" t="s">
        <v>1</v>
      </c>
      <c r="F884" s="152" t="s">
        <v>3324</v>
      </c>
      <c r="H884" s="151" t="s">
        <v>1</v>
      </c>
      <c r="I884" s="153"/>
      <c r="L884" s="149"/>
      <c r="M884" s="154"/>
      <c r="T884" s="155"/>
      <c r="AT884" s="151" t="s">
        <v>261</v>
      </c>
      <c r="AU884" s="151" t="s">
        <v>82</v>
      </c>
      <c r="AV884" s="12" t="s">
        <v>80</v>
      </c>
      <c r="AW884" s="12" t="s">
        <v>30</v>
      </c>
      <c r="AX884" s="12" t="s">
        <v>73</v>
      </c>
      <c r="AY884" s="151" t="s">
        <v>252</v>
      </c>
    </row>
    <row r="885" spans="2:65" s="13" customFormat="1">
      <c r="B885" s="156"/>
      <c r="D885" s="150" t="s">
        <v>261</v>
      </c>
      <c r="E885" s="157" t="s">
        <v>1</v>
      </c>
      <c r="F885" s="158" t="s">
        <v>3704</v>
      </c>
      <c r="H885" s="159">
        <v>4.2</v>
      </c>
      <c r="I885" s="160"/>
      <c r="L885" s="156"/>
      <c r="M885" s="161"/>
      <c r="T885" s="162"/>
      <c r="AT885" s="157" t="s">
        <v>261</v>
      </c>
      <c r="AU885" s="157" t="s">
        <v>82</v>
      </c>
      <c r="AV885" s="13" t="s">
        <v>82</v>
      </c>
      <c r="AW885" s="13" t="s">
        <v>30</v>
      </c>
      <c r="AX885" s="13" t="s">
        <v>73</v>
      </c>
      <c r="AY885" s="157" t="s">
        <v>252</v>
      </c>
    </row>
    <row r="886" spans="2:65" s="12" customFormat="1">
      <c r="B886" s="149"/>
      <c r="D886" s="150" t="s">
        <v>261</v>
      </c>
      <c r="E886" s="151" t="s">
        <v>1</v>
      </c>
      <c r="F886" s="152" t="s">
        <v>3705</v>
      </c>
      <c r="H886" s="151" t="s">
        <v>1</v>
      </c>
      <c r="I886" s="153"/>
      <c r="L886" s="149"/>
      <c r="M886" s="154"/>
      <c r="T886" s="155"/>
      <c r="AT886" s="151" t="s">
        <v>261</v>
      </c>
      <c r="AU886" s="151" t="s">
        <v>82</v>
      </c>
      <c r="AV886" s="12" t="s">
        <v>80</v>
      </c>
      <c r="AW886" s="12" t="s">
        <v>30</v>
      </c>
      <c r="AX886" s="12" t="s">
        <v>73</v>
      </c>
      <c r="AY886" s="151" t="s">
        <v>252</v>
      </c>
    </row>
    <row r="887" spans="2:65" s="13" customFormat="1">
      <c r="B887" s="156"/>
      <c r="D887" s="150" t="s">
        <v>261</v>
      </c>
      <c r="E887" s="157" t="s">
        <v>1</v>
      </c>
      <c r="F887" s="158" t="s">
        <v>3706</v>
      </c>
      <c r="H887" s="159">
        <v>2.4</v>
      </c>
      <c r="I887" s="160"/>
      <c r="L887" s="156"/>
      <c r="M887" s="161"/>
      <c r="T887" s="162"/>
      <c r="AT887" s="157" t="s">
        <v>261</v>
      </c>
      <c r="AU887" s="157" t="s">
        <v>82</v>
      </c>
      <c r="AV887" s="13" t="s">
        <v>82</v>
      </c>
      <c r="AW887" s="13" t="s">
        <v>30</v>
      </c>
      <c r="AX887" s="13" t="s">
        <v>73</v>
      </c>
      <c r="AY887" s="157" t="s">
        <v>252</v>
      </c>
    </row>
    <row r="888" spans="2:65" s="12" customFormat="1">
      <c r="B888" s="149"/>
      <c r="D888" s="150" t="s">
        <v>261</v>
      </c>
      <c r="E888" s="151" t="s">
        <v>1</v>
      </c>
      <c r="F888" s="152" t="s">
        <v>3707</v>
      </c>
      <c r="H888" s="151" t="s">
        <v>1</v>
      </c>
      <c r="I888" s="153"/>
      <c r="L888" s="149"/>
      <c r="M888" s="154"/>
      <c r="T888" s="155"/>
      <c r="AT888" s="151" t="s">
        <v>261</v>
      </c>
      <c r="AU888" s="151" t="s">
        <v>82</v>
      </c>
      <c r="AV888" s="12" t="s">
        <v>80</v>
      </c>
      <c r="AW888" s="12" t="s">
        <v>30</v>
      </c>
      <c r="AX888" s="12" t="s">
        <v>73</v>
      </c>
      <c r="AY888" s="151" t="s">
        <v>252</v>
      </c>
    </row>
    <row r="889" spans="2:65" s="13" customFormat="1">
      <c r="B889" s="156"/>
      <c r="D889" s="150" t="s">
        <v>261</v>
      </c>
      <c r="E889" s="157" t="s">
        <v>1</v>
      </c>
      <c r="F889" s="158" t="s">
        <v>3708</v>
      </c>
      <c r="H889" s="159">
        <v>9.6</v>
      </c>
      <c r="I889" s="160"/>
      <c r="L889" s="156"/>
      <c r="M889" s="161"/>
      <c r="T889" s="162"/>
      <c r="AT889" s="157" t="s">
        <v>261</v>
      </c>
      <c r="AU889" s="157" t="s">
        <v>82</v>
      </c>
      <c r="AV889" s="13" t="s">
        <v>82</v>
      </c>
      <c r="AW889" s="13" t="s">
        <v>30</v>
      </c>
      <c r="AX889" s="13" t="s">
        <v>73</v>
      </c>
      <c r="AY889" s="157" t="s">
        <v>252</v>
      </c>
    </row>
    <row r="890" spans="2:65" s="12" customFormat="1">
      <c r="B890" s="149"/>
      <c r="D890" s="150" t="s">
        <v>261</v>
      </c>
      <c r="E890" s="151" t="s">
        <v>1</v>
      </c>
      <c r="F890" s="152" t="s">
        <v>1356</v>
      </c>
      <c r="H890" s="151" t="s">
        <v>1</v>
      </c>
      <c r="I890" s="153"/>
      <c r="L890" s="149"/>
      <c r="M890" s="154"/>
      <c r="T890" s="155"/>
      <c r="AT890" s="151" t="s">
        <v>261</v>
      </c>
      <c r="AU890" s="151" t="s">
        <v>82</v>
      </c>
      <c r="AV890" s="12" t="s">
        <v>80</v>
      </c>
      <c r="AW890" s="12" t="s">
        <v>30</v>
      </c>
      <c r="AX890" s="12" t="s">
        <v>73</v>
      </c>
      <c r="AY890" s="151" t="s">
        <v>252</v>
      </c>
    </row>
    <row r="891" spans="2:65" s="13" customFormat="1">
      <c r="B891" s="156"/>
      <c r="D891" s="150" t="s">
        <v>261</v>
      </c>
      <c r="E891" s="157" t="s">
        <v>1</v>
      </c>
      <c r="F891" s="158" t="s">
        <v>3709</v>
      </c>
      <c r="H891" s="159">
        <v>-14.25</v>
      </c>
      <c r="I891" s="160"/>
      <c r="L891" s="156"/>
      <c r="M891" s="161"/>
      <c r="T891" s="162"/>
      <c r="AT891" s="157" t="s">
        <v>261</v>
      </c>
      <c r="AU891" s="157" t="s">
        <v>82</v>
      </c>
      <c r="AV891" s="13" t="s">
        <v>82</v>
      </c>
      <c r="AW891" s="13" t="s">
        <v>30</v>
      </c>
      <c r="AX891" s="13" t="s">
        <v>73</v>
      </c>
      <c r="AY891" s="157" t="s">
        <v>252</v>
      </c>
    </row>
    <row r="892" spans="2:65" s="14" customFormat="1">
      <c r="B892" s="163"/>
      <c r="D892" s="150" t="s">
        <v>261</v>
      </c>
      <c r="E892" s="164" t="s">
        <v>1</v>
      </c>
      <c r="F892" s="165" t="s">
        <v>277</v>
      </c>
      <c r="H892" s="166">
        <v>281.46199999999999</v>
      </c>
      <c r="I892" s="167"/>
      <c r="L892" s="163"/>
      <c r="M892" s="168"/>
      <c r="T892" s="169"/>
      <c r="AT892" s="164" t="s">
        <v>261</v>
      </c>
      <c r="AU892" s="164" t="s">
        <v>82</v>
      </c>
      <c r="AV892" s="14" t="s">
        <v>259</v>
      </c>
      <c r="AW892" s="14" t="s">
        <v>30</v>
      </c>
      <c r="AX892" s="14" t="s">
        <v>80</v>
      </c>
      <c r="AY892" s="164" t="s">
        <v>252</v>
      </c>
    </row>
    <row r="893" spans="2:65" s="1" customFormat="1" ht="24.95" customHeight="1">
      <c r="B893" s="32"/>
      <c r="C893" s="136" t="s">
        <v>1024</v>
      </c>
      <c r="D893" s="136" t="s">
        <v>254</v>
      </c>
      <c r="E893" s="137" t="s">
        <v>1359</v>
      </c>
      <c r="F893" s="138" t="s">
        <v>3710</v>
      </c>
      <c r="G893" s="139" t="s">
        <v>257</v>
      </c>
      <c r="H893" s="140">
        <v>14.25</v>
      </c>
      <c r="I893" s="141"/>
      <c r="J893" s="142">
        <f>ROUND(I893*H893,2)</f>
        <v>0</v>
      </c>
      <c r="K893" s="138" t="s">
        <v>1</v>
      </c>
      <c r="L893" s="32"/>
      <c r="M893" s="143" t="s">
        <v>1</v>
      </c>
      <c r="N893" s="144" t="s">
        <v>38</v>
      </c>
      <c r="P893" s="145">
        <f>O893*H893</f>
        <v>0</v>
      </c>
      <c r="Q893" s="145">
        <v>0</v>
      </c>
      <c r="R893" s="145">
        <f>Q893*H893</f>
        <v>0</v>
      </c>
      <c r="S893" s="145">
        <v>0</v>
      </c>
      <c r="T893" s="146">
        <f>S893*H893</f>
        <v>0</v>
      </c>
      <c r="AR893" s="147" t="s">
        <v>368</v>
      </c>
      <c r="AT893" s="147" t="s">
        <v>254</v>
      </c>
      <c r="AU893" s="147" t="s">
        <v>82</v>
      </c>
      <c r="AY893" s="17" t="s">
        <v>252</v>
      </c>
      <c r="BE893" s="148">
        <f>IF(N893="základní",J893,0)</f>
        <v>0</v>
      </c>
      <c r="BF893" s="148">
        <f>IF(N893="snížená",J893,0)</f>
        <v>0</v>
      </c>
      <c r="BG893" s="148">
        <f>IF(N893="zákl. přenesená",J893,0)</f>
        <v>0</v>
      </c>
      <c r="BH893" s="148">
        <f>IF(N893="sníž. přenesená",J893,0)</f>
        <v>0</v>
      </c>
      <c r="BI893" s="148">
        <f>IF(N893="nulová",J893,0)</f>
        <v>0</v>
      </c>
      <c r="BJ893" s="17" t="s">
        <v>80</v>
      </c>
      <c r="BK893" s="148">
        <f>ROUND(I893*H893,2)</f>
        <v>0</v>
      </c>
      <c r="BL893" s="17" t="s">
        <v>368</v>
      </c>
      <c r="BM893" s="147" t="s">
        <v>3711</v>
      </c>
    </row>
    <row r="894" spans="2:65" s="1" customFormat="1" ht="24.2" customHeight="1">
      <c r="B894" s="32"/>
      <c r="C894" s="136" t="s">
        <v>1028</v>
      </c>
      <c r="D894" s="136" t="s">
        <v>254</v>
      </c>
      <c r="E894" s="137" t="s">
        <v>1363</v>
      </c>
      <c r="F894" s="138" t="s">
        <v>1364</v>
      </c>
      <c r="G894" s="139" t="s">
        <v>257</v>
      </c>
      <c r="H894" s="140">
        <v>14.25</v>
      </c>
      <c r="I894" s="141"/>
      <c r="J894" s="142">
        <f>ROUND(I894*H894,2)</f>
        <v>0</v>
      </c>
      <c r="K894" s="138" t="s">
        <v>258</v>
      </c>
      <c r="L894" s="32"/>
      <c r="M894" s="143" t="s">
        <v>1</v>
      </c>
      <c r="N894" s="144" t="s">
        <v>38</v>
      </c>
      <c r="P894" s="145">
        <f>O894*H894</f>
        <v>0</v>
      </c>
      <c r="Q894" s="145">
        <v>5.0000000000000002E-5</v>
      </c>
      <c r="R894" s="145">
        <f>Q894*H894</f>
        <v>7.1250000000000003E-4</v>
      </c>
      <c r="S894" s="145">
        <v>0</v>
      </c>
      <c r="T894" s="146">
        <f>S894*H894</f>
        <v>0</v>
      </c>
      <c r="AR894" s="147" t="s">
        <v>368</v>
      </c>
      <c r="AT894" s="147" t="s">
        <v>254</v>
      </c>
      <c r="AU894" s="147" t="s">
        <v>82</v>
      </c>
      <c r="AY894" s="17" t="s">
        <v>252</v>
      </c>
      <c r="BE894" s="148">
        <f>IF(N894="základní",J894,0)</f>
        <v>0</v>
      </c>
      <c r="BF894" s="148">
        <f>IF(N894="snížená",J894,0)</f>
        <v>0</v>
      </c>
      <c r="BG894" s="148">
        <f>IF(N894="zákl. přenesená",J894,0)</f>
        <v>0</v>
      </c>
      <c r="BH894" s="148">
        <f>IF(N894="sníž. přenesená",J894,0)</f>
        <v>0</v>
      </c>
      <c r="BI894" s="148">
        <f>IF(N894="nulová",J894,0)</f>
        <v>0</v>
      </c>
      <c r="BJ894" s="17" t="s">
        <v>80</v>
      </c>
      <c r="BK894" s="148">
        <f>ROUND(I894*H894,2)</f>
        <v>0</v>
      </c>
      <c r="BL894" s="17" t="s">
        <v>368</v>
      </c>
      <c r="BM894" s="147" t="s">
        <v>3712</v>
      </c>
    </row>
    <row r="895" spans="2:65" s="13" customFormat="1">
      <c r="B895" s="156"/>
      <c r="D895" s="150" t="s">
        <v>261</v>
      </c>
      <c r="E895" s="157" t="s">
        <v>1</v>
      </c>
      <c r="F895" s="158" t="s">
        <v>3702</v>
      </c>
      <c r="H895" s="159">
        <v>14.25</v>
      </c>
      <c r="I895" s="160"/>
      <c r="L895" s="156"/>
      <c r="M895" s="161"/>
      <c r="T895" s="162"/>
      <c r="AT895" s="157" t="s">
        <v>261</v>
      </c>
      <c r="AU895" s="157" t="s">
        <v>82</v>
      </c>
      <c r="AV895" s="13" t="s">
        <v>82</v>
      </c>
      <c r="AW895" s="13" t="s">
        <v>30</v>
      </c>
      <c r="AX895" s="13" t="s">
        <v>80</v>
      </c>
      <c r="AY895" s="157" t="s">
        <v>252</v>
      </c>
    </row>
    <row r="896" spans="2:65" s="1" customFormat="1" ht="24.2" customHeight="1">
      <c r="B896" s="32"/>
      <c r="C896" s="136" t="s">
        <v>1032</v>
      </c>
      <c r="D896" s="136" t="s">
        <v>254</v>
      </c>
      <c r="E896" s="137" t="s">
        <v>3713</v>
      </c>
      <c r="F896" s="138" t="s">
        <v>3714</v>
      </c>
      <c r="G896" s="139" t="s">
        <v>610</v>
      </c>
      <c r="H896" s="140">
        <v>23.64</v>
      </c>
      <c r="I896" s="141"/>
      <c r="J896" s="142">
        <f>ROUND(I896*H896,2)</f>
        <v>0</v>
      </c>
      <c r="K896" s="138" t="s">
        <v>1</v>
      </c>
      <c r="L896" s="32"/>
      <c r="M896" s="143" t="s">
        <v>1</v>
      </c>
      <c r="N896" s="144" t="s">
        <v>38</v>
      </c>
      <c r="P896" s="145">
        <f>O896*H896</f>
        <v>0</v>
      </c>
      <c r="Q896" s="145">
        <v>1.2999999999999999E-4</v>
      </c>
      <c r="R896" s="145">
        <f>Q896*H896</f>
        <v>3.0731999999999999E-3</v>
      </c>
      <c r="S896" s="145">
        <v>0</v>
      </c>
      <c r="T896" s="146">
        <f>S896*H896</f>
        <v>0</v>
      </c>
      <c r="AR896" s="147" t="s">
        <v>368</v>
      </c>
      <c r="AT896" s="147" t="s">
        <v>254</v>
      </c>
      <c r="AU896" s="147" t="s">
        <v>82</v>
      </c>
      <c r="AY896" s="17" t="s">
        <v>252</v>
      </c>
      <c r="BE896" s="148">
        <f>IF(N896="základní",J896,0)</f>
        <v>0</v>
      </c>
      <c r="BF896" s="148">
        <f>IF(N896="snížená",J896,0)</f>
        <v>0</v>
      </c>
      <c r="BG896" s="148">
        <f>IF(N896="zákl. přenesená",J896,0)</f>
        <v>0</v>
      </c>
      <c r="BH896" s="148">
        <f>IF(N896="sníž. přenesená",J896,0)</f>
        <v>0</v>
      </c>
      <c r="BI896" s="148">
        <f>IF(N896="nulová",J896,0)</f>
        <v>0</v>
      </c>
      <c r="BJ896" s="17" t="s">
        <v>80</v>
      </c>
      <c r="BK896" s="148">
        <f>ROUND(I896*H896,2)</f>
        <v>0</v>
      </c>
      <c r="BL896" s="17" t="s">
        <v>368</v>
      </c>
      <c r="BM896" s="147" t="s">
        <v>3715</v>
      </c>
    </row>
    <row r="897" spans="2:65" s="12" customFormat="1">
      <c r="B897" s="149"/>
      <c r="D897" s="150" t="s">
        <v>261</v>
      </c>
      <c r="E897" s="151" t="s">
        <v>1</v>
      </c>
      <c r="F897" s="152" t="s">
        <v>3716</v>
      </c>
      <c r="H897" s="151" t="s">
        <v>1</v>
      </c>
      <c r="I897" s="153"/>
      <c r="L897" s="149"/>
      <c r="M897" s="154"/>
      <c r="T897" s="155"/>
      <c r="AT897" s="151" t="s">
        <v>261</v>
      </c>
      <c r="AU897" s="151" t="s">
        <v>82</v>
      </c>
      <c r="AV897" s="12" t="s">
        <v>80</v>
      </c>
      <c r="AW897" s="12" t="s">
        <v>30</v>
      </c>
      <c r="AX897" s="12" t="s">
        <v>73</v>
      </c>
      <c r="AY897" s="151" t="s">
        <v>252</v>
      </c>
    </row>
    <row r="898" spans="2:65" s="13" customFormat="1">
      <c r="B898" s="156"/>
      <c r="D898" s="150" t="s">
        <v>261</v>
      </c>
      <c r="E898" s="157" t="s">
        <v>1</v>
      </c>
      <c r="F898" s="158" t="s">
        <v>3717</v>
      </c>
      <c r="H898" s="159">
        <v>23.64</v>
      </c>
      <c r="I898" s="160"/>
      <c r="L898" s="156"/>
      <c r="M898" s="161"/>
      <c r="T898" s="162"/>
      <c r="AT898" s="157" t="s">
        <v>261</v>
      </c>
      <c r="AU898" s="157" t="s">
        <v>82</v>
      </c>
      <c r="AV898" s="13" t="s">
        <v>82</v>
      </c>
      <c r="AW898" s="13" t="s">
        <v>30</v>
      </c>
      <c r="AX898" s="13" t="s">
        <v>80</v>
      </c>
      <c r="AY898" s="157" t="s">
        <v>252</v>
      </c>
    </row>
    <row r="899" spans="2:65" s="1" customFormat="1" ht="24.2" customHeight="1">
      <c r="B899" s="32"/>
      <c r="C899" s="136" t="s">
        <v>1037</v>
      </c>
      <c r="D899" s="136" t="s">
        <v>254</v>
      </c>
      <c r="E899" s="137" t="s">
        <v>1367</v>
      </c>
      <c r="F899" s="138" t="s">
        <v>1368</v>
      </c>
      <c r="G899" s="139" t="s">
        <v>901</v>
      </c>
      <c r="H899" s="140">
        <v>6.5279999999999996</v>
      </c>
      <c r="I899" s="141"/>
      <c r="J899" s="142">
        <f>ROUND(I899*H899,2)</f>
        <v>0</v>
      </c>
      <c r="K899" s="138" t="s">
        <v>258</v>
      </c>
      <c r="L899" s="32"/>
      <c r="M899" s="143" t="s">
        <v>1</v>
      </c>
      <c r="N899" s="144" t="s">
        <v>38</v>
      </c>
      <c r="P899" s="145">
        <f>O899*H899</f>
        <v>0</v>
      </c>
      <c r="Q899" s="145">
        <v>6.9999999999999994E-5</v>
      </c>
      <c r="R899" s="145">
        <f>Q899*H899</f>
        <v>4.5695999999999991E-4</v>
      </c>
      <c r="S899" s="145">
        <v>0</v>
      </c>
      <c r="T899" s="146">
        <f>S899*H899</f>
        <v>0</v>
      </c>
      <c r="AR899" s="147" t="s">
        <v>368</v>
      </c>
      <c r="AT899" s="147" t="s">
        <v>254</v>
      </c>
      <c r="AU899" s="147" t="s">
        <v>82</v>
      </c>
      <c r="AY899" s="17" t="s">
        <v>252</v>
      </c>
      <c r="BE899" s="148">
        <f>IF(N899="základní",J899,0)</f>
        <v>0</v>
      </c>
      <c r="BF899" s="148">
        <f>IF(N899="snížená",J899,0)</f>
        <v>0</v>
      </c>
      <c r="BG899" s="148">
        <f>IF(N899="zákl. přenesená",J899,0)</f>
        <v>0</v>
      </c>
      <c r="BH899" s="148">
        <f>IF(N899="sníž. přenesená",J899,0)</f>
        <v>0</v>
      </c>
      <c r="BI899" s="148">
        <f>IF(N899="nulová",J899,0)</f>
        <v>0</v>
      </c>
      <c r="BJ899" s="17" t="s">
        <v>80</v>
      </c>
      <c r="BK899" s="148">
        <f>ROUND(I899*H899,2)</f>
        <v>0</v>
      </c>
      <c r="BL899" s="17" t="s">
        <v>368</v>
      </c>
      <c r="BM899" s="147" t="s">
        <v>3718</v>
      </c>
    </row>
    <row r="900" spans="2:65" s="12" customFormat="1">
      <c r="B900" s="149"/>
      <c r="D900" s="150" t="s">
        <v>261</v>
      </c>
      <c r="E900" s="151" t="s">
        <v>1</v>
      </c>
      <c r="F900" s="152" t="s">
        <v>3719</v>
      </c>
      <c r="H900" s="151" t="s">
        <v>1</v>
      </c>
      <c r="I900" s="153"/>
      <c r="L900" s="149"/>
      <c r="M900" s="154"/>
      <c r="T900" s="155"/>
      <c r="AT900" s="151" t="s">
        <v>261</v>
      </c>
      <c r="AU900" s="151" t="s">
        <v>82</v>
      </c>
      <c r="AV900" s="12" t="s">
        <v>80</v>
      </c>
      <c r="AW900" s="12" t="s">
        <v>30</v>
      </c>
      <c r="AX900" s="12" t="s">
        <v>73</v>
      </c>
      <c r="AY900" s="151" t="s">
        <v>252</v>
      </c>
    </row>
    <row r="901" spans="2:65" s="13" customFormat="1">
      <c r="B901" s="156"/>
      <c r="D901" s="150" t="s">
        <v>261</v>
      </c>
      <c r="E901" s="157" t="s">
        <v>1</v>
      </c>
      <c r="F901" s="158" t="s">
        <v>3720</v>
      </c>
      <c r="H901" s="159">
        <v>3.2639999999999998</v>
      </c>
      <c r="I901" s="160"/>
      <c r="L901" s="156"/>
      <c r="M901" s="161"/>
      <c r="T901" s="162"/>
      <c r="AT901" s="157" t="s">
        <v>261</v>
      </c>
      <c r="AU901" s="157" t="s">
        <v>82</v>
      </c>
      <c r="AV901" s="13" t="s">
        <v>82</v>
      </c>
      <c r="AW901" s="13" t="s">
        <v>30</v>
      </c>
      <c r="AX901" s="13" t="s">
        <v>73</v>
      </c>
      <c r="AY901" s="157" t="s">
        <v>252</v>
      </c>
    </row>
    <row r="902" spans="2:65" s="12" customFormat="1">
      <c r="B902" s="149"/>
      <c r="D902" s="150" t="s">
        <v>261</v>
      </c>
      <c r="E902" s="151" t="s">
        <v>1</v>
      </c>
      <c r="F902" s="152" t="s">
        <v>3721</v>
      </c>
      <c r="H902" s="151" t="s">
        <v>1</v>
      </c>
      <c r="I902" s="153"/>
      <c r="L902" s="149"/>
      <c r="M902" s="154"/>
      <c r="T902" s="155"/>
      <c r="AT902" s="151" t="s">
        <v>261</v>
      </c>
      <c r="AU902" s="151" t="s">
        <v>82</v>
      </c>
      <c r="AV902" s="12" t="s">
        <v>80</v>
      </c>
      <c r="AW902" s="12" t="s">
        <v>30</v>
      </c>
      <c r="AX902" s="12" t="s">
        <v>73</v>
      </c>
      <c r="AY902" s="151" t="s">
        <v>252</v>
      </c>
    </row>
    <row r="903" spans="2:65" s="13" customFormat="1">
      <c r="B903" s="156"/>
      <c r="D903" s="150" t="s">
        <v>261</v>
      </c>
      <c r="E903" s="157" t="s">
        <v>1</v>
      </c>
      <c r="F903" s="158" t="s">
        <v>3720</v>
      </c>
      <c r="H903" s="159">
        <v>3.2639999999999998</v>
      </c>
      <c r="I903" s="160"/>
      <c r="L903" s="156"/>
      <c r="M903" s="161"/>
      <c r="T903" s="162"/>
      <c r="AT903" s="157" t="s">
        <v>261</v>
      </c>
      <c r="AU903" s="157" t="s">
        <v>82</v>
      </c>
      <c r="AV903" s="13" t="s">
        <v>82</v>
      </c>
      <c r="AW903" s="13" t="s">
        <v>30</v>
      </c>
      <c r="AX903" s="13" t="s">
        <v>73</v>
      </c>
      <c r="AY903" s="157" t="s">
        <v>252</v>
      </c>
    </row>
    <row r="904" spans="2:65" s="14" customFormat="1">
      <c r="B904" s="163"/>
      <c r="D904" s="150" t="s">
        <v>261</v>
      </c>
      <c r="E904" s="164" t="s">
        <v>1</v>
      </c>
      <c r="F904" s="165" t="s">
        <v>277</v>
      </c>
      <c r="H904" s="166">
        <v>6.5279999999999996</v>
      </c>
      <c r="I904" s="167"/>
      <c r="L904" s="163"/>
      <c r="M904" s="168"/>
      <c r="T904" s="169"/>
      <c r="AT904" s="164" t="s">
        <v>261</v>
      </c>
      <c r="AU904" s="164" t="s">
        <v>82</v>
      </c>
      <c r="AV904" s="14" t="s">
        <v>259</v>
      </c>
      <c r="AW904" s="14" t="s">
        <v>30</v>
      </c>
      <c r="AX904" s="14" t="s">
        <v>80</v>
      </c>
      <c r="AY904" s="164" t="s">
        <v>252</v>
      </c>
    </row>
    <row r="905" spans="2:65" s="1" customFormat="1" ht="24.2" customHeight="1">
      <c r="B905" s="32"/>
      <c r="C905" s="170" t="s">
        <v>1043</v>
      </c>
      <c r="D905" s="170" t="s">
        <v>463</v>
      </c>
      <c r="E905" s="171" t="s">
        <v>1382</v>
      </c>
      <c r="F905" s="172" t="s">
        <v>1383</v>
      </c>
      <c r="G905" s="173" t="s">
        <v>336</v>
      </c>
      <c r="H905" s="174">
        <v>7.181</v>
      </c>
      <c r="I905" s="175"/>
      <c r="J905" s="176">
        <f>ROUND(I905*H905,2)</f>
        <v>0</v>
      </c>
      <c r="K905" s="172" t="s">
        <v>258</v>
      </c>
      <c r="L905" s="177"/>
      <c r="M905" s="178" t="s">
        <v>1</v>
      </c>
      <c r="N905" s="179" t="s">
        <v>38</v>
      </c>
      <c r="P905" s="145">
        <f>O905*H905</f>
        <v>0</v>
      </c>
      <c r="Q905" s="145">
        <v>1</v>
      </c>
      <c r="R905" s="145">
        <f>Q905*H905</f>
        <v>7.181</v>
      </c>
      <c r="S905" s="145">
        <v>0</v>
      </c>
      <c r="T905" s="146">
        <f>S905*H905</f>
        <v>0</v>
      </c>
      <c r="AR905" s="147" t="s">
        <v>489</v>
      </c>
      <c r="AT905" s="147" t="s">
        <v>463</v>
      </c>
      <c r="AU905" s="147" t="s">
        <v>82</v>
      </c>
      <c r="AY905" s="17" t="s">
        <v>252</v>
      </c>
      <c r="BE905" s="148">
        <f>IF(N905="základní",J905,0)</f>
        <v>0</v>
      </c>
      <c r="BF905" s="148">
        <f>IF(N905="snížená",J905,0)</f>
        <v>0</v>
      </c>
      <c r="BG905" s="148">
        <f>IF(N905="zákl. přenesená",J905,0)</f>
        <v>0</v>
      </c>
      <c r="BH905" s="148">
        <f>IF(N905="sníž. přenesená",J905,0)</f>
        <v>0</v>
      </c>
      <c r="BI905" s="148">
        <f>IF(N905="nulová",J905,0)</f>
        <v>0</v>
      </c>
      <c r="BJ905" s="17" t="s">
        <v>80</v>
      </c>
      <c r="BK905" s="148">
        <f>ROUND(I905*H905,2)</f>
        <v>0</v>
      </c>
      <c r="BL905" s="17" t="s">
        <v>368</v>
      </c>
      <c r="BM905" s="147" t="s">
        <v>3722</v>
      </c>
    </row>
    <row r="906" spans="2:65" s="12" customFormat="1">
      <c r="B906" s="149"/>
      <c r="D906" s="150" t="s">
        <v>261</v>
      </c>
      <c r="E906" s="151" t="s">
        <v>1</v>
      </c>
      <c r="F906" s="152" t="s">
        <v>3719</v>
      </c>
      <c r="H906" s="151" t="s">
        <v>1</v>
      </c>
      <c r="I906" s="153"/>
      <c r="L906" s="149"/>
      <c r="M906" s="154"/>
      <c r="T906" s="155"/>
      <c r="AT906" s="151" t="s">
        <v>261</v>
      </c>
      <c r="AU906" s="151" t="s">
        <v>82</v>
      </c>
      <c r="AV906" s="12" t="s">
        <v>80</v>
      </c>
      <c r="AW906" s="12" t="s">
        <v>30</v>
      </c>
      <c r="AX906" s="12" t="s">
        <v>73</v>
      </c>
      <c r="AY906" s="151" t="s">
        <v>252</v>
      </c>
    </row>
    <row r="907" spans="2:65" s="13" customFormat="1">
      <c r="B907" s="156"/>
      <c r="D907" s="150" t="s">
        <v>261</v>
      </c>
      <c r="E907" s="157" t="s">
        <v>1</v>
      </c>
      <c r="F907" s="158" t="s">
        <v>3720</v>
      </c>
      <c r="H907" s="159">
        <v>3.2639999999999998</v>
      </c>
      <c r="I907" s="160"/>
      <c r="L907" s="156"/>
      <c r="M907" s="161"/>
      <c r="T907" s="162"/>
      <c r="AT907" s="157" t="s">
        <v>261</v>
      </c>
      <c r="AU907" s="157" t="s">
        <v>82</v>
      </c>
      <c r="AV907" s="13" t="s">
        <v>82</v>
      </c>
      <c r="AW907" s="13" t="s">
        <v>30</v>
      </c>
      <c r="AX907" s="13" t="s">
        <v>73</v>
      </c>
      <c r="AY907" s="157" t="s">
        <v>252</v>
      </c>
    </row>
    <row r="908" spans="2:65" s="12" customFormat="1">
      <c r="B908" s="149"/>
      <c r="D908" s="150" t="s">
        <v>261</v>
      </c>
      <c r="E908" s="151" t="s">
        <v>1</v>
      </c>
      <c r="F908" s="152" t="s">
        <v>3721</v>
      </c>
      <c r="H908" s="151" t="s">
        <v>1</v>
      </c>
      <c r="I908" s="153"/>
      <c r="L908" s="149"/>
      <c r="M908" s="154"/>
      <c r="T908" s="155"/>
      <c r="AT908" s="151" t="s">
        <v>261</v>
      </c>
      <c r="AU908" s="151" t="s">
        <v>82</v>
      </c>
      <c r="AV908" s="12" t="s">
        <v>80</v>
      </c>
      <c r="AW908" s="12" t="s">
        <v>30</v>
      </c>
      <c r="AX908" s="12" t="s">
        <v>73</v>
      </c>
      <c r="AY908" s="151" t="s">
        <v>252</v>
      </c>
    </row>
    <row r="909" spans="2:65" s="13" customFormat="1">
      <c r="B909" s="156"/>
      <c r="D909" s="150" t="s">
        <v>261</v>
      </c>
      <c r="E909" s="157" t="s">
        <v>1</v>
      </c>
      <c r="F909" s="158" t="s">
        <v>3720</v>
      </c>
      <c r="H909" s="159">
        <v>3.2639999999999998</v>
      </c>
      <c r="I909" s="160"/>
      <c r="L909" s="156"/>
      <c r="M909" s="161"/>
      <c r="T909" s="162"/>
      <c r="AT909" s="157" t="s">
        <v>261</v>
      </c>
      <c r="AU909" s="157" t="s">
        <v>82</v>
      </c>
      <c r="AV909" s="13" t="s">
        <v>82</v>
      </c>
      <c r="AW909" s="13" t="s">
        <v>30</v>
      </c>
      <c r="AX909" s="13" t="s">
        <v>73</v>
      </c>
      <c r="AY909" s="157" t="s">
        <v>252</v>
      </c>
    </row>
    <row r="910" spans="2:65" s="15" customFormat="1">
      <c r="B910" s="180"/>
      <c r="D910" s="150" t="s">
        <v>261</v>
      </c>
      <c r="E910" s="181" t="s">
        <v>1</v>
      </c>
      <c r="F910" s="182" t="s">
        <v>510</v>
      </c>
      <c r="H910" s="183">
        <v>6.5279999999999996</v>
      </c>
      <c r="I910" s="184"/>
      <c r="L910" s="180"/>
      <c r="M910" s="185"/>
      <c r="T910" s="186"/>
      <c r="AT910" s="181" t="s">
        <v>261</v>
      </c>
      <c r="AU910" s="181" t="s">
        <v>82</v>
      </c>
      <c r="AV910" s="15" t="s">
        <v>96</v>
      </c>
      <c r="AW910" s="15" t="s">
        <v>30</v>
      </c>
      <c r="AX910" s="15" t="s">
        <v>73</v>
      </c>
      <c r="AY910" s="181" t="s">
        <v>252</v>
      </c>
    </row>
    <row r="911" spans="2:65" s="12" customFormat="1">
      <c r="B911" s="149"/>
      <c r="D911" s="150" t="s">
        <v>261</v>
      </c>
      <c r="E911" s="151" t="s">
        <v>1</v>
      </c>
      <c r="F911" s="152" t="s">
        <v>1389</v>
      </c>
      <c r="H911" s="151" t="s">
        <v>1</v>
      </c>
      <c r="I911" s="153"/>
      <c r="L911" s="149"/>
      <c r="M911" s="154"/>
      <c r="T911" s="155"/>
      <c r="AT911" s="151" t="s">
        <v>261</v>
      </c>
      <c r="AU911" s="151" t="s">
        <v>82</v>
      </c>
      <c r="AV911" s="12" t="s">
        <v>80</v>
      </c>
      <c r="AW911" s="12" t="s">
        <v>30</v>
      </c>
      <c r="AX911" s="12" t="s">
        <v>73</v>
      </c>
      <c r="AY911" s="151" t="s">
        <v>252</v>
      </c>
    </row>
    <row r="912" spans="2:65" s="13" customFormat="1">
      <c r="B912" s="156"/>
      <c r="D912" s="150" t="s">
        <v>261</v>
      </c>
      <c r="E912" s="157" t="s">
        <v>1</v>
      </c>
      <c r="F912" s="158" t="s">
        <v>3723</v>
      </c>
      <c r="H912" s="159">
        <v>0.65300000000000002</v>
      </c>
      <c r="I912" s="160"/>
      <c r="L912" s="156"/>
      <c r="M912" s="161"/>
      <c r="T912" s="162"/>
      <c r="AT912" s="157" t="s">
        <v>261</v>
      </c>
      <c r="AU912" s="157" t="s">
        <v>82</v>
      </c>
      <c r="AV912" s="13" t="s">
        <v>82</v>
      </c>
      <c r="AW912" s="13" t="s">
        <v>30</v>
      </c>
      <c r="AX912" s="13" t="s">
        <v>73</v>
      </c>
      <c r="AY912" s="157" t="s">
        <v>252</v>
      </c>
    </row>
    <row r="913" spans="2:65" s="14" customFormat="1">
      <c r="B913" s="163"/>
      <c r="D913" s="150" t="s">
        <v>261</v>
      </c>
      <c r="E913" s="164" t="s">
        <v>1</v>
      </c>
      <c r="F913" s="165" t="s">
        <v>277</v>
      </c>
      <c r="H913" s="166">
        <v>7.181</v>
      </c>
      <c r="I913" s="167"/>
      <c r="L913" s="163"/>
      <c r="M913" s="168"/>
      <c r="T913" s="169"/>
      <c r="AT913" s="164" t="s">
        <v>261</v>
      </c>
      <c r="AU913" s="164" t="s">
        <v>82</v>
      </c>
      <c r="AV913" s="14" t="s">
        <v>259</v>
      </c>
      <c r="AW913" s="14" t="s">
        <v>30</v>
      </c>
      <c r="AX913" s="14" t="s">
        <v>80</v>
      </c>
      <c r="AY913" s="164" t="s">
        <v>252</v>
      </c>
    </row>
    <row r="914" spans="2:65" s="1" customFormat="1" ht="49.15" customHeight="1">
      <c r="B914" s="32"/>
      <c r="C914" s="136" t="s">
        <v>1049</v>
      </c>
      <c r="D914" s="136" t="s">
        <v>254</v>
      </c>
      <c r="E914" s="137" t="s">
        <v>1416</v>
      </c>
      <c r="F914" s="138" t="s">
        <v>1417</v>
      </c>
      <c r="G914" s="139" t="s">
        <v>336</v>
      </c>
      <c r="H914" s="140">
        <v>29.122</v>
      </c>
      <c r="I914" s="141"/>
      <c r="J914" s="142">
        <f>ROUND(I914*H914,2)</f>
        <v>0</v>
      </c>
      <c r="K914" s="138" t="s">
        <v>258</v>
      </c>
      <c r="L914" s="32"/>
      <c r="M914" s="143" t="s">
        <v>1</v>
      </c>
      <c r="N914" s="144" t="s">
        <v>38</v>
      </c>
      <c r="P914" s="145">
        <f>O914*H914</f>
        <v>0</v>
      </c>
      <c r="Q914" s="145">
        <v>0</v>
      </c>
      <c r="R914" s="145">
        <f>Q914*H914</f>
        <v>0</v>
      </c>
      <c r="S914" s="145">
        <v>0</v>
      </c>
      <c r="T914" s="146">
        <f>S914*H914</f>
        <v>0</v>
      </c>
      <c r="AR914" s="147" t="s">
        <v>368</v>
      </c>
      <c r="AT914" s="147" t="s">
        <v>254</v>
      </c>
      <c r="AU914" s="147" t="s">
        <v>82</v>
      </c>
      <c r="AY914" s="17" t="s">
        <v>252</v>
      </c>
      <c r="BE914" s="148">
        <f>IF(N914="základní",J914,0)</f>
        <v>0</v>
      </c>
      <c r="BF914" s="148">
        <f>IF(N914="snížená",J914,0)</f>
        <v>0</v>
      </c>
      <c r="BG914" s="148">
        <f>IF(N914="zákl. přenesená",J914,0)</f>
        <v>0</v>
      </c>
      <c r="BH914" s="148">
        <f>IF(N914="sníž. přenesená",J914,0)</f>
        <v>0</v>
      </c>
      <c r="BI914" s="148">
        <f>IF(N914="nulová",J914,0)</f>
        <v>0</v>
      </c>
      <c r="BJ914" s="17" t="s">
        <v>80</v>
      </c>
      <c r="BK914" s="148">
        <f>ROUND(I914*H914,2)</f>
        <v>0</v>
      </c>
      <c r="BL914" s="17" t="s">
        <v>368</v>
      </c>
      <c r="BM914" s="147" t="s">
        <v>3724</v>
      </c>
    </row>
    <row r="915" spans="2:65" s="11" customFormat="1" ht="22.9" customHeight="1">
      <c r="B915" s="124"/>
      <c r="D915" s="125" t="s">
        <v>72</v>
      </c>
      <c r="E915" s="134" t="s">
        <v>1457</v>
      </c>
      <c r="F915" s="134" t="s">
        <v>1458</v>
      </c>
      <c r="I915" s="127"/>
      <c r="J915" s="135">
        <f>BK915</f>
        <v>0</v>
      </c>
      <c r="L915" s="124"/>
      <c r="M915" s="129"/>
      <c r="P915" s="130">
        <f>SUM(P916:P934)</f>
        <v>0</v>
      </c>
      <c r="R915" s="130">
        <f>SUM(R916:R934)</f>
        <v>0</v>
      </c>
      <c r="T915" s="131">
        <f>SUM(T916:T934)</f>
        <v>0</v>
      </c>
      <c r="AR915" s="125" t="s">
        <v>82</v>
      </c>
      <c r="AT915" s="132" t="s">
        <v>72</v>
      </c>
      <c r="AU915" s="132" t="s">
        <v>80</v>
      </c>
      <c r="AY915" s="125" t="s">
        <v>252</v>
      </c>
      <c r="BK915" s="133">
        <f>SUM(BK916:BK934)</f>
        <v>0</v>
      </c>
    </row>
    <row r="916" spans="2:65" s="1" customFormat="1" ht="49.15" customHeight="1">
      <c r="B916" s="32"/>
      <c r="C916" s="136" t="s">
        <v>1054</v>
      </c>
      <c r="D916" s="136" t="s">
        <v>254</v>
      </c>
      <c r="E916" s="137" t="s">
        <v>3725</v>
      </c>
      <c r="F916" s="138" t="s">
        <v>3726</v>
      </c>
      <c r="G916" s="139" t="s">
        <v>345</v>
      </c>
      <c r="H916" s="140">
        <v>1</v>
      </c>
      <c r="I916" s="141"/>
      <c r="J916" s="142">
        <f>ROUND(I916*H916,2)</f>
        <v>0</v>
      </c>
      <c r="K916" s="138" t="s">
        <v>1</v>
      </c>
      <c r="L916" s="32"/>
      <c r="M916" s="143" t="s">
        <v>1</v>
      </c>
      <c r="N916" s="144" t="s">
        <v>38</v>
      </c>
      <c r="P916" s="145">
        <f>O916*H916</f>
        <v>0</v>
      </c>
      <c r="Q916" s="145">
        <v>0</v>
      </c>
      <c r="R916" s="145">
        <f>Q916*H916</f>
        <v>0</v>
      </c>
      <c r="S916" s="145">
        <v>0</v>
      </c>
      <c r="T916" s="146">
        <f>S916*H916</f>
        <v>0</v>
      </c>
      <c r="AR916" s="147" t="s">
        <v>368</v>
      </c>
      <c r="AT916" s="147" t="s">
        <v>254</v>
      </c>
      <c r="AU916" s="147" t="s">
        <v>82</v>
      </c>
      <c r="AY916" s="17" t="s">
        <v>252</v>
      </c>
      <c r="BE916" s="148">
        <f>IF(N916="základní",J916,0)</f>
        <v>0</v>
      </c>
      <c r="BF916" s="148">
        <f>IF(N916="snížená",J916,0)</f>
        <v>0</v>
      </c>
      <c r="BG916" s="148">
        <f>IF(N916="zákl. přenesená",J916,0)</f>
        <v>0</v>
      </c>
      <c r="BH916" s="148">
        <f>IF(N916="sníž. přenesená",J916,0)</f>
        <v>0</v>
      </c>
      <c r="BI916" s="148">
        <f>IF(N916="nulová",J916,0)</f>
        <v>0</v>
      </c>
      <c r="BJ916" s="17" t="s">
        <v>80</v>
      </c>
      <c r="BK916" s="148">
        <f>ROUND(I916*H916,2)</f>
        <v>0</v>
      </c>
      <c r="BL916" s="17" t="s">
        <v>368</v>
      </c>
      <c r="BM916" s="147" t="s">
        <v>3727</v>
      </c>
    </row>
    <row r="917" spans="2:65" s="1" customFormat="1" ht="49.15" customHeight="1">
      <c r="B917" s="32"/>
      <c r="C917" s="136" t="s">
        <v>1058</v>
      </c>
      <c r="D917" s="136" t="s">
        <v>254</v>
      </c>
      <c r="E917" s="137" t="s">
        <v>3728</v>
      </c>
      <c r="F917" s="138" t="s">
        <v>3729</v>
      </c>
      <c r="G917" s="139" t="s">
        <v>345</v>
      </c>
      <c r="H917" s="140">
        <v>1</v>
      </c>
      <c r="I917" s="141"/>
      <c r="J917" s="142">
        <f>ROUND(I917*H917,2)</f>
        <v>0</v>
      </c>
      <c r="K917" s="138" t="s">
        <v>1</v>
      </c>
      <c r="L917" s="32"/>
      <c r="M917" s="143" t="s">
        <v>1</v>
      </c>
      <c r="N917" s="144" t="s">
        <v>38</v>
      </c>
      <c r="P917" s="145">
        <f>O917*H917</f>
        <v>0</v>
      </c>
      <c r="Q917" s="145">
        <v>0</v>
      </c>
      <c r="R917" s="145">
        <f>Q917*H917</f>
        <v>0</v>
      </c>
      <c r="S917" s="145">
        <v>0</v>
      </c>
      <c r="T917" s="146">
        <f>S917*H917</f>
        <v>0</v>
      </c>
      <c r="AR917" s="147" t="s">
        <v>368</v>
      </c>
      <c r="AT917" s="147" t="s">
        <v>254</v>
      </c>
      <c r="AU917" s="147" t="s">
        <v>82</v>
      </c>
      <c r="AY917" s="17" t="s">
        <v>252</v>
      </c>
      <c r="BE917" s="148">
        <f>IF(N917="základní",J917,0)</f>
        <v>0</v>
      </c>
      <c r="BF917" s="148">
        <f>IF(N917="snížená",J917,0)</f>
        <v>0</v>
      </c>
      <c r="BG917" s="148">
        <f>IF(N917="zákl. přenesená",J917,0)</f>
        <v>0</v>
      </c>
      <c r="BH917" s="148">
        <f>IF(N917="sníž. přenesená",J917,0)</f>
        <v>0</v>
      </c>
      <c r="BI917" s="148">
        <f>IF(N917="nulová",J917,0)</f>
        <v>0</v>
      </c>
      <c r="BJ917" s="17" t="s">
        <v>80</v>
      </c>
      <c r="BK917" s="148">
        <f>ROUND(I917*H917,2)</f>
        <v>0</v>
      </c>
      <c r="BL917" s="17" t="s">
        <v>368</v>
      </c>
      <c r="BM917" s="147" t="s">
        <v>3730</v>
      </c>
    </row>
    <row r="918" spans="2:65" s="1" customFormat="1" ht="49.15" customHeight="1">
      <c r="B918" s="32"/>
      <c r="C918" s="136" t="s">
        <v>1063</v>
      </c>
      <c r="D918" s="136" t="s">
        <v>254</v>
      </c>
      <c r="E918" s="137" t="s">
        <v>3731</v>
      </c>
      <c r="F918" s="138" t="s">
        <v>3732</v>
      </c>
      <c r="G918" s="139" t="s">
        <v>345</v>
      </c>
      <c r="H918" s="140">
        <v>1</v>
      </c>
      <c r="I918" s="141"/>
      <c r="J918" s="142">
        <f>ROUND(I918*H918,2)</f>
        <v>0</v>
      </c>
      <c r="K918" s="138" t="s">
        <v>1</v>
      </c>
      <c r="L918" s="32"/>
      <c r="M918" s="143" t="s">
        <v>1</v>
      </c>
      <c r="N918" s="144" t="s">
        <v>38</v>
      </c>
      <c r="P918" s="145">
        <f>O918*H918</f>
        <v>0</v>
      </c>
      <c r="Q918" s="145">
        <v>0</v>
      </c>
      <c r="R918" s="145">
        <f>Q918*H918</f>
        <v>0</v>
      </c>
      <c r="S918" s="145">
        <v>0</v>
      </c>
      <c r="T918" s="146">
        <f>S918*H918</f>
        <v>0</v>
      </c>
      <c r="AR918" s="147" t="s">
        <v>368</v>
      </c>
      <c r="AT918" s="147" t="s">
        <v>254</v>
      </c>
      <c r="AU918" s="147" t="s">
        <v>82</v>
      </c>
      <c r="AY918" s="17" t="s">
        <v>252</v>
      </c>
      <c r="BE918" s="148">
        <f>IF(N918="základní",J918,0)</f>
        <v>0</v>
      </c>
      <c r="BF918" s="148">
        <f>IF(N918="snížená",J918,0)</f>
        <v>0</v>
      </c>
      <c r="BG918" s="148">
        <f>IF(N918="zákl. přenesená",J918,0)</f>
        <v>0</v>
      </c>
      <c r="BH918" s="148">
        <f>IF(N918="sníž. přenesená",J918,0)</f>
        <v>0</v>
      </c>
      <c r="BI918" s="148">
        <f>IF(N918="nulová",J918,0)</f>
        <v>0</v>
      </c>
      <c r="BJ918" s="17" t="s">
        <v>80</v>
      </c>
      <c r="BK918" s="148">
        <f>ROUND(I918*H918,2)</f>
        <v>0</v>
      </c>
      <c r="BL918" s="17" t="s">
        <v>368</v>
      </c>
      <c r="BM918" s="147" t="s">
        <v>3733</v>
      </c>
    </row>
    <row r="919" spans="2:65" s="1" customFormat="1" ht="49.15" customHeight="1">
      <c r="B919" s="32"/>
      <c r="C919" s="136" t="s">
        <v>1068</v>
      </c>
      <c r="D919" s="136" t="s">
        <v>254</v>
      </c>
      <c r="E919" s="137" t="s">
        <v>3734</v>
      </c>
      <c r="F919" s="138" t="s">
        <v>3735</v>
      </c>
      <c r="G919" s="139" t="s">
        <v>345</v>
      </c>
      <c r="H919" s="140">
        <v>2</v>
      </c>
      <c r="I919" s="141"/>
      <c r="J919" s="142">
        <f>ROUND(I919*H919,2)</f>
        <v>0</v>
      </c>
      <c r="K919" s="138" t="s">
        <v>1</v>
      </c>
      <c r="L919" s="32"/>
      <c r="M919" s="143" t="s">
        <v>1</v>
      </c>
      <c r="N919" s="144" t="s">
        <v>38</v>
      </c>
      <c r="P919" s="145">
        <f>O919*H919</f>
        <v>0</v>
      </c>
      <c r="Q919" s="145">
        <v>0</v>
      </c>
      <c r="R919" s="145">
        <f>Q919*H919</f>
        <v>0</v>
      </c>
      <c r="S919" s="145">
        <v>0</v>
      </c>
      <c r="T919" s="146">
        <f>S919*H919</f>
        <v>0</v>
      </c>
      <c r="AR919" s="147" t="s">
        <v>368</v>
      </c>
      <c r="AT919" s="147" t="s">
        <v>254</v>
      </c>
      <c r="AU919" s="147" t="s">
        <v>82</v>
      </c>
      <c r="AY919" s="17" t="s">
        <v>252</v>
      </c>
      <c r="BE919" s="148">
        <f>IF(N919="základní",J919,0)</f>
        <v>0</v>
      </c>
      <c r="BF919" s="148">
        <f>IF(N919="snížená",J919,0)</f>
        <v>0</v>
      </c>
      <c r="BG919" s="148">
        <f>IF(N919="zákl. přenesená",J919,0)</f>
        <v>0</v>
      </c>
      <c r="BH919" s="148">
        <f>IF(N919="sníž. přenesená",J919,0)</f>
        <v>0</v>
      </c>
      <c r="BI919" s="148">
        <f>IF(N919="nulová",J919,0)</f>
        <v>0</v>
      </c>
      <c r="BJ919" s="17" t="s">
        <v>80</v>
      </c>
      <c r="BK919" s="148">
        <f>ROUND(I919*H919,2)</f>
        <v>0</v>
      </c>
      <c r="BL919" s="17" t="s">
        <v>368</v>
      </c>
      <c r="BM919" s="147" t="s">
        <v>3736</v>
      </c>
    </row>
    <row r="920" spans="2:65" s="1" customFormat="1" ht="44.25" customHeight="1">
      <c r="B920" s="32"/>
      <c r="C920" s="136" t="s">
        <v>1074</v>
      </c>
      <c r="D920" s="136" t="s">
        <v>254</v>
      </c>
      <c r="E920" s="137" t="s">
        <v>3737</v>
      </c>
      <c r="F920" s="138" t="s">
        <v>3738</v>
      </c>
      <c r="G920" s="139" t="s">
        <v>345</v>
      </c>
      <c r="H920" s="140">
        <v>1</v>
      </c>
      <c r="I920" s="141"/>
      <c r="J920" s="142">
        <f>ROUND(I920*H920,2)</f>
        <v>0</v>
      </c>
      <c r="K920" s="138" t="s">
        <v>1</v>
      </c>
      <c r="L920" s="32"/>
      <c r="M920" s="143" t="s">
        <v>1</v>
      </c>
      <c r="N920" s="144" t="s">
        <v>38</v>
      </c>
      <c r="P920" s="145">
        <f>O920*H920</f>
        <v>0</v>
      </c>
      <c r="Q920" s="145">
        <v>0</v>
      </c>
      <c r="R920" s="145">
        <f>Q920*H920</f>
        <v>0</v>
      </c>
      <c r="S920" s="145">
        <v>0</v>
      </c>
      <c r="T920" s="146">
        <f>S920*H920</f>
        <v>0</v>
      </c>
      <c r="AR920" s="147" t="s">
        <v>368</v>
      </c>
      <c r="AT920" s="147" t="s">
        <v>254</v>
      </c>
      <c r="AU920" s="147" t="s">
        <v>82</v>
      </c>
      <c r="AY920" s="17" t="s">
        <v>252</v>
      </c>
      <c r="BE920" s="148">
        <f>IF(N920="základní",J920,0)</f>
        <v>0</v>
      </c>
      <c r="BF920" s="148">
        <f>IF(N920="snížená",J920,0)</f>
        <v>0</v>
      </c>
      <c r="BG920" s="148">
        <f>IF(N920="zákl. přenesená",J920,0)</f>
        <v>0</v>
      </c>
      <c r="BH920" s="148">
        <f>IF(N920="sníž. přenesená",J920,0)</f>
        <v>0</v>
      </c>
      <c r="BI920" s="148">
        <f>IF(N920="nulová",J920,0)</f>
        <v>0</v>
      </c>
      <c r="BJ920" s="17" t="s">
        <v>80</v>
      </c>
      <c r="BK920" s="148">
        <f>ROUND(I920*H920,2)</f>
        <v>0</v>
      </c>
      <c r="BL920" s="17" t="s">
        <v>368</v>
      </c>
      <c r="BM920" s="147" t="s">
        <v>3739</v>
      </c>
    </row>
    <row r="921" spans="2:65" s="1" customFormat="1" ht="44.25" customHeight="1">
      <c r="B921" s="32"/>
      <c r="C921" s="136" t="s">
        <v>1078</v>
      </c>
      <c r="D921" s="136" t="s">
        <v>254</v>
      </c>
      <c r="E921" s="137" t="s">
        <v>3740</v>
      </c>
      <c r="F921" s="138" t="s">
        <v>3741</v>
      </c>
      <c r="G921" s="139" t="s">
        <v>345</v>
      </c>
      <c r="H921" s="140">
        <v>1</v>
      </c>
      <c r="I921" s="141"/>
      <c r="J921" s="142">
        <f>ROUND(I921*H921,2)</f>
        <v>0</v>
      </c>
      <c r="K921" s="138" t="s">
        <v>1</v>
      </c>
      <c r="L921" s="32"/>
      <c r="M921" s="143" t="s">
        <v>1</v>
      </c>
      <c r="N921" s="144" t="s">
        <v>38</v>
      </c>
      <c r="P921" s="145">
        <f>O921*H921</f>
        <v>0</v>
      </c>
      <c r="Q921" s="145">
        <v>0</v>
      </c>
      <c r="R921" s="145">
        <f>Q921*H921</f>
        <v>0</v>
      </c>
      <c r="S921" s="145">
        <v>0</v>
      </c>
      <c r="T921" s="146">
        <f>S921*H921</f>
        <v>0</v>
      </c>
      <c r="AR921" s="147" t="s">
        <v>368</v>
      </c>
      <c r="AT921" s="147" t="s">
        <v>254</v>
      </c>
      <c r="AU921" s="147" t="s">
        <v>82</v>
      </c>
      <c r="AY921" s="17" t="s">
        <v>252</v>
      </c>
      <c r="BE921" s="148">
        <f>IF(N921="základní",J921,0)</f>
        <v>0</v>
      </c>
      <c r="BF921" s="148">
        <f>IF(N921="snížená",J921,0)</f>
        <v>0</v>
      </c>
      <c r="BG921" s="148">
        <f>IF(N921="zákl. přenesená",J921,0)</f>
        <v>0</v>
      </c>
      <c r="BH921" s="148">
        <f>IF(N921="sníž. přenesená",J921,0)</f>
        <v>0</v>
      </c>
      <c r="BI921" s="148">
        <f>IF(N921="nulová",J921,0)</f>
        <v>0</v>
      </c>
      <c r="BJ921" s="17" t="s">
        <v>80</v>
      </c>
      <c r="BK921" s="148">
        <f>ROUND(I921*H921,2)</f>
        <v>0</v>
      </c>
      <c r="BL921" s="17" t="s">
        <v>368</v>
      </c>
      <c r="BM921" s="147" t="s">
        <v>3742</v>
      </c>
    </row>
    <row r="922" spans="2:65" s="1" customFormat="1" ht="49.15" customHeight="1">
      <c r="B922" s="32"/>
      <c r="C922" s="136" t="s">
        <v>1084</v>
      </c>
      <c r="D922" s="136" t="s">
        <v>254</v>
      </c>
      <c r="E922" s="137" t="s">
        <v>3743</v>
      </c>
      <c r="F922" s="138" t="s">
        <v>3744</v>
      </c>
      <c r="G922" s="139" t="s">
        <v>345</v>
      </c>
      <c r="H922" s="140">
        <v>7</v>
      </c>
      <c r="I922" s="141"/>
      <c r="J922" s="142">
        <f>ROUND(I922*H922,2)</f>
        <v>0</v>
      </c>
      <c r="K922" s="138" t="s">
        <v>1</v>
      </c>
      <c r="L922" s="32"/>
      <c r="M922" s="143" t="s">
        <v>1</v>
      </c>
      <c r="N922" s="144" t="s">
        <v>38</v>
      </c>
      <c r="P922" s="145">
        <f>O922*H922</f>
        <v>0</v>
      </c>
      <c r="Q922" s="145">
        <v>0</v>
      </c>
      <c r="R922" s="145">
        <f>Q922*H922</f>
        <v>0</v>
      </c>
      <c r="S922" s="145">
        <v>0</v>
      </c>
      <c r="T922" s="146">
        <f>S922*H922</f>
        <v>0</v>
      </c>
      <c r="AR922" s="147" t="s">
        <v>368</v>
      </c>
      <c r="AT922" s="147" t="s">
        <v>254</v>
      </c>
      <c r="AU922" s="147" t="s">
        <v>82</v>
      </c>
      <c r="AY922" s="17" t="s">
        <v>252</v>
      </c>
      <c r="BE922" s="148">
        <f>IF(N922="základní",J922,0)</f>
        <v>0</v>
      </c>
      <c r="BF922" s="148">
        <f>IF(N922="snížená",J922,0)</f>
        <v>0</v>
      </c>
      <c r="BG922" s="148">
        <f>IF(N922="zákl. přenesená",J922,0)</f>
        <v>0</v>
      </c>
      <c r="BH922" s="148">
        <f>IF(N922="sníž. přenesená",J922,0)</f>
        <v>0</v>
      </c>
      <c r="BI922" s="148">
        <f>IF(N922="nulová",J922,0)</f>
        <v>0</v>
      </c>
      <c r="BJ922" s="17" t="s">
        <v>80</v>
      </c>
      <c r="BK922" s="148">
        <f>ROUND(I922*H922,2)</f>
        <v>0</v>
      </c>
      <c r="BL922" s="17" t="s">
        <v>368</v>
      </c>
      <c r="BM922" s="147" t="s">
        <v>3745</v>
      </c>
    </row>
    <row r="923" spans="2:65" s="1" customFormat="1" ht="44.25" customHeight="1">
      <c r="B923" s="32"/>
      <c r="C923" s="136" t="s">
        <v>1090</v>
      </c>
      <c r="D923" s="136" t="s">
        <v>254</v>
      </c>
      <c r="E923" s="137" t="s">
        <v>3746</v>
      </c>
      <c r="F923" s="138" t="s">
        <v>3747</v>
      </c>
      <c r="G923" s="139" t="s">
        <v>345</v>
      </c>
      <c r="H923" s="140">
        <v>1</v>
      </c>
      <c r="I923" s="141"/>
      <c r="J923" s="142">
        <f>ROUND(I923*H923,2)</f>
        <v>0</v>
      </c>
      <c r="K923" s="138" t="s">
        <v>1</v>
      </c>
      <c r="L923" s="32"/>
      <c r="M923" s="143" t="s">
        <v>1</v>
      </c>
      <c r="N923" s="144" t="s">
        <v>38</v>
      </c>
      <c r="P923" s="145">
        <f>O923*H923</f>
        <v>0</v>
      </c>
      <c r="Q923" s="145">
        <v>0</v>
      </c>
      <c r="R923" s="145">
        <f>Q923*H923</f>
        <v>0</v>
      </c>
      <c r="S923" s="145">
        <v>0</v>
      </c>
      <c r="T923" s="146">
        <f>S923*H923</f>
        <v>0</v>
      </c>
      <c r="AR923" s="147" t="s">
        <v>368</v>
      </c>
      <c r="AT923" s="147" t="s">
        <v>254</v>
      </c>
      <c r="AU923" s="147" t="s">
        <v>82</v>
      </c>
      <c r="AY923" s="17" t="s">
        <v>252</v>
      </c>
      <c r="BE923" s="148">
        <f>IF(N923="základní",J923,0)</f>
        <v>0</v>
      </c>
      <c r="BF923" s="148">
        <f>IF(N923="snížená",J923,0)</f>
        <v>0</v>
      </c>
      <c r="BG923" s="148">
        <f>IF(N923="zákl. přenesená",J923,0)</f>
        <v>0</v>
      </c>
      <c r="BH923" s="148">
        <f>IF(N923="sníž. přenesená",J923,0)</f>
        <v>0</v>
      </c>
      <c r="BI923" s="148">
        <f>IF(N923="nulová",J923,0)</f>
        <v>0</v>
      </c>
      <c r="BJ923" s="17" t="s">
        <v>80</v>
      </c>
      <c r="BK923" s="148">
        <f>ROUND(I923*H923,2)</f>
        <v>0</v>
      </c>
      <c r="BL923" s="17" t="s">
        <v>368</v>
      </c>
      <c r="BM923" s="147" t="s">
        <v>3748</v>
      </c>
    </row>
    <row r="924" spans="2:65" s="1" customFormat="1" ht="44.25" customHeight="1">
      <c r="B924" s="32"/>
      <c r="C924" s="136" t="s">
        <v>1095</v>
      </c>
      <c r="D924" s="136" t="s">
        <v>254</v>
      </c>
      <c r="E924" s="137" t="s">
        <v>3749</v>
      </c>
      <c r="F924" s="138" t="s">
        <v>3750</v>
      </c>
      <c r="G924" s="139" t="s">
        <v>345</v>
      </c>
      <c r="H924" s="140">
        <v>1</v>
      </c>
      <c r="I924" s="141"/>
      <c r="J924" s="142">
        <f>ROUND(I924*H924,2)</f>
        <v>0</v>
      </c>
      <c r="K924" s="138" t="s">
        <v>1</v>
      </c>
      <c r="L924" s="32"/>
      <c r="M924" s="143" t="s">
        <v>1</v>
      </c>
      <c r="N924" s="144" t="s">
        <v>38</v>
      </c>
      <c r="P924" s="145">
        <f>O924*H924</f>
        <v>0</v>
      </c>
      <c r="Q924" s="145">
        <v>0</v>
      </c>
      <c r="R924" s="145">
        <f>Q924*H924</f>
        <v>0</v>
      </c>
      <c r="S924" s="145">
        <v>0</v>
      </c>
      <c r="T924" s="146">
        <f>S924*H924</f>
        <v>0</v>
      </c>
      <c r="AR924" s="147" t="s">
        <v>368</v>
      </c>
      <c r="AT924" s="147" t="s">
        <v>254</v>
      </c>
      <c r="AU924" s="147" t="s">
        <v>82</v>
      </c>
      <c r="AY924" s="17" t="s">
        <v>252</v>
      </c>
      <c r="BE924" s="148">
        <f>IF(N924="základní",J924,0)</f>
        <v>0</v>
      </c>
      <c r="BF924" s="148">
        <f>IF(N924="snížená",J924,0)</f>
        <v>0</v>
      </c>
      <c r="BG924" s="148">
        <f>IF(N924="zákl. přenesená",J924,0)</f>
        <v>0</v>
      </c>
      <c r="BH924" s="148">
        <f>IF(N924="sníž. přenesená",J924,0)</f>
        <v>0</v>
      </c>
      <c r="BI924" s="148">
        <f>IF(N924="nulová",J924,0)</f>
        <v>0</v>
      </c>
      <c r="BJ924" s="17" t="s">
        <v>80</v>
      </c>
      <c r="BK924" s="148">
        <f>ROUND(I924*H924,2)</f>
        <v>0</v>
      </c>
      <c r="BL924" s="17" t="s">
        <v>368</v>
      </c>
      <c r="BM924" s="147" t="s">
        <v>3751</v>
      </c>
    </row>
    <row r="925" spans="2:65" s="1" customFormat="1" ht="44.25" customHeight="1">
      <c r="B925" s="32"/>
      <c r="C925" s="136" t="s">
        <v>1100</v>
      </c>
      <c r="D925" s="136" t="s">
        <v>254</v>
      </c>
      <c r="E925" s="137" t="s">
        <v>3752</v>
      </c>
      <c r="F925" s="138" t="s">
        <v>3753</v>
      </c>
      <c r="G925" s="139" t="s">
        <v>345</v>
      </c>
      <c r="H925" s="140">
        <v>1</v>
      </c>
      <c r="I925" s="141"/>
      <c r="J925" s="142">
        <f>ROUND(I925*H925,2)</f>
        <v>0</v>
      </c>
      <c r="K925" s="138" t="s">
        <v>1</v>
      </c>
      <c r="L925" s="32"/>
      <c r="M925" s="143" t="s">
        <v>1</v>
      </c>
      <c r="N925" s="144" t="s">
        <v>38</v>
      </c>
      <c r="P925" s="145">
        <f>O925*H925</f>
        <v>0</v>
      </c>
      <c r="Q925" s="145">
        <v>0</v>
      </c>
      <c r="R925" s="145">
        <f>Q925*H925</f>
        <v>0</v>
      </c>
      <c r="S925" s="145">
        <v>0</v>
      </c>
      <c r="T925" s="146">
        <f>S925*H925</f>
        <v>0</v>
      </c>
      <c r="AR925" s="147" t="s">
        <v>368</v>
      </c>
      <c r="AT925" s="147" t="s">
        <v>254</v>
      </c>
      <c r="AU925" s="147" t="s">
        <v>82</v>
      </c>
      <c r="AY925" s="17" t="s">
        <v>252</v>
      </c>
      <c r="BE925" s="148">
        <f>IF(N925="základní",J925,0)</f>
        <v>0</v>
      </c>
      <c r="BF925" s="148">
        <f>IF(N925="snížená",J925,0)</f>
        <v>0</v>
      </c>
      <c r="BG925" s="148">
        <f>IF(N925="zákl. přenesená",J925,0)</f>
        <v>0</v>
      </c>
      <c r="BH925" s="148">
        <f>IF(N925="sníž. přenesená",J925,0)</f>
        <v>0</v>
      </c>
      <c r="BI925" s="148">
        <f>IF(N925="nulová",J925,0)</f>
        <v>0</v>
      </c>
      <c r="BJ925" s="17" t="s">
        <v>80</v>
      </c>
      <c r="BK925" s="148">
        <f>ROUND(I925*H925,2)</f>
        <v>0</v>
      </c>
      <c r="BL925" s="17" t="s">
        <v>368</v>
      </c>
      <c r="BM925" s="147" t="s">
        <v>3754</v>
      </c>
    </row>
    <row r="926" spans="2:65" s="1" customFormat="1" ht="44.25" customHeight="1">
      <c r="B926" s="32"/>
      <c r="C926" s="136" t="s">
        <v>1112</v>
      </c>
      <c r="D926" s="136" t="s">
        <v>254</v>
      </c>
      <c r="E926" s="137" t="s">
        <v>3755</v>
      </c>
      <c r="F926" s="138" t="s">
        <v>3756</v>
      </c>
      <c r="G926" s="139" t="s">
        <v>345</v>
      </c>
      <c r="H926" s="140">
        <v>1</v>
      </c>
      <c r="I926" s="141"/>
      <c r="J926" s="142">
        <f>ROUND(I926*H926,2)</f>
        <v>0</v>
      </c>
      <c r="K926" s="138" t="s">
        <v>1</v>
      </c>
      <c r="L926" s="32"/>
      <c r="M926" s="143" t="s">
        <v>1</v>
      </c>
      <c r="N926" s="144" t="s">
        <v>38</v>
      </c>
      <c r="P926" s="145">
        <f>O926*H926</f>
        <v>0</v>
      </c>
      <c r="Q926" s="145">
        <v>0</v>
      </c>
      <c r="R926" s="145">
        <f>Q926*H926</f>
        <v>0</v>
      </c>
      <c r="S926" s="145">
        <v>0</v>
      </c>
      <c r="T926" s="146">
        <f>S926*H926</f>
        <v>0</v>
      </c>
      <c r="AR926" s="147" t="s">
        <v>368</v>
      </c>
      <c r="AT926" s="147" t="s">
        <v>254</v>
      </c>
      <c r="AU926" s="147" t="s">
        <v>82</v>
      </c>
      <c r="AY926" s="17" t="s">
        <v>252</v>
      </c>
      <c r="BE926" s="148">
        <f>IF(N926="základní",J926,0)</f>
        <v>0</v>
      </c>
      <c r="BF926" s="148">
        <f>IF(N926="snížená",J926,0)</f>
        <v>0</v>
      </c>
      <c r="BG926" s="148">
        <f>IF(N926="zákl. přenesená",J926,0)</f>
        <v>0</v>
      </c>
      <c r="BH926" s="148">
        <f>IF(N926="sníž. přenesená",J926,0)</f>
        <v>0</v>
      </c>
      <c r="BI926" s="148">
        <f>IF(N926="nulová",J926,0)</f>
        <v>0</v>
      </c>
      <c r="BJ926" s="17" t="s">
        <v>80</v>
      </c>
      <c r="BK926" s="148">
        <f>ROUND(I926*H926,2)</f>
        <v>0</v>
      </c>
      <c r="BL926" s="17" t="s">
        <v>368</v>
      </c>
      <c r="BM926" s="147" t="s">
        <v>3757</v>
      </c>
    </row>
    <row r="927" spans="2:65" s="1" customFormat="1" ht="44.25" customHeight="1">
      <c r="B927" s="32"/>
      <c r="C927" s="136" t="s">
        <v>1123</v>
      </c>
      <c r="D927" s="136" t="s">
        <v>254</v>
      </c>
      <c r="E927" s="137" t="s">
        <v>3758</v>
      </c>
      <c r="F927" s="138" t="s">
        <v>3759</v>
      </c>
      <c r="G927" s="139" t="s">
        <v>345</v>
      </c>
      <c r="H927" s="140">
        <v>1</v>
      </c>
      <c r="I927" s="141"/>
      <c r="J927" s="142">
        <f>ROUND(I927*H927,2)</f>
        <v>0</v>
      </c>
      <c r="K927" s="138" t="s">
        <v>1</v>
      </c>
      <c r="L927" s="32"/>
      <c r="M927" s="143" t="s">
        <v>1</v>
      </c>
      <c r="N927" s="144" t="s">
        <v>38</v>
      </c>
      <c r="P927" s="145">
        <f>O927*H927</f>
        <v>0</v>
      </c>
      <c r="Q927" s="145">
        <v>0</v>
      </c>
      <c r="R927" s="145">
        <f>Q927*H927</f>
        <v>0</v>
      </c>
      <c r="S927" s="145">
        <v>0</v>
      </c>
      <c r="T927" s="146">
        <f>S927*H927</f>
        <v>0</v>
      </c>
      <c r="AR927" s="147" t="s">
        <v>368</v>
      </c>
      <c r="AT927" s="147" t="s">
        <v>254</v>
      </c>
      <c r="AU927" s="147" t="s">
        <v>82</v>
      </c>
      <c r="AY927" s="17" t="s">
        <v>252</v>
      </c>
      <c r="BE927" s="148">
        <f>IF(N927="základní",J927,0)</f>
        <v>0</v>
      </c>
      <c r="BF927" s="148">
        <f>IF(N927="snížená",J927,0)</f>
        <v>0</v>
      </c>
      <c r="BG927" s="148">
        <f>IF(N927="zákl. přenesená",J927,0)</f>
        <v>0</v>
      </c>
      <c r="BH927" s="148">
        <f>IF(N927="sníž. přenesená",J927,0)</f>
        <v>0</v>
      </c>
      <c r="BI927" s="148">
        <f>IF(N927="nulová",J927,0)</f>
        <v>0</v>
      </c>
      <c r="BJ927" s="17" t="s">
        <v>80</v>
      </c>
      <c r="BK927" s="148">
        <f>ROUND(I927*H927,2)</f>
        <v>0</v>
      </c>
      <c r="BL927" s="17" t="s">
        <v>368</v>
      </c>
      <c r="BM927" s="147" t="s">
        <v>3760</v>
      </c>
    </row>
    <row r="928" spans="2:65" s="1" customFormat="1" ht="44.25" customHeight="1">
      <c r="B928" s="32"/>
      <c r="C928" s="136" t="s">
        <v>1127</v>
      </c>
      <c r="D928" s="136" t="s">
        <v>254</v>
      </c>
      <c r="E928" s="137" t="s">
        <v>3761</v>
      </c>
      <c r="F928" s="138" t="s">
        <v>3762</v>
      </c>
      <c r="G928" s="139" t="s">
        <v>345</v>
      </c>
      <c r="H928" s="140">
        <v>1</v>
      </c>
      <c r="I928" s="141"/>
      <c r="J928" s="142">
        <f>ROUND(I928*H928,2)</f>
        <v>0</v>
      </c>
      <c r="K928" s="138" t="s">
        <v>1</v>
      </c>
      <c r="L928" s="32"/>
      <c r="M928" s="143" t="s">
        <v>1</v>
      </c>
      <c r="N928" s="144" t="s">
        <v>38</v>
      </c>
      <c r="P928" s="145">
        <f>O928*H928</f>
        <v>0</v>
      </c>
      <c r="Q928" s="145">
        <v>0</v>
      </c>
      <c r="R928" s="145">
        <f>Q928*H928</f>
        <v>0</v>
      </c>
      <c r="S928" s="145">
        <v>0</v>
      </c>
      <c r="T928" s="146">
        <f>S928*H928</f>
        <v>0</v>
      </c>
      <c r="AR928" s="147" t="s">
        <v>368</v>
      </c>
      <c r="AT928" s="147" t="s">
        <v>254</v>
      </c>
      <c r="AU928" s="147" t="s">
        <v>82</v>
      </c>
      <c r="AY928" s="17" t="s">
        <v>252</v>
      </c>
      <c r="BE928" s="148">
        <f>IF(N928="základní",J928,0)</f>
        <v>0</v>
      </c>
      <c r="BF928" s="148">
        <f>IF(N928="snížená",J928,0)</f>
        <v>0</v>
      </c>
      <c r="BG928" s="148">
        <f>IF(N928="zákl. přenesená",J928,0)</f>
        <v>0</v>
      </c>
      <c r="BH928" s="148">
        <f>IF(N928="sníž. přenesená",J928,0)</f>
        <v>0</v>
      </c>
      <c r="BI928" s="148">
        <f>IF(N928="nulová",J928,0)</f>
        <v>0</v>
      </c>
      <c r="BJ928" s="17" t="s">
        <v>80</v>
      </c>
      <c r="BK928" s="148">
        <f>ROUND(I928*H928,2)</f>
        <v>0</v>
      </c>
      <c r="BL928" s="17" t="s">
        <v>368</v>
      </c>
      <c r="BM928" s="147" t="s">
        <v>3763</v>
      </c>
    </row>
    <row r="929" spans="2:65" s="1" customFormat="1" ht="44.25" customHeight="1">
      <c r="B929" s="32"/>
      <c r="C929" s="136" t="s">
        <v>1132</v>
      </c>
      <c r="D929" s="136" t="s">
        <v>254</v>
      </c>
      <c r="E929" s="137" t="s">
        <v>3764</v>
      </c>
      <c r="F929" s="138" t="s">
        <v>3765</v>
      </c>
      <c r="G929" s="139" t="s">
        <v>345</v>
      </c>
      <c r="H929" s="140">
        <v>1</v>
      </c>
      <c r="I929" s="141"/>
      <c r="J929" s="142">
        <f>ROUND(I929*H929,2)</f>
        <v>0</v>
      </c>
      <c r="K929" s="138" t="s">
        <v>1</v>
      </c>
      <c r="L929" s="32"/>
      <c r="M929" s="143" t="s">
        <v>1</v>
      </c>
      <c r="N929" s="144" t="s">
        <v>38</v>
      </c>
      <c r="P929" s="145">
        <f>O929*H929</f>
        <v>0</v>
      </c>
      <c r="Q929" s="145">
        <v>0</v>
      </c>
      <c r="R929" s="145">
        <f>Q929*H929</f>
        <v>0</v>
      </c>
      <c r="S929" s="145">
        <v>0</v>
      </c>
      <c r="T929" s="146">
        <f>S929*H929</f>
        <v>0</v>
      </c>
      <c r="AR929" s="147" t="s">
        <v>368</v>
      </c>
      <c r="AT929" s="147" t="s">
        <v>254</v>
      </c>
      <c r="AU929" s="147" t="s">
        <v>82</v>
      </c>
      <c r="AY929" s="17" t="s">
        <v>252</v>
      </c>
      <c r="BE929" s="148">
        <f>IF(N929="základní",J929,0)</f>
        <v>0</v>
      </c>
      <c r="BF929" s="148">
        <f>IF(N929="snížená",J929,0)</f>
        <v>0</v>
      </c>
      <c r="BG929" s="148">
        <f>IF(N929="zákl. přenesená",J929,0)</f>
        <v>0</v>
      </c>
      <c r="BH929" s="148">
        <f>IF(N929="sníž. přenesená",J929,0)</f>
        <v>0</v>
      </c>
      <c r="BI929" s="148">
        <f>IF(N929="nulová",J929,0)</f>
        <v>0</v>
      </c>
      <c r="BJ929" s="17" t="s">
        <v>80</v>
      </c>
      <c r="BK929" s="148">
        <f>ROUND(I929*H929,2)</f>
        <v>0</v>
      </c>
      <c r="BL929" s="17" t="s">
        <v>368</v>
      </c>
      <c r="BM929" s="147" t="s">
        <v>3766</v>
      </c>
    </row>
    <row r="930" spans="2:65" s="1" customFormat="1" ht="44.25" customHeight="1">
      <c r="B930" s="32"/>
      <c r="C930" s="136" t="s">
        <v>1147</v>
      </c>
      <c r="D930" s="136" t="s">
        <v>254</v>
      </c>
      <c r="E930" s="137" t="s">
        <v>3767</v>
      </c>
      <c r="F930" s="138" t="s">
        <v>3768</v>
      </c>
      <c r="G930" s="139" t="s">
        <v>345</v>
      </c>
      <c r="H930" s="140">
        <v>1</v>
      </c>
      <c r="I930" s="141"/>
      <c r="J930" s="142">
        <f>ROUND(I930*H930,2)</f>
        <v>0</v>
      </c>
      <c r="K930" s="138" t="s">
        <v>1</v>
      </c>
      <c r="L930" s="32"/>
      <c r="M930" s="143" t="s">
        <v>1</v>
      </c>
      <c r="N930" s="144" t="s">
        <v>38</v>
      </c>
      <c r="P930" s="145">
        <f>O930*H930</f>
        <v>0</v>
      </c>
      <c r="Q930" s="145">
        <v>0</v>
      </c>
      <c r="R930" s="145">
        <f>Q930*H930</f>
        <v>0</v>
      </c>
      <c r="S930" s="145">
        <v>0</v>
      </c>
      <c r="T930" s="146">
        <f>S930*H930</f>
        <v>0</v>
      </c>
      <c r="AR930" s="147" t="s">
        <v>368</v>
      </c>
      <c r="AT930" s="147" t="s">
        <v>254</v>
      </c>
      <c r="AU930" s="147" t="s">
        <v>82</v>
      </c>
      <c r="AY930" s="17" t="s">
        <v>252</v>
      </c>
      <c r="BE930" s="148">
        <f>IF(N930="základní",J930,0)</f>
        <v>0</v>
      </c>
      <c r="BF930" s="148">
        <f>IF(N930="snížená",J930,0)</f>
        <v>0</v>
      </c>
      <c r="BG930" s="148">
        <f>IF(N930="zákl. přenesená",J930,0)</f>
        <v>0</v>
      </c>
      <c r="BH930" s="148">
        <f>IF(N930="sníž. přenesená",J930,0)</f>
        <v>0</v>
      </c>
      <c r="BI930" s="148">
        <f>IF(N930="nulová",J930,0)</f>
        <v>0</v>
      </c>
      <c r="BJ930" s="17" t="s">
        <v>80</v>
      </c>
      <c r="BK930" s="148">
        <f>ROUND(I930*H930,2)</f>
        <v>0</v>
      </c>
      <c r="BL930" s="17" t="s">
        <v>368</v>
      </c>
      <c r="BM930" s="147" t="s">
        <v>3769</v>
      </c>
    </row>
    <row r="931" spans="2:65" s="1" customFormat="1" ht="44.25" customHeight="1">
      <c r="B931" s="32"/>
      <c r="C931" s="136" t="s">
        <v>1152</v>
      </c>
      <c r="D931" s="136" t="s">
        <v>254</v>
      </c>
      <c r="E931" s="137" t="s">
        <v>3770</v>
      </c>
      <c r="F931" s="138" t="s">
        <v>3771</v>
      </c>
      <c r="G931" s="139" t="s">
        <v>345</v>
      </c>
      <c r="H931" s="140">
        <v>1</v>
      </c>
      <c r="I931" s="141"/>
      <c r="J931" s="142">
        <f>ROUND(I931*H931,2)</f>
        <v>0</v>
      </c>
      <c r="K931" s="138" t="s">
        <v>1</v>
      </c>
      <c r="L931" s="32"/>
      <c r="M931" s="143" t="s">
        <v>1</v>
      </c>
      <c r="N931" s="144" t="s">
        <v>38</v>
      </c>
      <c r="P931" s="145">
        <f>O931*H931</f>
        <v>0</v>
      </c>
      <c r="Q931" s="145">
        <v>0</v>
      </c>
      <c r="R931" s="145">
        <f>Q931*H931</f>
        <v>0</v>
      </c>
      <c r="S931" s="145">
        <v>0</v>
      </c>
      <c r="T931" s="146">
        <f>S931*H931</f>
        <v>0</v>
      </c>
      <c r="AR931" s="147" t="s">
        <v>368</v>
      </c>
      <c r="AT931" s="147" t="s">
        <v>254</v>
      </c>
      <c r="AU931" s="147" t="s">
        <v>82</v>
      </c>
      <c r="AY931" s="17" t="s">
        <v>252</v>
      </c>
      <c r="BE931" s="148">
        <f>IF(N931="základní",J931,0)</f>
        <v>0</v>
      </c>
      <c r="BF931" s="148">
        <f>IF(N931="snížená",J931,0)</f>
        <v>0</v>
      </c>
      <c r="BG931" s="148">
        <f>IF(N931="zákl. přenesená",J931,0)</f>
        <v>0</v>
      </c>
      <c r="BH931" s="148">
        <f>IF(N931="sníž. přenesená",J931,0)</f>
        <v>0</v>
      </c>
      <c r="BI931" s="148">
        <f>IF(N931="nulová",J931,0)</f>
        <v>0</v>
      </c>
      <c r="BJ931" s="17" t="s">
        <v>80</v>
      </c>
      <c r="BK931" s="148">
        <f>ROUND(I931*H931,2)</f>
        <v>0</v>
      </c>
      <c r="BL931" s="17" t="s">
        <v>368</v>
      </c>
      <c r="BM931" s="147" t="s">
        <v>3772</v>
      </c>
    </row>
    <row r="932" spans="2:65" s="1" customFormat="1" ht="44.25" customHeight="1">
      <c r="B932" s="32"/>
      <c r="C932" s="136" t="s">
        <v>1156</v>
      </c>
      <c r="D932" s="136" t="s">
        <v>254</v>
      </c>
      <c r="E932" s="137" t="s">
        <v>3773</v>
      </c>
      <c r="F932" s="138" t="s">
        <v>3774</v>
      </c>
      <c r="G932" s="139" t="s">
        <v>345</v>
      </c>
      <c r="H932" s="140">
        <v>1</v>
      </c>
      <c r="I932" s="141"/>
      <c r="J932" s="142">
        <f>ROUND(I932*H932,2)</f>
        <v>0</v>
      </c>
      <c r="K932" s="138" t="s">
        <v>1</v>
      </c>
      <c r="L932" s="32"/>
      <c r="M932" s="143" t="s">
        <v>1</v>
      </c>
      <c r="N932" s="144" t="s">
        <v>38</v>
      </c>
      <c r="P932" s="145">
        <f>O932*H932</f>
        <v>0</v>
      </c>
      <c r="Q932" s="145">
        <v>0</v>
      </c>
      <c r="R932" s="145">
        <f>Q932*H932</f>
        <v>0</v>
      </c>
      <c r="S932" s="145">
        <v>0</v>
      </c>
      <c r="T932" s="146">
        <f>S932*H932</f>
        <v>0</v>
      </c>
      <c r="AR932" s="147" t="s">
        <v>368</v>
      </c>
      <c r="AT932" s="147" t="s">
        <v>254</v>
      </c>
      <c r="AU932" s="147" t="s">
        <v>82</v>
      </c>
      <c r="AY932" s="17" t="s">
        <v>252</v>
      </c>
      <c r="BE932" s="148">
        <f>IF(N932="základní",J932,0)</f>
        <v>0</v>
      </c>
      <c r="BF932" s="148">
        <f>IF(N932="snížená",J932,0)</f>
        <v>0</v>
      </c>
      <c r="BG932" s="148">
        <f>IF(N932="zákl. přenesená",J932,0)</f>
        <v>0</v>
      </c>
      <c r="BH932" s="148">
        <f>IF(N932="sníž. přenesená",J932,0)</f>
        <v>0</v>
      </c>
      <c r="BI932" s="148">
        <f>IF(N932="nulová",J932,0)</f>
        <v>0</v>
      </c>
      <c r="BJ932" s="17" t="s">
        <v>80</v>
      </c>
      <c r="BK932" s="148">
        <f>ROUND(I932*H932,2)</f>
        <v>0</v>
      </c>
      <c r="BL932" s="17" t="s">
        <v>368</v>
      </c>
      <c r="BM932" s="147" t="s">
        <v>3775</v>
      </c>
    </row>
    <row r="933" spans="2:65" s="1" customFormat="1" ht="44.25" customHeight="1">
      <c r="B933" s="32"/>
      <c r="C933" s="136" t="s">
        <v>1160</v>
      </c>
      <c r="D933" s="136" t="s">
        <v>254</v>
      </c>
      <c r="E933" s="137" t="s">
        <v>3776</v>
      </c>
      <c r="F933" s="138" t="s">
        <v>3777</v>
      </c>
      <c r="G933" s="139" t="s">
        <v>345</v>
      </c>
      <c r="H933" s="140">
        <v>1</v>
      </c>
      <c r="I933" s="141"/>
      <c r="J933" s="142">
        <f>ROUND(I933*H933,2)</f>
        <v>0</v>
      </c>
      <c r="K933" s="138" t="s">
        <v>1</v>
      </c>
      <c r="L933" s="32"/>
      <c r="M933" s="143" t="s">
        <v>1</v>
      </c>
      <c r="N933" s="144" t="s">
        <v>38</v>
      </c>
      <c r="P933" s="145">
        <f>O933*H933</f>
        <v>0</v>
      </c>
      <c r="Q933" s="145">
        <v>0</v>
      </c>
      <c r="R933" s="145">
        <f>Q933*H933</f>
        <v>0</v>
      </c>
      <c r="S933" s="145">
        <v>0</v>
      </c>
      <c r="T933" s="146">
        <f>S933*H933</f>
        <v>0</v>
      </c>
      <c r="AR933" s="147" t="s">
        <v>368</v>
      </c>
      <c r="AT933" s="147" t="s">
        <v>254</v>
      </c>
      <c r="AU933" s="147" t="s">
        <v>82</v>
      </c>
      <c r="AY933" s="17" t="s">
        <v>252</v>
      </c>
      <c r="BE933" s="148">
        <f>IF(N933="základní",J933,0)</f>
        <v>0</v>
      </c>
      <c r="BF933" s="148">
        <f>IF(N933="snížená",J933,0)</f>
        <v>0</v>
      </c>
      <c r="BG933" s="148">
        <f>IF(N933="zákl. přenesená",J933,0)</f>
        <v>0</v>
      </c>
      <c r="BH933" s="148">
        <f>IF(N933="sníž. přenesená",J933,0)</f>
        <v>0</v>
      </c>
      <c r="BI933" s="148">
        <f>IF(N933="nulová",J933,0)</f>
        <v>0</v>
      </c>
      <c r="BJ933" s="17" t="s">
        <v>80</v>
      </c>
      <c r="BK933" s="148">
        <f>ROUND(I933*H933,2)</f>
        <v>0</v>
      </c>
      <c r="BL933" s="17" t="s">
        <v>368</v>
      </c>
      <c r="BM933" s="147" t="s">
        <v>3778</v>
      </c>
    </row>
    <row r="934" spans="2:65" s="1" customFormat="1" ht="49.15" customHeight="1">
      <c r="B934" s="32"/>
      <c r="C934" s="136" t="s">
        <v>1166</v>
      </c>
      <c r="D934" s="136" t="s">
        <v>254</v>
      </c>
      <c r="E934" s="137" t="s">
        <v>1454</v>
      </c>
      <c r="F934" s="138" t="s">
        <v>1455</v>
      </c>
      <c r="G934" s="139" t="s">
        <v>1295</v>
      </c>
      <c r="H934" s="187"/>
      <c r="I934" s="141"/>
      <c r="J934" s="142">
        <f>ROUND(I934*H934,2)</f>
        <v>0</v>
      </c>
      <c r="K934" s="138" t="s">
        <v>258</v>
      </c>
      <c r="L934" s="32"/>
      <c r="M934" s="143" t="s">
        <v>1</v>
      </c>
      <c r="N934" s="144" t="s">
        <v>38</v>
      </c>
      <c r="P934" s="145">
        <f>O934*H934</f>
        <v>0</v>
      </c>
      <c r="Q934" s="145">
        <v>0</v>
      </c>
      <c r="R934" s="145">
        <f>Q934*H934</f>
        <v>0</v>
      </c>
      <c r="S934" s="145">
        <v>0</v>
      </c>
      <c r="T934" s="146">
        <f>S934*H934</f>
        <v>0</v>
      </c>
      <c r="AR934" s="147" t="s">
        <v>368</v>
      </c>
      <c r="AT934" s="147" t="s">
        <v>254</v>
      </c>
      <c r="AU934" s="147" t="s">
        <v>82</v>
      </c>
      <c r="AY934" s="17" t="s">
        <v>252</v>
      </c>
      <c r="BE934" s="148">
        <f>IF(N934="základní",J934,0)</f>
        <v>0</v>
      </c>
      <c r="BF934" s="148">
        <f>IF(N934="snížená",J934,0)</f>
        <v>0</v>
      </c>
      <c r="BG934" s="148">
        <f>IF(N934="zákl. přenesená",J934,0)</f>
        <v>0</v>
      </c>
      <c r="BH934" s="148">
        <f>IF(N934="sníž. přenesená",J934,0)</f>
        <v>0</v>
      </c>
      <c r="BI934" s="148">
        <f>IF(N934="nulová",J934,0)</f>
        <v>0</v>
      </c>
      <c r="BJ934" s="17" t="s">
        <v>80</v>
      </c>
      <c r="BK934" s="148">
        <f>ROUND(I934*H934,2)</f>
        <v>0</v>
      </c>
      <c r="BL934" s="17" t="s">
        <v>368</v>
      </c>
      <c r="BM934" s="147" t="s">
        <v>3779</v>
      </c>
    </row>
    <row r="935" spans="2:65" s="11" customFormat="1" ht="22.9" customHeight="1">
      <c r="B935" s="124"/>
      <c r="D935" s="125" t="s">
        <v>72</v>
      </c>
      <c r="E935" s="134" t="s">
        <v>1576</v>
      </c>
      <c r="F935" s="134" t="s">
        <v>1577</v>
      </c>
      <c r="I935" s="127"/>
      <c r="J935" s="135">
        <f>BK935</f>
        <v>0</v>
      </c>
      <c r="L935" s="124"/>
      <c r="M935" s="129"/>
      <c r="P935" s="130">
        <f>SUM(P936:P937)</f>
        <v>0</v>
      </c>
      <c r="R935" s="130">
        <f>SUM(R936:R937)</f>
        <v>0</v>
      </c>
      <c r="T935" s="131">
        <f>SUM(T936:T937)</f>
        <v>0</v>
      </c>
      <c r="AR935" s="125" t="s">
        <v>82</v>
      </c>
      <c r="AT935" s="132" t="s">
        <v>72</v>
      </c>
      <c r="AU935" s="132" t="s">
        <v>80</v>
      </c>
      <c r="AY935" s="125" t="s">
        <v>252</v>
      </c>
      <c r="BK935" s="133">
        <f>SUM(BK936:BK937)</f>
        <v>0</v>
      </c>
    </row>
    <row r="936" spans="2:65" s="1" customFormat="1" ht="49.15" customHeight="1">
      <c r="B936" s="32"/>
      <c r="C936" s="136" t="s">
        <v>1172</v>
      </c>
      <c r="D936" s="136" t="s">
        <v>254</v>
      </c>
      <c r="E936" s="137" t="s">
        <v>3780</v>
      </c>
      <c r="F936" s="138" t="s">
        <v>3781</v>
      </c>
      <c r="G936" s="139" t="s">
        <v>345</v>
      </c>
      <c r="H936" s="140">
        <v>1</v>
      </c>
      <c r="I936" s="141"/>
      <c r="J936" s="142">
        <f>ROUND(I936*H936,2)</f>
        <v>0</v>
      </c>
      <c r="K936" s="138" t="s">
        <v>1</v>
      </c>
      <c r="L936" s="32"/>
      <c r="M936" s="143" t="s">
        <v>1</v>
      </c>
      <c r="N936" s="144" t="s">
        <v>38</v>
      </c>
      <c r="P936" s="145">
        <f>O936*H936</f>
        <v>0</v>
      </c>
      <c r="Q936" s="145">
        <v>0</v>
      </c>
      <c r="R936" s="145">
        <f>Q936*H936</f>
        <v>0</v>
      </c>
      <c r="S936" s="145">
        <v>0</v>
      </c>
      <c r="T936" s="146">
        <f>S936*H936</f>
        <v>0</v>
      </c>
      <c r="AR936" s="147" t="s">
        <v>368</v>
      </c>
      <c r="AT936" s="147" t="s">
        <v>254</v>
      </c>
      <c r="AU936" s="147" t="s">
        <v>82</v>
      </c>
      <c r="AY936" s="17" t="s">
        <v>252</v>
      </c>
      <c r="BE936" s="148">
        <f>IF(N936="základní",J936,0)</f>
        <v>0</v>
      </c>
      <c r="BF936" s="148">
        <f>IF(N936="snížená",J936,0)</f>
        <v>0</v>
      </c>
      <c r="BG936" s="148">
        <f>IF(N936="zákl. přenesená",J936,0)</f>
        <v>0</v>
      </c>
      <c r="BH936" s="148">
        <f>IF(N936="sníž. přenesená",J936,0)</f>
        <v>0</v>
      </c>
      <c r="BI936" s="148">
        <f>IF(N936="nulová",J936,0)</f>
        <v>0</v>
      </c>
      <c r="BJ936" s="17" t="s">
        <v>80</v>
      </c>
      <c r="BK936" s="148">
        <f>ROUND(I936*H936,2)</f>
        <v>0</v>
      </c>
      <c r="BL936" s="17" t="s">
        <v>368</v>
      </c>
      <c r="BM936" s="147" t="s">
        <v>3782</v>
      </c>
    </row>
    <row r="937" spans="2:65" s="1" customFormat="1" ht="49.15" customHeight="1">
      <c r="B937" s="32"/>
      <c r="C937" s="136" t="s">
        <v>1178</v>
      </c>
      <c r="D937" s="136" t="s">
        <v>254</v>
      </c>
      <c r="E937" s="137" t="s">
        <v>1454</v>
      </c>
      <c r="F937" s="138" t="s">
        <v>1455</v>
      </c>
      <c r="G937" s="139" t="s">
        <v>1295</v>
      </c>
      <c r="H937" s="187"/>
      <c r="I937" s="141"/>
      <c r="J937" s="142">
        <f>ROUND(I937*H937,2)</f>
        <v>0</v>
      </c>
      <c r="K937" s="138" t="s">
        <v>258</v>
      </c>
      <c r="L937" s="32"/>
      <c r="M937" s="143" t="s">
        <v>1</v>
      </c>
      <c r="N937" s="144" t="s">
        <v>38</v>
      </c>
      <c r="P937" s="145">
        <f>O937*H937</f>
        <v>0</v>
      </c>
      <c r="Q937" s="145">
        <v>0</v>
      </c>
      <c r="R937" s="145">
        <f>Q937*H937</f>
        <v>0</v>
      </c>
      <c r="S937" s="145">
        <v>0</v>
      </c>
      <c r="T937" s="146">
        <f>S937*H937</f>
        <v>0</v>
      </c>
      <c r="AR937" s="147" t="s">
        <v>368</v>
      </c>
      <c r="AT937" s="147" t="s">
        <v>254</v>
      </c>
      <c r="AU937" s="147" t="s">
        <v>82</v>
      </c>
      <c r="AY937" s="17" t="s">
        <v>252</v>
      </c>
      <c r="BE937" s="148">
        <f>IF(N937="základní",J937,0)</f>
        <v>0</v>
      </c>
      <c r="BF937" s="148">
        <f>IF(N937="snížená",J937,0)</f>
        <v>0</v>
      </c>
      <c r="BG937" s="148">
        <f>IF(N937="zákl. přenesená",J937,0)</f>
        <v>0</v>
      </c>
      <c r="BH937" s="148">
        <f>IF(N937="sníž. přenesená",J937,0)</f>
        <v>0</v>
      </c>
      <c r="BI937" s="148">
        <f>IF(N937="nulová",J937,0)</f>
        <v>0</v>
      </c>
      <c r="BJ937" s="17" t="s">
        <v>80</v>
      </c>
      <c r="BK937" s="148">
        <f>ROUND(I937*H937,2)</f>
        <v>0</v>
      </c>
      <c r="BL937" s="17" t="s">
        <v>368</v>
      </c>
      <c r="BM937" s="147" t="s">
        <v>3783</v>
      </c>
    </row>
    <row r="938" spans="2:65" s="11" customFormat="1" ht="22.9" customHeight="1">
      <c r="B938" s="124"/>
      <c r="D938" s="125" t="s">
        <v>72</v>
      </c>
      <c r="E938" s="134" t="s">
        <v>1612</v>
      </c>
      <c r="F938" s="134" t="s">
        <v>1613</v>
      </c>
      <c r="I938" s="127"/>
      <c r="J938" s="135">
        <f>BK938</f>
        <v>0</v>
      </c>
      <c r="L938" s="124"/>
      <c r="M938" s="129"/>
      <c r="P938" s="130">
        <f>SUM(P939:P965)</f>
        <v>0</v>
      </c>
      <c r="R938" s="130">
        <f>SUM(R939:R965)</f>
        <v>0.54887229999999998</v>
      </c>
      <c r="T938" s="131">
        <f>SUM(T939:T965)</f>
        <v>0</v>
      </c>
      <c r="AR938" s="125" t="s">
        <v>82</v>
      </c>
      <c r="AT938" s="132" t="s">
        <v>72</v>
      </c>
      <c r="AU938" s="132" t="s">
        <v>80</v>
      </c>
      <c r="AY938" s="125" t="s">
        <v>252</v>
      </c>
      <c r="BK938" s="133">
        <f>SUM(BK939:BK965)</f>
        <v>0</v>
      </c>
    </row>
    <row r="939" spans="2:65" s="1" customFormat="1" ht="24.2" customHeight="1">
      <c r="B939" s="32"/>
      <c r="C939" s="136" t="s">
        <v>1183</v>
      </c>
      <c r="D939" s="136" t="s">
        <v>254</v>
      </c>
      <c r="E939" s="137" t="s">
        <v>1615</v>
      </c>
      <c r="F939" s="138" t="s">
        <v>1616</v>
      </c>
      <c r="G939" s="139" t="s">
        <v>257</v>
      </c>
      <c r="H939" s="140">
        <v>12.95</v>
      </c>
      <c r="I939" s="141"/>
      <c r="J939" s="142">
        <f>ROUND(I939*H939,2)</f>
        <v>0</v>
      </c>
      <c r="K939" s="138" t="s">
        <v>258</v>
      </c>
      <c r="L939" s="32"/>
      <c r="M939" s="143" t="s">
        <v>1</v>
      </c>
      <c r="N939" s="144" t="s">
        <v>38</v>
      </c>
      <c r="P939" s="145">
        <f>O939*H939</f>
        <v>0</v>
      </c>
      <c r="Q939" s="145">
        <v>0</v>
      </c>
      <c r="R939" s="145">
        <f>Q939*H939</f>
        <v>0</v>
      </c>
      <c r="S939" s="145">
        <v>0</v>
      </c>
      <c r="T939" s="146">
        <f>S939*H939</f>
        <v>0</v>
      </c>
      <c r="AR939" s="147" t="s">
        <v>368</v>
      </c>
      <c r="AT939" s="147" t="s">
        <v>254</v>
      </c>
      <c r="AU939" s="147" t="s">
        <v>82</v>
      </c>
      <c r="AY939" s="17" t="s">
        <v>252</v>
      </c>
      <c r="BE939" s="148">
        <f>IF(N939="základní",J939,0)</f>
        <v>0</v>
      </c>
      <c r="BF939" s="148">
        <f>IF(N939="snížená",J939,0)</f>
        <v>0</v>
      </c>
      <c r="BG939" s="148">
        <f>IF(N939="zákl. přenesená",J939,0)</f>
        <v>0</v>
      </c>
      <c r="BH939" s="148">
        <f>IF(N939="sníž. přenesená",J939,0)</f>
        <v>0</v>
      </c>
      <c r="BI939" s="148">
        <f>IF(N939="nulová",J939,0)</f>
        <v>0</v>
      </c>
      <c r="BJ939" s="17" t="s">
        <v>80</v>
      </c>
      <c r="BK939" s="148">
        <f>ROUND(I939*H939,2)</f>
        <v>0</v>
      </c>
      <c r="BL939" s="17" t="s">
        <v>368</v>
      </c>
      <c r="BM939" s="147" t="s">
        <v>3784</v>
      </c>
    </row>
    <row r="940" spans="2:65" s="12" customFormat="1">
      <c r="B940" s="149"/>
      <c r="D940" s="150" t="s">
        <v>261</v>
      </c>
      <c r="E940" s="151" t="s">
        <v>1</v>
      </c>
      <c r="F940" s="152" t="s">
        <v>3785</v>
      </c>
      <c r="H940" s="151" t="s">
        <v>1</v>
      </c>
      <c r="I940" s="153"/>
      <c r="L940" s="149"/>
      <c r="M940" s="154"/>
      <c r="T940" s="155"/>
      <c r="AT940" s="151" t="s">
        <v>261</v>
      </c>
      <c r="AU940" s="151" t="s">
        <v>82</v>
      </c>
      <c r="AV940" s="12" t="s">
        <v>80</v>
      </c>
      <c r="AW940" s="12" t="s">
        <v>30</v>
      </c>
      <c r="AX940" s="12" t="s">
        <v>73</v>
      </c>
      <c r="AY940" s="151" t="s">
        <v>252</v>
      </c>
    </row>
    <row r="941" spans="2:65" s="13" customFormat="1">
      <c r="B941" s="156"/>
      <c r="D941" s="150" t="s">
        <v>261</v>
      </c>
      <c r="E941" s="157" t="s">
        <v>1</v>
      </c>
      <c r="F941" s="158" t="s">
        <v>3786</v>
      </c>
      <c r="H941" s="159">
        <v>12.95</v>
      </c>
      <c r="I941" s="160"/>
      <c r="L941" s="156"/>
      <c r="M941" s="161"/>
      <c r="T941" s="162"/>
      <c r="AT941" s="157" t="s">
        <v>261</v>
      </c>
      <c r="AU941" s="157" t="s">
        <v>82</v>
      </c>
      <c r="AV941" s="13" t="s">
        <v>82</v>
      </c>
      <c r="AW941" s="13" t="s">
        <v>30</v>
      </c>
      <c r="AX941" s="13" t="s">
        <v>80</v>
      </c>
      <c r="AY941" s="157" t="s">
        <v>252</v>
      </c>
    </row>
    <row r="942" spans="2:65" s="1" customFormat="1" ht="24.2" customHeight="1">
      <c r="B942" s="32"/>
      <c r="C942" s="136" t="s">
        <v>1189</v>
      </c>
      <c r="D942" s="136" t="s">
        <v>254</v>
      </c>
      <c r="E942" s="137" t="s">
        <v>1621</v>
      </c>
      <c r="F942" s="138" t="s">
        <v>1622</v>
      </c>
      <c r="G942" s="139" t="s">
        <v>257</v>
      </c>
      <c r="H942" s="140">
        <v>12.95</v>
      </c>
      <c r="I942" s="141"/>
      <c r="J942" s="142">
        <f>ROUND(I942*H942,2)</f>
        <v>0</v>
      </c>
      <c r="K942" s="138" t="s">
        <v>258</v>
      </c>
      <c r="L942" s="32"/>
      <c r="M942" s="143" t="s">
        <v>1</v>
      </c>
      <c r="N942" s="144" t="s">
        <v>38</v>
      </c>
      <c r="P942" s="145">
        <f>O942*H942</f>
        <v>0</v>
      </c>
      <c r="Q942" s="145">
        <v>2.9999999999999997E-4</v>
      </c>
      <c r="R942" s="145">
        <f>Q942*H942</f>
        <v>3.8849999999999996E-3</v>
      </c>
      <c r="S942" s="145">
        <v>0</v>
      </c>
      <c r="T942" s="146">
        <f>S942*H942</f>
        <v>0</v>
      </c>
      <c r="AR942" s="147" t="s">
        <v>368</v>
      </c>
      <c r="AT942" s="147" t="s">
        <v>254</v>
      </c>
      <c r="AU942" s="147" t="s">
        <v>82</v>
      </c>
      <c r="AY942" s="17" t="s">
        <v>252</v>
      </c>
      <c r="BE942" s="148">
        <f>IF(N942="základní",J942,0)</f>
        <v>0</v>
      </c>
      <c r="BF942" s="148">
        <f>IF(N942="snížená",J942,0)</f>
        <v>0</v>
      </c>
      <c r="BG942" s="148">
        <f>IF(N942="zákl. přenesená",J942,0)</f>
        <v>0</v>
      </c>
      <c r="BH942" s="148">
        <f>IF(N942="sníž. přenesená",J942,0)</f>
        <v>0</v>
      </c>
      <c r="BI942" s="148">
        <f>IF(N942="nulová",J942,0)</f>
        <v>0</v>
      </c>
      <c r="BJ942" s="17" t="s">
        <v>80</v>
      </c>
      <c r="BK942" s="148">
        <f>ROUND(I942*H942,2)</f>
        <v>0</v>
      </c>
      <c r="BL942" s="17" t="s">
        <v>368</v>
      </c>
      <c r="BM942" s="147" t="s">
        <v>3787</v>
      </c>
    </row>
    <row r="943" spans="2:65" s="12" customFormat="1">
      <c r="B943" s="149"/>
      <c r="D943" s="150" t="s">
        <v>261</v>
      </c>
      <c r="E943" s="151" t="s">
        <v>1</v>
      </c>
      <c r="F943" s="152" t="s">
        <v>3785</v>
      </c>
      <c r="H943" s="151" t="s">
        <v>1</v>
      </c>
      <c r="I943" s="153"/>
      <c r="L943" s="149"/>
      <c r="M943" s="154"/>
      <c r="T943" s="155"/>
      <c r="AT943" s="151" t="s">
        <v>261</v>
      </c>
      <c r="AU943" s="151" t="s">
        <v>82</v>
      </c>
      <c r="AV943" s="12" t="s">
        <v>80</v>
      </c>
      <c r="AW943" s="12" t="s">
        <v>30</v>
      </c>
      <c r="AX943" s="12" t="s">
        <v>73</v>
      </c>
      <c r="AY943" s="151" t="s">
        <v>252</v>
      </c>
    </row>
    <row r="944" spans="2:65" s="13" customFormat="1">
      <c r="B944" s="156"/>
      <c r="D944" s="150" t="s">
        <v>261</v>
      </c>
      <c r="E944" s="157" t="s">
        <v>1</v>
      </c>
      <c r="F944" s="158" t="s">
        <v>3786</v>
      </c>
      <c r="H944" s="159">
        <v>12.95</v>
      </c>
      <c r="I944" s="160"/>
      <c r="L944" s="156"/>
      <c r="M944" s="161"/>
      <c r="T944" s="162"/>
      <c r="AT944" s="157" t="s">
        <v>261</v>
      </c>
      <c r="AU944" s="157" t="s">
        <v>82</v>
      </c>
      <c r="AV944" s="13" t="s">
        <v>82</v>
      </c>
      <c r="AW944" s="13" t="s">
        <v>30</v>
      </c>
      <c r="AX944" s="13" t="s">
        <v>80</v>
      </c>
      <c r="AY944" s="157" t="s">
        <v>252</v>
      </c>
    </row>
    <row r="945" spans="2:65" s="1" customFormat="1" ht="37.9" customHeight="1">
      <c r="B945" s="32"/>
      <c r="C945" s="136" t="s">
        <v>1195</v>
      </c>
      <c r="D945" s="136" t="s">
        <v>254</v>
      </c>
      <c r="E945" s="137" t="s">
        <v>1627</v>
      </c>
      <c r="F945" s="138" t="s">
        <v>1628</v>
      </c>
      <c r="G945" s="139" t="s">
        <v>257</v>
      </c>
      <c r="H945" s="140">
        <v>12.95</v>
      </c>
      <c r="I945" s="141"/>
      <c r="J945" s="142">
        <f>ROUND(I945*H945,2)</f>
        <v>0</v>
      </c>
      <c r="K945" s="138" t="s">
        <v>258</v>
      </c>
      <c r="L945" s="32"/>
      <c r="M945" s="143" t="s">
        <v>1</v>
      </c>
      <c r="N945" s="144" t="s">
        <v>38</v>
      </c>
      <c r="P945" s="145">
        <f>O945*H945</f>
        <v>0</v>
      </c>
      <c r="Q945" s="145">
        <v>7.4999999999999997E-3</v>
      </c>
      <c r="R945" s="145">
        <f>Q945*H945</f>
        <v>9.7124999999999989E-2</v>
      </c>
      <c r="S945" s="145">
        <v>0</v>
      </c>
      <c r="T945" s="146">
        <f>S945*H945</f>
        <v>0</v>
      </c>
      <c r="AR945" s="147" t="s">
        <v>368</v>
      </c>
      <c r="AT945" s="147" t="s">
        <v>254</v>
      </c>
      <c r="AU945" s="147" t="s">
        <v>82</v>
      </c>
      <c r="AY945" s="17" t="s">
        <v>252</v>
      </c>
      <c r="BE945" s="148">
        <f>IF(N945="základní",J945,0)</f>
        <v>0</v>
      </c>
      <c r="BF945" s="148">
        <f>IF(N945="snížená",J945,0)</f>
        <v>0</v>
      </c>
      <c r="BG945" s="148">
        <f>IF(N945="zákl. přenesená",J945,0)</f>
        <v>0</v>
      </c>
      <c r="BH945" s="148">
        <f>IF(N945="sníž. přenesená",J945,0)</f>
        <v>0</v>
      </c>
      <c r="BI945" s="148">
        <f>IF(N945="nulová",J945,0)</f>
        <v>0</v>
      </c>
      <c r="BJ945" s="17" t="s">
        <v>80</v>
      </c>
      <c r="BK945" s="148">
        <f>ROUND(I945*H945,2)</f>
        <v>0</v>
      </c>
      <c r="BL945" s="17" t="s">
        <v>368</v>
      </c>
      <c r="BM945" s="147" t="s">
        <v>3788</v>
      </c>
    </row>
    <row r="946" spans="2:65" s="12" customFormat="1">
      <c r="B946" s="149"/>
      <c r="D946" s="150" t="s">
        <v>261</v>
      </c>
      <c r="E946" s="151" t="s">
        <v>1</v>
      </c>
      <c r="F946" s="152" t="s">
        <v>3785</v>
      </c>
      <c r="H946" s="151" t="s">
        <v>1</v>
      </c>
      <c r="I946" s="153"/>
      <c r="L946" s="149"/>
      <c r="M946" s="154"/>
      <c r="T946" s="155"/>
      <c r="AT946" s="151" t="s">
        <v>261</v>
      </c>
      <c r="AU946" s="151" t="s">
        <v>82</v>
      </c>
      <c r="AV946" s="12" t="s">
        <v>80</v>
      </c>
      <c r="AW946" s="12" t="s">
        <v>30</v>
      </c>
      <c r="AX946" s="12" t="s">
        <v>73</v>
      </c>
      <c r="AY946" s="151" t="s">
        <v>252</v>
      </c>
    </row>
    <row r="947" spans="2:65" s="13" customFormat="1">
      <c r="B947" s="156"/>
      <c r="D947" s="150" t="s">
        <v>261</v>
      </c>
      <c r="E947" s="157" t="s">
        <v>1</v>
      </c>
      <c r="F947" s="158" t="s">
        <v>3786</v>
      </c>
      <c r="H947" s="159">
        <v>12.95</v>
      </c>
      <c r="I947" s="160"/>
      <c r="L947" s="156"/>
      <c r="M947" s="161"/>
      <c r="T947" s="162"/>
      <c r="AT947" s="157" t="s">
        <v>261</v>
      </c>
      <c r="AU947" s="157" t="s">
        <v>82</v>
      </c>
      <c r="AV947" s="13" t="s">
        <v>82</v>
      </c>
      <c r="AW947" s="13" t="s">
        <v>30</v>
      </c>
      <c r="AX947" s="13" t="s">
        <v>80</v>
      </c>
      <c r="AY947" s="157" t="s">
        <v>252</v>
      </c>
    </row>
    <row r="948" spans="2:65" s="1" customFormat="1" ht="37.9" customHeight="1">
      <c r="B948" s="32"/>
      <c r="C948" s="136" t="s">
        <v>1201</v>
      </c>
      <c r="D948" s="136" t="s">
        <v>254</v>
      </c>
      <c r="E948" s="137" t="s">
        <v>1645</v>
      </c>
      <c r="F948" s="138" t="s">
        <v>1646</v>
      </c>
      <c r="G948" s="139" t="s">
        <v>257</v>
      </c>
      <c r="H948" s="140">
        <v>12.95</v>
      </c>
      <c r="I948" s="141"/>
      <c r="J948" s="142">
        <f>ROUND(I948*H948,2)</f>
        <v>0</v>
      </c>
      <c r="K948" s="138" t="s">
        <v>258</v>
      </c>
      <c r="L948" s="32"/>
      <c r="M948" s="143" t="s">
        <v>1</v>
      </c>
      <c r="N948" s="144" t="s">
        <v>38</v>
      </c>
      <c r="P948" s="145">
        <f>O948*H948</f>
        <v>0</v>
      </c>
      <c r="Q948" s="145">
        <v>9.0299999999999998E-3</v>
      </c>
      <c r="R948" s="145">
        <f>Q948*H948</f>
        <v>0.11693849999999999</v>
      </c>
      <c r="S948" s="145">
        <v>0</v>
      </c>
      <c r="T948" s="146">
        <f>S948*H948</f>
        <v>0</v>
      </c>
      <c r="AR948" s="147" t="s">
        <v>368</v>
      </c>
      <c r="AT948" s="147" t="s">
        <v>254</v>
      </c>
      <c r="AU948" s="147" t="s">
        <v>82</v>
      </c>
      <c r="AY948" s="17" t="s">
        <v>252</v>
      </c>
      <c r="BE948" s="148">
        <f>IF(N948="základní",J948,0)</f>
        <v>0</v>
      </c>
      <c r="BF948" s="148">
        <f>IF(N948="snížená",J948,0)</f>
        <v>0</v>
      </c>
      <c r="BG948" s="148">
        <f>IF(N948="zákl. přenesená",J948,0)</f>
        <v>0</v>
      </c>
      <c r="BH948" s="148">
        <f>IF(N948="sníž. přenesená",J948,0)</f>
        <v>0</v>
      </c>
      <c r="BI948" s="148">
        <f>IF(N948="nulová",J948,0)</f>
        <v>0</v>
      </c>
      <c r="BJ948" s="17" t="s">
        <v>80</v>
      </c>
      <c r="BK948" s="148">
        <f>ROUND(I948*H948,2)</f>
        <v>0</v>
      </c>
      <c r="BL948" s="17" t="s">
        <v>368</v>
      </c>
      <c r="BM948" s="147" t="s">
        <v>3789</v>
      </c>
    </row>
    <row r="949" spans="2:65" s="12" customFormat="1">
      <c r="B949" s="149"/>
      <c r="D949" s="150" t="s">
        <v>261</v>
      </c>
      <c r="E949" s="151" t="s">
        <v>1</v>
      </c>
      <c r="F949" s="152" t="s">
        <v>3785</v>
      </c>
      <c r="H949" s="151" t="s">
        <v>1</v>
      </c>
      <c r="I949" s="153"/>
      <c r="L949" s="149"/>
      <c r="M949" s="154"/>
      <c r="T949" s="155"/>
      <c r="AT949" s="151" t="s">
        <v>261</v>
      </c>
      <c r="AU949" s="151" t="s">
        <v>82</v>
      </c>
      <c r="AV949" s="12" t="s">
        <v>80</v>
      </c>
      <c r="AW949" s="12" t="s">
        <v>30</v>
      </c>
      <c r="AX949" s="12" t="s">
        <v>73</v>
      </c>
      <c r="AY949" s="151" t="s">
        <v>252</v>
      </c>
    </row>
    <row r="950" spans="2:65" s="13" customFormat="1">
      <c r="B950" s="156"/>
      <c r="D950" s="150" t="s">
        <v>261</v>
      </c>
      <c r="E950" s="157" t="s">
        <v>1</v>
      </c>
      <c r="F950" s="158" t="s">
        <v>3786</v>
      </c>
      <c r="H950" s="159">
        <v>12.95</v>
      </c>
      <c r="I950" s="160"/>
      <c r="L950" s="156"/>
      <c r="M950" s="161"/>
      <c r="T950" s="162"/>
      <c r="AT950" s="157" t="s">
        <v>261</v>
      </c>
      <c r="AU950" s="157" t="s">
        <v>82</v>
      </c>
      <c r="AV950" s="13" t="s">
        <v>82</v>
      </c>
      <c r="AW950" s="13" t="s">
        <v>30</v>
      </c>
      <c r="AX950" s="13" t="s">
        <v>80</v>
      </c>
      <c r="AY950" s="157" t="s">
        <v>252</v>
      </c>
    </row>
    <row r="951" spans="2:65" s="1" customFormat="1" ht="16.5" customHeight="1">
      <c r="B951" s="32"/>
      <c r="C951" s="170" t="s">
        <v>1204</v>
      </c>
      <c r="D951" s="170" t="s">
        <v>463</v>
      </c>
      <c r="E951" s="171" t="s">
        <v>3790</v>
      </c>
      <c r="F951" s="172" t="s">
        <v>3791</v>
      </c>
      <c r="G951" s="173" t="s">
        <v>257</v>
      </c>
      <c r="H951" s="174">
        <v>14.893000000000001</v>
      </c>
      <c r="I951" s="175"/>
      <c r="J951" s="176">
        <f>ROUND(I951*H951,2)</f>
        <v>0</v>
      </c>
      <c r="K951" s="172" t="s">
        <v>1</v>
      </c>
      <c r="L951" s="177"/>
      <c r="M951" s="178" t="s">
        <v>1</v>
      </c>
      <c r="N951" s="179" t="s">
        <v>38</v>
      </c>
      <c r="P951" s="145">
        <f>O951*H951</f>
        <v>0</v>
      </c>
      <c r="Q951" s="145">
        <v>2.1999999999999999E-2</v>
      </c>
      <c r="R951" s="145">
        <f>Q951*H951</f>
        <v>0.32764599999999999</v>
      </c>
      <c r="S951" s="145">
        <v>0</v>
      </c>
      <c r="T951" s="146">
        <f>S951*H951</f>
        <v>0</v>
      </c>
      <c r="AR951" s="147" t="s">
        <v>489</v>
      </c>
      <c r="AT951" s="147" t="s">
        <v>463</v>
      </c>
      <c r="AU951" s="147" t="s">
        <v>82</v>
      </c>
      <c r="AY951" s="17" t="s">
        <v>252</v>
      </c>
      <c r="BE951" s="148">
        <f>IF(N951="základní",J951,0)</f>
        <v>0</v>
      </c>
      <c r="BF951" s="148">
        <f>IF(N951="snížená",J951,0)</f>
        <v>0</v>
      </c>
      <c r="BG951" s="148">
        <f>IF(N951="zákl. přenesená",J951,0)</f>
        <v>0</v>
      </c>
      <c r="BH951" s="148">
        <f>IF(N951="sníž. přenesená",J951,0)</f>
        <v>0</v>
      </c>
      <c r="BI951" s="148">
        <f>IF(N951="nulová",J951,0)</f>
        <v>0</v>
      </c>
      <c r="BJ951" s="17" t="s">
        <v>80</v>
      </c>
      <c r="BK951" s="148">
        <f>ROUND(I951*H951,2)</f>
        <v>0</v>
      </c>
      <c r="BL951" s="17" t="s">
        <v>368</v>
      </c>
      <c r="BM951" s="147" t="s">
        <v>3792</v>
      </c>
    </row>
    <row r="952" spans="2:65" s="13" customFormat="1">
      <c r="B952" s="156"/>
      <c r="D952" s="150" t="s">
        <v>261</v>
      </c>
      <c r="E952" s="157" t="s">
        <v>1</v>
      </c>
      <c r="F952" s="158" t="s">
        <v>3793</v>
      </c>
      <c r="H952" s="159">
        <v>14.893000000000001</v>
      </c>
      <c r="I952" s="160"/>
      <c r="L952" s="156"/>
      <c r="M952" s="161"/>
      <c r="T952" s="162"/>
      <c r="AT952" s="157" t="s">
        <v>261</v>
      </c>
      <c r="AU952" s="157" t="s">
        <v>82</v>
      </c>
      <c r="AV952" s="13" t="s">
        <v>82</v>
      </c>
      <c r="AW952" s="13" t="s">
        <v>30</v>
      </c>
      <c r="AX952" s="13" t="s">
        <v>80</v>
      </c>
      <c r="AY952" s="157" t="s">
        <v>252</v>
      </c>
    </row>
    <row r="953" spans="2:65" s="1" customFormat="1" ht="16.5" customHeight="1">
      <c r="B953" s="32"/>
      <c r="C953" s="136" t="s">
        <v>1207</v>
      </c>
      <c r="D953" s="136" t="s">
        <v>254</v>
      </c>
      <c r="E953" s="137" t="s">
        <v>1654</v>
      </c>
      <c r="F953" s="138" t="s">
        <v>1655</v>
      </c>
      <c r="G953" s="139" t="s">
        <v>610</v>
      </c>
      <c r="H953" s="140">
        <v>36.42</v>
      </c>
      <c r="I953" s="141"/>
      <c r="J953" s="142">
        <f>ROUND(I953*H953,2)</f>
        <v>0</v>
      </c>
      <c r="K953" s="138" t="s">
        <v>258</v>
      </c>
      <c r="L953" s="32"/>
      <c r="M953" s="143" t="s">
        <v>1</v>
      </c>
      <c r="N953" s="144" t="s">
        <v>38</v>
      </c>
      <c r="P953" s="145">
        <f>O953*H953</f>
        <v>0</v>
      </c>
      <c r="Q953" s="145">
        <v>9.0000000000000006E-5</v>
      </c>
      <c r="R953" s="145">
        <f>Q953*H953</f>
        <v>3.2778000000000004E-3</v>
      </c>
      <c r="S953" s="145">
        <v>0</v>
      </c>
      <c r="T953" s="146">
        <f>S953*H953</f>
        <v>0</v>
      </c>
      <c r="AR953" s="147" t="s">
        <v>368</v>
      </c>
      <c r="AT953" s="147" t="s">
        <v>254</v>
      </c>
      <c r="AU953" s="147" t="s">
        <v>82</v>
      </c>
      <c r="AY953" s="17" t="s">
        <v>252</v>
      </c>
      <c r="BE953" s="148">
        <f>IF(N953="základní",J953,0)</f>
        <v>0</v>
      </c>
      <c r="BF953" s="148">
        <f>IF(N953="snížená",J953,0)</f>
        <v>0</v>
      </c>
      <c r="BG953" s="148">
        <f>IF(N953="zákl. přenesená",J953,0)</f>
        <v>0</v>
      </c>
      <c r="BH953" s="148">
        <f>IF(N953="sníž. přenesená",J953,0)</f>
        <v>0</v>
      </c>
      <c r="BI953" s="148">
        <f>IF(N953="nulová",J953,0)</f>
        <v>0</v>
      </c>
      <c r="BJ953" s="17" t="s">
        <v>80</v>
      </c>
      <c r="BK953" s="148">
        <f>ROUND(I953*H953,2)</f>
        <v>0</v>
      </c>
      <c r="BL953" s="17" t="s">
        <v>368</v>
      </c>
      <c r="BM953" s="147" t="s">
        <v>3794</v>
      </c>
    </row>
    <row r="954" spans="2:65" s="12" customFormat="1">
      <c r="B954" s="149"/>
      <c r="D954" s="150" t="s">
        <v>261</v>
      </c>
      <c r="E954" s="151" t="s">
        <v>1</v>
      </c>
      <c r="F954" s="152" t="s">
        <v>3307</v>
      </c>
      <c r="H954" s="151" t="s">
        <v>1</v>
      </c>
      <c r="I954" s="153"/>
      <c r="L954" s="149"/>
      <c r="M954" s="154"/>
      <c r="T954" s="155"/>
      <c r="AT954" s="151" t="s">
        <v>261</v>
      </c>
      <c r="AU954" s="151" t="s">
        <v>82</v>
      </c>
      <c r="AV954" s="12" t="s">
        <v>80</v>
      </c>
      <c r="AW954" s="12" t="s">
        <v>30</v>
      </c>
      <c r="AX954" s="12" t="s">
        <v>73</v>
      </c>
      <c r="AY954" s="151" t="s">
        <v>252</v>
      </c>
    </row>
    <row r="955" spans="2:65" s="13" customFormat="1">
      <c r="B955" s="156"/>
      <c r="D955" s="150" t="s">
        <v>261</v>
      </c>
      <c r="E955" s="157" t="s">
        <v>1</v>
      </c>
      <c r="F955" s="158" t="s">
        <v>3795</v>
      </c>
      <c r="H955" s="159">
        <v>12.71</v>
      </c>
      <c r="I955" s="160"/>
      <c r="L955" s="156"/>
      <c r="M955" s="161"/>
      <c r="T955" s="162"/>
      <c r="AT955" s="157" t="s">
        <v>261</v>
      </c>
      <c r="AU955" s="157" t="s">
        <v>82</v>
      </c>
      <c r="AV955" s="13" t="s">
        <v>82</v>
      </c>
      <c r="AW955" s="13" t="s">
        <v>30</v>
      </c>
      <c r="AX955" s="13" t="s">
        <v>73</v>
      </c>
      <c r="AY955" s="157" t="s">
        <v>252</v>
      </c>
    </row>
    <row r="956" spans="2:65" s="12" customFormat="1">
      <c r="B956" s="149"/>
      <c r="D956" s="150" t="s">
        <v>261</v>
      </c>
      <c r="E956" s="151" t="s">
        <v>1</v>
      </c>
      <c r="F956" s="152" t="s">
        <v>3305</v>
      </c>
      <c r="H956" s="151" t="s">
        <v>1</v>
      </c>
      <c r="I956" s="153"/>
      <c r="L956" s="149"/>
      <c r="M956" s="154"/>
      <c r="T956" s="155"/>
      <c r="AT956" s="151" t="s">
        <v>261</v>
      </c>
      <c r="AU956" s="151" t="s">
        <v>82</v>
      </c>
      <c r="AV956" s="12" t="s">
        <v>80</v>
      </c>
      <c r="AW956" s="12" t="s">
        <v>30</v>
      </c>
      <c r="AX956" s="12" t="s">
        <v>73</v>
      </c>
      <c r="AY956" s="151" t="s">
        <v>252</v>
      </c>
    </row>
    <row r="957" spans="2:65" s="13" customFormat="1">
      <c r="B957" s="156"/>
      <c r="D957" s="150" t="s">
        <v>261</v>
      </c>
      <c r="E957" s="157" t="s">
        <v>1</v>
      </c>
      <c r="F957" s="158" t="s">
        <v>3796</v>
      </c>
      <c r="H957" s="159">
        <v>5.2</v>
      </c>
      <c r="I957" s="160"/>
      <c r="L957" s="156"/>
      <c r="M957" s="161"/>
      <c r="T957" s="162"/>
      <c r="AT957" s="157" t="s">
        <v>261</v>
      </c>
      <c r="AU957" s="157" t="s">
        <v>82</v>
      </c>
      <c r="AV957" s="13" t="s">
        <v>82</v>
      </c>
      <c r="AW957" s="13" t="s">
        <v>30</v>
      </c>
      <c r="AX957" s="13" t="s">
        <v>73</v>
      </c>
      <c r="AY957" s="157" t="s">
        <v>252</v>
      </c>
    </row>
    <row r="958" spans="2:65" s="12" customFormat="1">
      <c r="B958" s="149"/>
      <c r="D958" s="150" t="s">
        <v>261</v>
      </c>
      <c r="E958" s="151" t="s">
        <v>1</v>
      </c>
      <c r="F958" s="152" t="s">
        <v>3306</v>
      </c>
      <c r="H958" s="151" t="s">
        <v>1</v>
      </c>
      <c r="I958" s="153"/>
      <c r="L958" s="149"/>
      <c r="M958" s="154"/>
      <c r="T958" s="155"/>
      <c r="AT958" s="151" t="s">
        <v>261</v>
      </c>
      <c r="AU958" s="151" t="s">
        <v>82</v>
      </c>
      <c r="AV958" s="12" t="s">
        <v>80</v>
      </c>
      <c r="AW958" s="12" t="s">
        <v>30</v>
      </c>
      <c r="AX958" s="12" t="s">
        <v>73</v>
      </c>
      <c r="AY958" s="151" t="s">
        <v>252</v>
      </c>
    </row>
    <row r="959" spans="2:65" s="13" customFormat="1">
      <c r="B959" s="156"/>
      <c r="D959" s="150" t="s">
        <v>261</v>
      </c>
      <c r="E959" s="157" t="s">
        <v>1</v>
      </c>
      <c r="F959" s="158" t="s">
        <v>3796</v>
      </c>
      <c r="H959" s="159">
        <v>5.2</v>
      </c>
      <c r="I959" s="160"/>
      <c r="L959" s="156"/>
      <c r="M959" s="161"/>
      <c r="T959" s="162"/>
      <c r="AT959" s="157" t="s">
        <v>261</v>
      </c>
      <c r="AU959" s="157" t="s">
        <v>82</v>
      </c>
      <c r="AV959" s="13" t="s">
        <v>82</v>
      </c>
      <c r="AW959" s="13" t="s">
        <v>30</v>
      </c>
      <c r="AX959" s="13" t="s">
        <v>73</v>
      </c>
      <c r="AY959" s="157" t="s">
        <v>252</v>
      </c>
    </row>
    <row r="960" spans="2:65" s="12" customFormat="1">
      <c r="B960" s="149"/>
      <c r="D960" s="150" t="s">
        <v>261</v>
      </c>
      <c r="E960" s="151" t="s">
        <v>1</v>
      </c>
      <c r="F960" s="152" t="s">
        <v>3312</v>
      </c>
      <c r="H960" s="151" t="s">
        <v>1</v>
      </c>
      <c r="I960" s="153"/>
      <c r="L960" s="149"/>
      <c r="M960" s="154"/>
      <c r="T960" s="155"/>
      <c r="AT960" s="151" t="s">
        <v>261</v>
      </c>
      <c r="AU960" s="151" t="s">
        <v>82</v>
      </c>
      <c r="AV960" s="12" t="s">
        <v>80</v>
      </c>
      <c r="AW960" s="12" t="s">
        <v>30</v>
      </c>
      <c r="AX960" s="12" t="s">
        <v>73</v>
      </c>
      <c r="AY960" s="151" t="s">
        <v>252</v>
      </c>
    </row>
    <row r="961" spans="2:65" s="13" customFormat="1">
      <c r="B961" s="156"/>
      <c r="D961" s="150" t="s">
        <v>261</v>
      </c>
      <c r="E961" s="157" t="s">
        <v>1</v>
      </c>
      <c r="F961" s="158" t="s">
        <v>3797</v>
      </c>
      <c r="H961" s="159">
        <v>6.26</v>
      </c>
      <c r="I961" s="160"/>
      <c r="L961" s="156"/>
      <c r="M961" s="161"/>
      <c r="T961" s="162"/>
      <c r="AT961" s="157" t="s">
        <v>261</v>
      </c>
      <c r="AU961" s="157" t="s">
        <v>82</v>
      </c>
      <c r="AV961" s="13" t="s">
        <v>82</v>
      </c>
      <c r="AW961" s="13" t="s">
        <v>30</v>
      </c>
      <c r="AX961" s="13" t="s">
        <v>73</v>
      </c>
      <c r="AY961" s="157" t="s">
        <v>252</v>
      </c>
    </row>
    <row r="962" spans="2:65" s="12" customFormat="1">
      <c r="B962" s="149"/>
      <c r="D962" s="150" t="s">
        <v>261</v>
      </c>
      <c r="E962" s="151" t="s">
        <v>1</v>
      </c>
      <c r="F962" s="152" t="s">
        <v>3293</v>
      </c>
      <c r="H962" s="151" t="s">
        <v>1</v>
      </c>
      <c r="I962" s="153"/>
      <c r="L962" s="149"/>
      <c r="M962" s="154"/>
      <c r="T962" s="155"/>
      <c r="AT962" s="151" t="s">
        <v>261</v>
      </c>
      <c r="AU962" s="151" t="s">
        <v>82</v>
      </c>
      <c r="AV962" s="12" t="s">
        <v>80</v>
      </c>
      <c r="AW962" s="12" t="s">
        <v>30</v>
      </c>
      <c r="AX962" s="12" t="s">
        <v>73</v>
      </c>
      <c r="AY962" s="151" t="s">
        <v>252</v>
      </c>
    </row>
    <row r="963" spans="2:65" s="13" customFormat="1">
      <c r="B963" s="156"/>
      <c r="D963" s="150" t="s">
        <v>261</v>
      </c>
      <c r="E963" s="157" t="s">
        <v>1</v>
      </c>
      <c r="F963" s="158" t="s">
        <v>3798</v>
      </c>
      <c r="H963" s="159">
        <v>7.05</v>
      </c>
      <c r="I963" s="160"/>
      <c r="L963" s="156"/>
      <c r="M963" s="161"/>
      <c r="T963" s="162"/>
      <c r="AT963" s="157" t="s">
        <v>261</v>
      </c>
      <c r="AU963" s="157" t="s">
        <v>82</v>
      </c>
      <c r="AV963" s="13" t="s">
        <v>82</v>
      </c>
      <c r="AW963" s="13" t="s">
        <v>30</v>
      </c>
      <c r="AX963" s="13" t="s">
        <v>73</v>
      </c>
      <c r="AY963" s="157" t="s">
        <v>252</v>
      </c>
    </row>
    <row r="964" spans="2:65" s="14" customFormat="1">
      <c r="B964" s="163"/>
      <c r="D964" s="150" t="s">
        <v>261</v>
      </c>
      <c r="E964" s="164" t="s">
        <v>1</v>
      </c>
      <c r="F964" s="165" t="s">
        <v>277</v>
      </c>
      <c r="H964" s="166">
        <v>36.42</v>
      </c>
      <c r="I964" s="167"/>
      <c r="L964" s="163"/>
      <c r="M964" s="168"/>
      <c r="T964" s="169"/>
      <c r="AT964" s="164" t="s">
        <v>261</v>
      </c>
      <c r="AU964" s="164" t="s">
        <v>82</v>
      </c>
      <c r="AV964" s="14" t="s">
        <v>259</v>
      </c>
      <c r="AW964" s="14" t="s">
        <v>30</v>
      </c>
      <c r="AX964" s="14" t="s">
        <v>80</v>
      </c>
      <c r="AY964" s="164" t="s">
        <v>252</v>
      </c>
    </row>
    <row r="965" spans="2:65" s="1" customFormat="1" ht="49.15" customHeight="1">
      <c r="B965" s="32"/>
      <c r="C965" s="136" t="s">
        <v>1212</v>
      </c>
      <c r="D965" s="136" t="s">
        <v>254</v>
      </c>
      <c r="E965" s="137" t="s">
        <v>1662</v>
      </c>
      <c r="F965" s="138" t="s">
        <v>1663</v>
      </c>
      <c r="G965" s="139" t="s">
        <v>336</v>
      </c>
      <c r="H965" s="140">
        <v>0.54900000000000004</v>
      </c>
      <c r="I965" s="141"/>
      <c r="J965" s="142">
        <f>ROUND(I965*H965,2)</f>
        <v>0</v>
      </c>
      <c r="K965" s="138" t="s">
        <v>258</v>
      </c>
      <c r="L965" s="32"/>
      <c r="M965" s="143" t="s">
        <v>1</v>
      </c>
      <c r="N965" s="144" t="s">
        <v>38</v>
      </c>
      <c r="P965" s="145">
        <f>O965*H965</f>
        <v>0</v>
      </c>
      <c r="Q965" s="145">
        <v>0</v>
      </c>
      <c r="R965" s="145">
        <f>Q965*H965</f>
        <v>0</v>
      </c>
      <c r="S965" s="145">
        <v>0</v>
      </c>
      <c r="T965" s="146">
        <f>S965*H965</f>
        <v>0</v>
      </c>
      <c r="AR965" s="147" t="s">
        <v>368</v>
      </c>
      <c r="AT965" s="147" t="s">
        <v>254</v>
      </c>
      <c r="AU965" s="147" t="s">
        <v>82</v>
      </c>
      <c r="AY965" s="17" t="s">
        <v>252</v>
      </c>
      <c r="BE965" s="148">
        <f>IF(N965="základní",J965,0)</f>
        <v>0</v>
      </c>
      <c r="BF965" s="148">
        <f>IF(N965="snížená",J965,0)</f>
        <v>0</v>
      </c>
      <c r="BG965" s="148">
        <f>IF(N965="zákl. přenesená",J965,0)</f>
        <v>0</v>
      </c>
      <c r="BH965" s="148">
        <f>IF(N965="sníž. přenesená",J965,0)</f>
        <v>0</v>
      </c>
      <c r="BI965" s="148">
        <f>IF(N965="nulová",J965,0)</f>
        <v>0</v>
      </c>
      <c r="BJ965" s="17" t="s">
        <v>80</v>
      </c>
      <c r="BK965" s="148">
        <f>ROUND(I965*H965,2)</f>
        <v>0</v>
      </c>
      <c r="BL965" s="17" t="s">
        <v>368</v>
      </c>
      <c r="BM965" s="147" t="s">
        <v>3799</v>
      </c>
    </row>
    <row r="966" spans="2:65" s="11" customFormat="1" ht="22.9" customHeight="1">
      <c r="B966" s="124"/>
      <c r="D966" s="125" t="s">
        <v>72</v>
      </c>
      <c r="E966" s="134" t="s">
        <v>1711</v>
      </c>
      <c r="F966" s="134" t="s">
        <v>1712</v>
      </c>
      <c r="I966" s="127"/>
      <c r="J966" s="135">
        <f>BK966</f>
        <v>0</v>
      </c>
      <c r="L966" s="124"/>
      <c r="M966" s="129"/>
      <c r="P966" s="130">
        <f>SUM(P967:P1051)</f>
        <v>0</v>
      </c>
      <c r="R966" s="130">
        <f>SUM(R967:R1051)</f>
        <v>4.9681373100000012</v>
      </c>
      <c r="T966" s="131">
        <f>SUM(T967:T1051)</f>
        <v>0</v>
      </c>
      <c r="AR966" s="125" t="s">
        <v>82</v>
      </c>
      <c r="AT966" s="132" t="s">
        <v>72</v>
      </c>
      <c r="AU966" s="132" t="s">
        <v>80</v>
      </c>
      <c r="AY966" s="125" t="s">
        <v>252</v>
      </c>
      <c r="BK966" s="133">
        <f>SUM(BK967:BK1051)</f>
        <v>0</v>
      </c>
    </row>
    <row r="967" spans="2:65" s="1" customFormat="1" ht="37.9" customHeight="1">
      <c r="B967" s="32"/>
      <c r="C967" s="136" t="s">
        <v>1216</v>
      </c>
      <c r="D967" s="136" t="s">
        <v>254</v>
      </c>
      <c r="E967" s="137" t="s">
        <v>1725</v>
      </c>
      <c r="F967" s="138" t="s">
        <v>1726</v>
      </c>
      <c r="G967" s="139" t="s">
        <v>257</v>
      </c>
      <c r="H967" s="140">
        <v>96.12</v>
      </c>
      <c r="I967" s="141"/>
      <c r="J967" s="142">
        <f>ROUND(I967*H967,2)</f>
        <v>0</v>
      </c>
      <c r="K967" s="138" t="s">
        <v>1</v>
      </c>
      <c r="L967" s="32"/>
      <c r="M967" s="143" t="s">
        <v>1</v>
      </c>
      <c r="N967" s="144" t="s">
        <v>38</v>
      </c>
      <c r="P967" s="145">
        <f>O967*H967</f>
        <v>0</v>
      </c>
      <c r="Q967" s="145">
        <v>2.5499999999999998E-2</v>
      </c>
      <c r="R967" s="145">
        <f>Q967*H967</f>
        <v>2.45106</v>
      </c>
      <c r="S967" s="145">
        <v>0</v>
      </c>
      <c r="T967" s="146">
        <f>S967*H967</f>
        <v>0</v>
      </c>
      <c r="AR967" s="147" t="s">
        <v>368</v>
      </c>
      <c r="AT967" s="147" t="s">
        <v>254</v>
      </c>
      <c r="AU967" s="147" t="s">
        <v>82</v>
      </c>
      <c r="AY967" s="17" t="s">
        <v>252</v>
      </c>
      <c r="BE967" s="148">
        <f>IF(N967="základní",J967,0)</f>
        <v>0</v>
      </c>
      <c r="BF967" s="148">
        <f>IF(N967="snížená",J967,0)</f>
        <v>0</v>
      </c>
      <c r="BG967" s="148">
        <f>IF(N967="zákl. přenesená",J967,0)</f>
        <v>0</v>
      </c>
      <c r="BH967" s="148">
        <f>IF(N967="sníž. přenesená",J967,0)</f>
        <v>0</v>
      </c>
      <c r="BI967" s="148">
        <f>IF(N967="nulová",J967,0)</f>
        <v>0</v>
      </c>
      <c r="BJ967" s="17" t="s">
        <v>80</v>
      </c>
      <c r="BK967" s="148">
        <f>ROUND(I967*H967,2)</f>
        <v>0</v>
      </c>
      <c r="BL967" s="17" t="s">
        <v>368</v>
      </c>
      <c r="BM967" s="147" t="s">
        <v>3800</v>
      </c>
    </row>
    <row r="968" spans="2:65" s="12" customFormat="1">
      <c r="B968" s="149"/>
      <c r="D968" s="150" t="s">
        <v>261</v>
      </c>
      <c r="E968" s="151" t="s">
        <v>1</v>
      </c>
      <c r="F968" s="152" t="s">
        <v>3801</v>
      </c>
      <c r="H968" s="151" t="s">
        <v>1</v>
      </c>
      <c r="I968" s="153"/>
      <c r="L968" s="149"/>
      <c r="M968" s="154"/>
      <c r="T968" s="155"/>
      <c r="AT968" s="151" t="s">
        <v>261</v>
      </c>
      <c r="AU968" s="151" t="s">
        <v>82</v>
      </c>
      <c r="AV968" s="12" t="s">
        <v>80</v>
      </c>
      <c r="AW968" s="12" t="s">
        <v>30</v>
      </c>
      <c r="AX968" s="12" t="s">
        <v>73</v>
      </c>
      <c r="AY968" s="151" t="s">
        <v>252</v>
      </c>
    </row>
    <row r="969" spans="2:65" s="13" customFormat="1">
      <c r="B969" s="156"/>
      <c r="D969" s="150" t="s">
        <v>261</v>
      </c>
      <c r="E969" s="157" t="s">
        <v>1</v>
      </c>
      <c r="F969" s="158" t="s">
        <v>3802</v>
      </c>
      <c r="H969" s="159">
        <v>83.05</v>
      </c>
      <c r="I969" s="160"/>
      <c r="L969" s="156"/>
      <c r="M969" s="161"/>
      <c r="T969" s="162"/>
      <c r="AT969" s="157" t="s">
        <v>261</v>
      </c>
      <c r="AU969" s="157" t="s">
        <v>82</v>
      </c>
      <c r="AV969" s="13" t="s">
        <v>82</v>
      </c>
      <c r="AW969" s="13" t="s">
        <v>30</v>
      </c>
      <c r="AX969" s="13" t="s">
        <v>73</v>
      </c>
      <c r="AY969" s="157" t="s">
        <v>252</v>
      </c>
    </row>
    <row r="970" spans="2:65" s="12" customFormat="1">
      <c r="B970" s="149"/>
      <c r="D970" s="150" t="s">
        <v>261</v>
      </c>
      <c r="E970" s="151" t="s">
        <v>1</v>
      </c>
      <c r="F970" s="152" t="s">
        <v>3409</v>
      </c>
      <c r="H970" s="151" t="s">
        <v>1</v>
      </c>
      <c r="I970" s="153"/>
      <c r="L970" s="149"/>
      <c r="M970" s="154"/>
      <c r="T970" s="155"/>
      <c r="AT970" s="151" t="s">
        <v>261</v>
      </c>
      <c r="AU970" s="151" t="s">
        <v>82</v>
      </c>
      <c r="AV970" s="12" t="s">
        <v>80</v>
      </c>
      <c r="AW970" s="12" t="s">
        <v>30</v>
      </c>
      <c r="AX970" s="12" t="s">
        <v>73</v>
      </c>
      <c r="AY970" s="151" t="s">
        <v>252</v>
      </c>
    </row>
    <row r="971" spans="2:65" s="13" customFormat="1">
      <c r="B971" s="156"/>
      <c r="D971" s="150" t="s">
        <v>261</v>
      </c>
      <c r="E971" s="157" t="s">
        <v>1</v>
      </c>
      <c r="F971" s="158" t="s">
        <v>3410</v>
      </c>
      <c r="H971" s="159">
        <v>13.07</v>
      </c>
      <c r="I971" s="160"/>
      <c r="L971" s="156"/>
      <c r="M971" s="161"/>
      <c r="T971" s="162"/>
      <c r="AT971" s="157" t="s">
        <v>261</v>
      </c>
      <c r="AU971" s="157" t="s">
        <v>82</v>
      </c>
      <c r="AV971" s="13" t="s">
        <v>82</v>
      </c>
      <c r="AW971" s="13" t="s">
        <v>30</v>
      </c>
      <c r="AX971" s="13" t="s">
        <v>73</v>
      </c>
      <c r="AY971" s="157" t="s">
        <v>252</v>
      </c>
    </row>
    <row r="972" spans="2:65" s="14" customFormat="1">
      <c r="B972" s="163"/>
      <c r="D972" s="150" t="s">
        <v>261</v>
      </c>
      <c r="E972" s="164" t="s">
        <v>1</v>
      </c>
      <c r="F972" s="165" t="s">
        <v>277</v>
      </c>
      <c r="H972" s="166">
        <v>96.12</v>
      </c>
      <c r="I972" s="167"/>
      <c r="L972" s="163"/>
      <c r="M972" s="168"/>
      <c r="T972" s="169"/>
      <c r="AT972" s="164" t="s">
        <v>261</v>
      </c>
      <c r="AU972" s="164" t="s">
        <v>82</v>
      </c>
      <c r="AV972" s="14" t="s">
        <v>259</v>
      </c>
      <c r="AW972" s="14" t="s">
        <v>30</v>
      </c>
      <c r="AX972" s="14" t="s">
        <v>80</v>
      </c>
      <c r="AY972" s="164" t="s">
        <v>252</v>
      </c>
    </row>
    <row r="973" spans="2:65" s="1" customFormat="1" ht="24.2" customHeight="1">
      <c r="B973" s="32"/>
      <c r="C973" s="136" t="s">
        <v>1221</v>
      </c>
      <c r="D973" s="136" t="s">
        <v>254</v>
      </c>
      <c r="E973" s="137" t="s">
        <v>1714</v>
      </c>
      <c r="F973" s="138" t="s">
        <v>1715</v>
      </c>
      <c r="G973" s="139" t="s">
        <v>257</v>
      </c>
      <c r="H973" s="140">
        <v>212.905</v>
      </c>
      <c r="I973" s="141"/>
      <c r="J973" s="142">
        <f>ROUND(I973*H973,2)</f>
        <v>0</v>
      </c>
      <c r="K973" s="138" t="s">
        <v>258</v>
      </c>
      <c r="L973" s="32"/>
      <c r="M973" s="143" t="s">
        <v>1</v>
      </c>
      <c r="N973" s="144" t="s">
        <v>38</v>
      </c>
      <c r="P973" s="145">
        <f>O973*H973</f>
        <v>0</v>
      </c>
      <c r="Q973" s="145">
        <v>0</v>
      </c>
      <c r="R973" s="145">
        <f>Q973*H973</f>
        <v>0</v>
      </c>
      <c r="S973" s="145">
        <v>0</v>
      </c>
      <c r="T973" s="146">
        <f>S973*H973</f>
        <v>0</v>
      </c>
      <c r="AR973" s="147" t="s">
        <v>368</v>
      </c>
      <c r="AT973" s="147" t="s">
        <v>254</v>
      </c>
      <c r="AU973" s="147" t="s">
        <v>82</v>
      </c>
      <c r="AY973" s="17" t="s">
        <v>252</v>
      </c>
      <c r="BE973" s="148">
        <f>IF(N973="základní",J973,0)</f>
        <v>0</v>
      </c>
      <c r="BF973" s="148">
        <f>IF(N973="snížená",J973,0)</f>
        <v>0</v>
      </c>
      <c r="BG973" s="148">
        <f>IF(N973="zákl. přenesená",J973,0)</f>
        <v>0</v>
      </c>
      <c r="BH973" s="148">
        <f>IF(N973="sníž. přenesená",J973,0)</f>
        <v>0</v>
      </c>
      <c r="BI973" s="148">
        <f>IF(N973="nulová",J973,0)</f>
        <v>0</v>
      </c>
      <c r="BJ973" s="17" t="s">
        <v>80</v>
      </c>
      <c r="BK973" s="148">
        <f>ROUND(I973*H973,2)</f>
        <v>0</v>
      </c>
      <c r="BL973" s="17" t="s">
        <v>368</v>
      </c>
      <c r="BM973" s="147" t="s">
        <v>3803</v>
      </c>
    </row>
    <row r="974" spans="2:65" s="12" customFormat="1">
      <c r="B974" s="149"/>
      <c r="D974" s="150" t="s">
        <v>261</v>
      </c>
      <c r="E974" s="151" t="s">
        <v>1</v>
      </c>
      <c r="F974" s="152" t="s">
        <v>3407</v>
      </c>
      <c r="H974" s="151" t="s">
        <v>1</v>
      </c>
      <c r="I974" s="153"/>
      <c r="L974" s="149"/>
      <c r="M974" s="154"/>
      <c r="T974" s="155"/>
      <c r="AT974" s="151" t="s">
        <v>261</v>
      </c>
      <c r="AU974" s="151" t="s">
        <v>82</v>
      </c>
      <c r="AV974" s="12" t="s">
        <v>80</v>
      </c>
      <c r="AW974" s="12" t="s">
        <v>30</v>
      </c>
      <c r="AX974" s="12" t="s">
        <v>73</v>
      </c>
      <c r="AY974" s="151" t="s">
        <v>252</v>
      </c>
    </row>
    <row r="975" spans="2:65" s="13" customFormat="1">
      <c r="B975" s="156"/>
      <c r="D975" s="150" t="s">
        <v>261</v>
      </c>
      <c r="E975" s="157" t="s">
        <v>1</v>
      </c>
      <c r="F975" s="158" t="s">
        <v>3408</v>
      </c>
      <c r="H975" s="159">
        <v>116.785</v>
      </c>
      <c r="I975" s="160"/>
      <c r="L975" s="156"/>
      <c r="M975" s="161"/>
      <c r="T975" s="162"/>
      <c r="AT975" s="157" t="s">
        <v>261</v>
      </c>
      <c r="AU975" s="157" t="s">
        <v>82</v>
      </c>
      <c r="AV975" s="13" t="s">
        <v>82</v>
      </c>
      <c r="AW975" s="13" t="s">
        <v>30</v>
      </c>
      <c r="AX975" s="13" t="s">
        <v>73</v>
      </c>
      <c r="AY975" s="157" t="s">
        <v>252</v>
      </c>
    </row>
    <row r="976" spans="2:65" s="12" customFormat="1">
      <c r="B976" s="149"/>
      <c r="D976" s="150" t="s">
        <v>261</v>
      </c>
      <c r="E976" s="151" t="s">
        <v>1</v>
      </c>
      <c r="F976" s="152" t="s">
        <v>3801</v>
      </c>
      <c r="H976" s="151" t="s">
        <v>1</v>
      </c>
      <c r="I976" s="153"/>
      <c r="L976" s="149"/>
      <c r="M976" s="154"/>
      <c r="T976" s="155"/>
      <c r="AT976" s="151" t="s">
        <v>261</v>
      </c>
      <c r="AU976" s="151" t="s">
        <v>82</v>
      </c>
      <c r="AV976" s="12" t="s">
        <v>80</v>
      </c>
      <c r="AW976" s="12" t="s">
        <v>30</v>
      </c>
      <c r="AX976" s="12" t="s">
        <v>73</v>
      </c>
      <c r="AY976" s="151" t="s">
        <v>252</v>
      </c>
    </row>
    <row r="977" spans="2:65" s="13" customFormat="1">
      <c r="B977" s="156"/>
      <c r="D977" s="150" t="s">
        <v>261</v>
      </c>
      <c r="E977" s="157" t="s">
        <v>1</v>
      </c>
      <c r="F977" s="158" t="s">
        <v>3802</v>
      </c>
      <c r="H977" s="159">
        <v>83.05</v>
      </c>
      <c r="I977" s="160"/>
      <c r="L977" s="156"/>
      <c r="M977" s="161"/>
      <c r="T977" s="162"/>
      <c r="AT977" s="157" t="s">
        <v>261</v>
      </c>
      <c r="AU977" s="157" t="s">
        <v>82</v>
      </c>
      <c r="AV977" s="13" t="s">
        <v>82</v>
      </c>
      <c r="AW977" s="13" t="s">
        <v>30</v>
      </c>
      <c r="AX977" s="13" t="s">
        <v>73</v>
      </c>
      <c r="AY977" s="157" t="s">
        <v>252</v>
      </c>
    </row>
    <row r="978" spans="2:65" s="12" customFormat="1">
      <c r="B978" s="149"/>
      <c r="D978" s="150" t="s">
        <v>261</v>
      </c>
      <c r="E978" s="151" t="s">
        <v>1</v>
      </c>
      <c r="F978" s="152" t="s">
        <v>3409</v>
      </c>
      <c r="H978" s="151" t="s">
        <v>1</v>
      </c>
      <c r="I978" s="153"/>
      <c r="L978" s="149"/>
      <c r="M978" s="154"/>
      <c r="T978" s="155"/>
      <c r="AT978" s="151" t="s">
        <v>261</v>
      </c>
      <c r="AU978" s="151" t="s">
        <v>82</v>
      </c>
      <c r="AV978" s="12" t="s">
        <v>80</v>
      </c>
      <c r="AW978" s="12" t="s">
        <v>30</v>
      </c>
      <c r="AX978" s="12" t="s">
        <v>73</v>
      </c>
      <c r="AY978" s="151" t="s">
        <v>252</v>
      </c>
    </row>
    <row r="979" spans="2:65" s="13" customFormat="1">
      <c r="B979" s="156"/>
      <c r="D979" s="150" t="s">
        <v>261</v>
      </c>
      <c r="E979" s="157" t="s">
        <v>1</v>
      </c>
      <c r="F979" s="158" t="s">
        <v>3410</v>
      </c>
      <c r="H979" s="159">
        <v>13.07</v>
      </c>
      <c r="I979" s="160"/>
      <c r="L979" s="156"/>
      <c r="M979" s="161"/>
      <c r="T979" s="162"/>
      <c r="AT979" s="157" t="s">
        <v>261</v>
      </c>
      <c r="AU979" s="157" t="s">
        <v>82</v>
      </c>
      <c r="AV979" s="13" t="s">
        <v>82</v>
      </c>
      <c r="AW979" s="13" t="s">
        <v>30</v>
      </c>
      <c r="AX979" s="13" t="s">
        <v>73</v>
      </c>
      <c r="AY979" s="157" t="s">
        <v>252</v>
      </c>
    </row>
    <row r="980" spans="2:65" s="14" customFormat="1">
      <c r="B980" s="163"/>
      <c r="D980" s="150" t="s">
        <v>261</v>
      </c>
      <c r="E980" s="164" t="s">
        <v>1</v>
      </c>
      <c r="F980" s="165" t="s">
        <v>277</v>
      </c>
      <c r="H980" s="166">
        <v>212.905</v>
      </c>
      <c r="I980" s="167"/>
      <c r="L980" s="163"/>
      <c r="M980" s="168"/>
      <c r="T980" s="169"/>
      <c r="AT980" s="164" t="s">
        <v>261</v>
      </c>
      <c r="AU980" s="164" t="s">
        <v>82</v>
      </c>
      <c r="AV980" s="14" t="s">
        <v>259</v>
      </c>
      <c r="AW980" s="14" t="s">
        <v>30</v>
      </c>
      <c r="AX980" s="14" t="s">
        <v>80</v>
      </c>
      <c r="AY980" s="164" t="s">
        <v>252</v>
      </c>
    </row>
    <row r="981" spans="2:65" s="1" customFormat="1" ht="24.2" customHeight="1">
      <c r="B981" s="32"/>
      <c r="C981" s="136" t="s">
        <v>1226</v>
      </c>
      <c r="D981" s="136" t="s">
        <v>254</v>
      </c>
      <c r="E981" s="137" t="s">
        <v>1721</v>
      </c>
      <c r="F981" s="138" t="s">
        <v>1722</v>
      </c>
      <c r="G981" s="139" t="s">
        <v>257</v>
      </c>
      <c r="H981" s="140">
        <v>129.85499999999999</v>
      </c>
      <c r="I981" s="141"/>
      <c r="J981" s="142">
        <f>ROUND(I981*H981,2)</f>
        <v>0</v>
      </c>
      <c r="K981" s="138" t="s">
        <v>258</v>
      </c>
      <c r="L981" s="32"/>
      <c r="M981" s="143" t="s">
        <v>1</v>
      </c>
      <c r="N981" s="144" t="s">
        <v>38</v>
      </c>
      <c r="P981" s="145">
        <f>O981*H981</f>
        <v>0</v>
      </c>
      <c r="Q981" s="145">
        <v>2.0000000000000001E-4</v>
      </c>
      <c r="R981" s="145">
        <f>Q981*H981</f>
        <v>2.5970999999999998E-2</v>
      </c>
      <c r="S981" s="145">
        <v>0</v>
      </c>
      <c r="T981" s="146">
        <f>S981*H981</f>
        <v>0</v>
      </c>
      <c r="AR981" s="147" t="s">
        <v>368</v>
      </c>
      <c r="AT981" s="147" t="s">
        <v>254</v>
      </c>
      <c r="AU981" s="147" t="s">
        <v>82</v>
      </c>
      <c r="AY981" s="17" t="s">
        <v>252</v>
      </c>
      <c r="BE981" s="148">
        <f>IF(N981="základní",J981,0)</f>
        <v>0</v>
      </c>
      <c r="BF981" s="148">
        <f>IF(N981="snížená",J981,0)</f>
        <v>0</v>
      </c>
      <c r="BG981" s="148">
        <f>IF(N981="zákl. přenesená",J981,0)</f>
        <v>0</v>
      </c>
      <c r="BH981" s="148">
        <f>IF(N981="sníž. přenesená",J981,0)</f>
        <v>0</v>
      </c>
      <c r="BI981" s="148">
        <f>IF(N981="nulová",J981,0)</f>
        <v>0</v>
      </c>
      <c r="BJ981" s="17" t="s">
        <v>80</v>
      </c>
      <c r="BK981" s="148">
        <f>ROUND(I981*H981,2)</f>
        <v>0</v>
      </c>
      <c r="BL981" s="17" t="s">
        <v>368</v>
      </c>
      <c r="BM981" s="147" t="s">
        <v>3804</v>
      </c>
    </row>
    <row r="982" spans="2:65" s="12" customFormat="1">
      <c r="B982" s="149"/>
      <c r="D982" s="150" t="s">
        <v>261</v>
      </c>
      <c r="E982" s="151" t="s">
        <v>1</v>
      </c>
      <c r="F982" s="152" t="s">
        <v>3407</v>
      </c>
      <c r="H982" s="151" t="s">
        <v>1</v>
      </c>
      <c r="I982" s="153"/>
      <c r="L982" s="149"/>
      <c r="M982" s="154"/>
      <c r="T982" s="155"/>
      <c r="AT982" s="151" t="s">
        <v>261</v>
      </c>
      <c r="AU982" s="151" t="s">
        <v>82</v>
      </c>
      <c r="AV982" s="12" t="s">
        <v>80</v>
      </c>
      <c r="AW982" s="12" t="s">
        <v>30</v>
      </c>
      <c r="AX982" s="12" t="s">
        <v>73</v>
      </c>
      <c r="AY982" s="151" t="s">
        <v>252</v>
      </c>
    </row>
    <row r="983" spans="2:65" s="13" customFormat="1">
      <c r="B983" s="156"/>
      <c r="D983" s="150" t="s">
        <v>261</v>
      </c>
      <c r="E983" s="157" t="s">
        <v>1</v>
      </c>
      <c r="F983" s="158" t="s">
        <v>3408</v>
      </c>
      <c r="H983" s="159">
        <v>116.785</v>
      </c>
      <c r="I983" s="160"/>
      <c r="L983" s="156"/>
      <c r="M983" s="161"/>
      <c r="T983" s="162"/>
      <c r="AT983" s="157" t="s">
        <v>261</v>
      </c>
      <c r="AU983" s="157" t="s">
        <v>82</v>
      </c>
      <c r="AV983" s="13" t="s">
        <v>82</v>
      </c>
      <c r="AW983" s="13" t="s">
        <v>30</v>
      </c>
      <c r="AX983" s="13" t="s">
        <v>73</v>
      </c>
      <c r="AY983" s="157" t="s">
        <v>252</v>
      </c>
    </row>
    <row r="984" spans="2:65" s="12" customFormat="1">
      <c r="B984" s="149"/>
      <c r="D984" s="150" t="s">
        <v>261</v>
      </c>
      <c r="E984" s="151" t="s">
        <v>1</v>
      </c>
      <c r="F984" s="152" t="s">
        <v>3409</v>
      </c>
      <c r="H984" s="151" t="s">
        <v>1</v>
      </c>
      <c r="I984" s="153"/>
      <c r="L984" s="149"/>
      <c r="M984" s="154"/>
      <c r="T984" s="155"/>
      <c r="AT984" s="151" t="s">
        <v>261</v>
      </c>
      <c r="AU984" s="151" t="s">
        <v>82</v>
      </c>
      <c r="AV984" s="12" t="s">
        <v>80</v>
      </c>
      <c r="AW984" s="12" t="s">
        <v>30</v>
      </c>
      <c r="AX984" s="12" t="s">
        <v>73</v>
      </c>
      <c r="AY984" s="151" t="s">
        <v>252</v>
      </c>
    </row>
    <row r="985" spans="2:65" s="13" customFormat="1">
      <c r="B985" s="156"/>
      <c r="D985" s="150" t="s">
        <v>261</v>
      </c>
      <c r="E985" s="157" t="s">
        <v>1</v>
      </c>
      <c r="F985" s="158" t="s">
        <v>3410</v>
      </c>
      <c r="H985" s="159">
        <v>13.07</v>
      </c>
      <c r="I985" s="160"/>
      <c r="L985" s="156"/>
      <c r="M985" s="161"/>
      <c r="T985" s="162"/>
      <c r="AT985" s="157" t="s">
        <v>261</v>
      </c>
      <c r="AU985" s="157" t="s">
        <v>82</v>
      </c>
      <c r="AV985" s="13" t="s">
        <v>82</v>
      </c>
      <c r="AW985" s="13" t="s">
        <v>30</v>
      </c>
      <c r="AX985" s="13" t="s">
        <v>73</v>
      </c>
      <c r="AY985" s="157" t="s">
        <v>252</v>
      </c>
    </row>
    <row r="986" spans="2:65" s="14" customFormat="1">
      <c r="B986" s="163"/>
      <c r="D986" s="150" t="s">
        <v>261</v>
      </c>
      <c r="E986" s="164" t="s">
        <v>1</v>
      </c>
      <c r="F986" s="165" t="s">
        <v>277</v>
      </c>
      <c r="H986" s="166">
        <v>129.85499999999999</v>
      </c>
      <c r="I986" s="167"/>
      <c r="L986" s="163"/>
      <c r="M986" s="168"/>
      <c r="T986" s="169"/>
      <c r="AT986" s="164" t="s">
        <v>261</v>
      </c>
      <c r="AU986" s="164" t="s">
        <v>82</v>
      </c>
      <c r="AV986" s="14" t="s">
        <v>259</v>
      </c>
      <c r="AW986" s="14" t="s">
        <v>30</v>
      </c>
      <c r="AX986" s="14" t="s">
        <v>80</v>
      </c>
      <c r="AY986" s="164" t="s">
        <v>252</v>
      </c>
    </row>
    <row r="987" spans="2:65" s="1" customFormat="1" ht="21.75" customHeight="1">
      <c r="B987" s="32"/>
      <c r="C987" s="136" t="s">
        <v>1230</v>
      </c>
      <c r="D987" s="136" t="s">
        <v>254</v>
      </c>
      <c r="E987" s="137" t="s">
        <v>3805</v>
      </c>
      <c r="F987" s="138" t="s">
        <v>3806</v>
      </c>
      <c r="G987" s="139" t="s">
        <v>257</v>
      </c>
      <c r="H987" s="140">
        <v>83.05</v>
      </c>
      <c r="I987" s="141"/>
      <c r="J987" s="142">
        <f>ROUND(I987*H987,2)</f>
        <v>0</v>
      </c>
      <c r="K987" s="138" t="s">
        <v>1</v>
      </c>
      <c r="L987" s="32"/>
      <c r="M987" s="143" t="s">
        <v>1</v>
      </c>
      <c r="N987" s="144" t="s">
        <v>38</v>
      </c>
      <c r="P987" s="145">
        <f>O987*H987</f>
        <v>0</v>
      </c>
      <c r="Q987" s="145">
        <v>3.15E-3</v>
      </c>
      <c r="R987" s="145">
        <f>Q987*H987</f>
        <v>0.26160749999999999</v>
      </c>
      <c r="S987" s="145">
        <v>0</v>
      </c>
      <c r="T987" s="146">
        <f>S987*H987</f>
        <v>0</v>
      </c>
      <c r="AR987" s="147" t="s">
        <v>368</v>
      </c>
      <c r="AT987" s="147" t="s">
        <v>254</v>
      </c>
      <c r="AU987" s="147" t="s">
        <v>82</v>
      </c>
      <c r="AY987" s="17" t="s">
        <v>252</v>
      </c>
      <c r="BE987" s="148">
        <f>IF(N987="základní",J987,0)</f>
        <v>0</v>
      </c>
      <c r="BF987" s="148">
        <f>IF(N987="snížená",J987,0)</f>
        <v>0</v>
      </c>
      <c r="BG987" s="148">
        <f>IF(N987="zákl. přenesená",J987,0)</f>
        <v>0</v>
      </c>
      <c r="BH987" s="148">
        <f>IF(N987="sníž. přenesená",J987,0)</f>
        <v>0</v>
      </c>
      <c r="BI987" s="148">
        <f>IF(N987="nulová",J987,0)</f>
        <v>0</v>
      </c>
      <c r="BJ987" s="17" t="s">
        <v>80</v>
      </c>
      <c r="BK987" s="148">
        <f>ROUND(I987*H987,2)</f>
        <v>0</v>
      </c>
      <c r="BL987" s="17" t="s">
        <v>368</v>
      </c>
      <c r="BM987" s="147" t="s">
        <v>3807</v>
      </c>
    </row>
    <row r="988" spans="2:65" s="12" customFormat="1">
      <c r="B988" s="149"/>
      <c r="D988" s="150" t="s">
        <v>261</v>
      </c>
      <c r="E988" s="151" t="s">
        <v>1</v>
      </c>
      <c r="F988" s="152" t="s">
        <v>3801</v>
      </c>
      <c r="H988" s="151" t="s">
        <v>1</v>
      </c>
      <c r="I988" s="153"/>
      <c r="L988" s="149"/>
      <c r="M988" s="154"/>
      <c r="T988" s="155"/>
      <c r="AT988" s="151" t="s">
        <v>261</v>
      </c>
      <c r="AU988" s="151" t="s">
        <v>82</v>
      </c>
      <c r="AV988" s="12" t="s">
        <v>80</v>
      </c>
      <c r="AW988" s="12" t="s">
        <v>30</v>
      </c>
      <c r="AX988" s="12" t="s">
        <v>73</v>
      </c>
      <c r="AY988" s="151" t="s">
        <v>252</v>
      </c>
    </row>
    <row r="989" spans="2:65" s="13" customFormat="1">
      <c r="B989" s="156"/>
      <c r="D989" s="150" t="s">
        <v>261</v>
      </c>
      <c r="E989" s="157" t="s">
        <v>1</v>
      </c>
      <c r="F989" s="158" t="s">
        <v>3802</v>
      </c>
      <c r="H989" s="159">
        <v>83.05</v>
      </c>
      <c r="I989" s="160"/>
      <c r="L989" s="156"/>
      <c r="M989" s="161"/>
      <c r="T989" s="162"/>
      <c r="AT989" s="157" t="s">
        <v>261</v>
      </c>
      <c r="AU989" s="157" t="s">
        <v>82</v>
      </c>
      <c r="AV989" s="13" t="s">
        <v>82</v>
      </c>
      <c r="AW989" s="13" t="s">
        <v>30</v>
      </c>
      <c r="AX989" s="13" t="s">
        <v>80</v>
      </c>
      <c r="AY989" s="157" t="s">
        <v>252</v>
      </c>
    </row>
    <row r="990" spans="2:65" s="1" customFormat="1" ht="44.25" customHeight="1">
      <c r="B990" s="32"/>
      <c r="C990" s="136" t="s">
        <v>1233</v>
      </c>
      <c r="D990" s="136" t="s">
        <v>254</v>
      </c>
      <c r="E990" s="137" t="s">
        <v>3808</v>
      </c>
      <c r="F990" s="138" t="s">
        <v>3809</v>
      </c>
      <c r="G990" s="139" t="s">
        <v>257</v>
      </c>
      <c r="H990" s="140">
        <v>116.785</v>
      </c>
      <c r="I990" s="141"/>
      <c r="J990" s="142">
        <f>ROUND(I990*H990,2)</f>
        <v>0</v>
      </c>
      <c r="K990" s="138" t="s">
        <v>258</v>
      </c>
      <c r="L990" s="32"/>
      <c r="M990" s="143" t="s">
        <v>1</v>
      </c>
      <c r="N990" s="144" t="s">
        <v>38</v>
      </c>
      <c r="P990" s="145">
        <f>O990*H990</f>
        <v>0</v>
      </c>
      <c r="Q990" s="145">
        <v>1.4999999999999999E-2</v>
      </c>
      <c r="R990" s="145">
        <f>Q990*H990</f>
        <v>1.7517749999999999</v>
      </c>
      <c r="S990" s="145">
        <v>0</v>
      </c>
      <c r="T990" s="146">
        <f>S990*H990</f>
        <v>0</v>
      </c>
      <c r="AR990" s="147" t="s">
        <v>368</v>
      </c>
      <c r="AT990" s="147" t="s">
        <v>254</v>
      </c>
      <c r="AU990" s="147" t="s">
        <v>82</v>
      </c>
      <c r="AY990" s="17" t="s">
        <v>252</v>
      </c>
      <c r="BE990" s="148">
        <f>IF(N990="základní",J990,0)</f>
        <v>0</v>
      </c>
      <c r="BF990" s="148">
        <f>IF(N990="snížená",J990,0)</f>
        <v>0</v>
      </c>
      <c r="BG990" s="148">
        <f>IF(N990="zákl. přenesená",J990,0)</f>
        <v>0</v>
      </c>
      <c r="BH990" s="148">
        <f>IF(N990="sníž. přenesená",J990,0)</f>
        <v>0</v>
      </c>
      <c r="BI990" s="148">
        <f>IF(N990="nulová",J990,0)</f>
        <v>0</v>
      </c>
      <c r="BJ990" s="17" t="s">
        <v>80</v>
      </c>
      <c r="BK990" s="148">
        <f>ROUND(I990*H990,2)</f>
        <v>0</v>
      </c>
      <c r="BL990" s="17" t="s">
        <v>368</v>
      </c>
      <c r="BM990" s="147" t="s">
        <v>3810</v>
      </c>
    </row>
    <row r="991" spans="2:65" s="12" customFormat="1">
      <c r="B991" s="149"/>
      <c r="D991" s="150" t="s">
        <v>261</v>
      </c>
      <c r="E991" s="151" t="s">
        <v>1</v>
      </c>
      <c r="F991" s="152" t="s">
        <v>3407</v>
      </c>
      <c r="H991" s="151" t="s">
        <v>1</v>
      </c>
      <c r="I991" s="153"/>
      <c r="L991" s="149"/>
      <c r="M991" s="154"/>
      <c r="T991" s="155"/>
      <c r="AT991" s="151" t="s">
        <v>261</v>
      </c>
      <c r="AU991" s="151" t="s">
        <v>82</v>
      </c>
      <c r="AV991" s="12" t="s">
        <v>80</v>
      </c>
      <c r="AW991" s="12" t="s">
        <v>30</v>
      </c>
      <c r="AX991" s="12" t="s">
        <v>73</v>
      </c>
      <c r="AY991" s="151" t="s">
        <v>252</v>
      </c>
    </row>
    <row r="992" spans="2:65" s="13" customFormat="1">
      <c r="B992" s="156"/>
      <c r="D992" s="150" t="s">
        <v>261</v>
      </c>
      <c r="E992" s="157" t="s">
        <v>1</v>
      </c>
      <c r="F992" s="158" t="s">
        <v>3408</v>
      </c>
      <c r="H992" s="159">
        <v>116.785</v>
      </c>
      <c r="I992" s="160"/>
      <c r="L992" s="156"/>
      <c r="M992" s="161"/>
      <c r="T992" s="162"/>
      <c r="AT992" s="157" t="s">
        <v>261</v>
      </c>
      <c r="AU992" s="157" t="s">
        <v>82</v>
      </c>
      <c r="AV992" s="13" t="s">
        <v>82</v>
      </c>
      <c r="AW992" s="13" t="s">
        <v>30</v>
      </c>
      <c r="AX992" s="13" t="s">
        <v>73</v>
      </c>
      <c r="AY992" s="157" t="s">
        <v>252</v>
      </c>
    </row>
    <row r="993" spans="2:65" s="14" customFormat="1">
      <c r="B993" s="163"/>
      <c r="D993" s="150" t="s">
        <v>261</v>
      </c>
      <c r="E993" s="164" t="s">
        <v>1</v>
      </c>
      <c r="F993" s="165" t="s">
        <v>277</v>
      </c>
      <c r="H993" s="166">
        <v>116.785</v>
      </c>
      <c r="I993" s="167"/>
      <c r="L993" s="163"/>
      <c r="M993" s="168"/>
      <c r="T993" s="169"/>
      <c r="AT993" s="164" t="s">
        <v>261</v>
      </c>
      <c r="AU993" s="164" t="s">
        <v>82</v>
      </c>
      <c r="AV993" s="14" t="s">
        <v>259</v>
      </c>
      <c r="AW993" s="14" t="s">
        <v>30</v>
      </c>
      <c r="AX993" s="14" t="s">
        <v>80</v>
      </c>
      <c r="AY993" s="164" t="s">
        <v>252</v>
      </c>
    </row>
    <row r="994" spans="2:65" s="1" customFormat="1" ht="24.2" customHeight="1">
      <c r="B994" s="32"/>
      <c r="C994" s="136" t="s">
        <v>1236</v>
      </c>
      <c r="D994" s="136" t="s">
        <v>254</v>
      </c>
      <c r="E994" s="137" t="s">
        <v>3811</v>
      </c>
      <c r="F994" s="138" t="s">
        <v>3812</v>
      </c>
      <c r="G994" s="139" t="s">
        <v>257</v>
      </c>
      <c r="H994" s="140">
        <v>199.83500000000001</v>
      </c>
      <c r="I994" s="141"/>
      <c r="J994" s="142">
        <f>ROUND(I994*H994,2)</f>
        <v>0</v>
      </c>
      <c r="K994" s="138" t="s">
        <v>258</v>
      </c>
      <c r="L994" s="32"/>
      <c r="M994" s="143" t="s">
        <v>1</v>
      </c>
      <c r="N994" s="144" t="s">
        <v>38</v>
      </c>
      <c r="P994" s="145">
        <f>O994*H994</f>
        <v>0</v>
      </c>
      <c r="Q994" s="145">
        <v>5.0000000000000001E-4</v>
      </c>
      <c r="R994" s="145">
        <f>Q994*H994</f>
        <v>9.9917500000000006E-2</v>
      </c>
      <c r="S994" s="145">
        <v>0</v>
      </c>
      <c r="T994" s="146">
        <f>S994*H994</f>
        <v>0</v>
      </c>
      <c r="AR994" s="147" t="s">
        <v>368</v>
      </c>
      <c r="AT994" s="147" t="s">
        <v>254</v>
      </c>
      <c r="AU994" s="147" t="s">
        <v>82</v>
      </c>
      <c r="AY994" s="17" t="s">
        <v>252</v>
      </c>
      <c r="BE994" s="148">
        <f>IF(N994="základní",J994,0)</f>
        <v>0</v>
      </c>
      <c r="BF994" s="148">
        <f>IF(N994="snížená",J994,0)</f>
        <v>0</v>
      </c>
      <c r="BG994" s="148">
        <f>IF(N994="zákl. přenesená",J994,0)</f>
        <v>0</v>
      </c>
      <c r="BH994" s="148">
        <f>IF(N994="sníž. přenesená",J994,0)</f>
        <v>0</v>
      </c>
      <c r="BI994" s="148">
        <f>IF(N994="nulová",J994,0)</f>
        <v>0</v>
      </c>
      <c r="BJ994" s="17" t="s">
        <v>80</v>
      </c>
      <c r="BK994" s="148">
        <f>ROUND(I994*H994,2)</f>
        <v>0</v>
      </c>
      <c r="BL994" s="17" t="s">
        <v>368</v>
      </c>
      <c r="BM994" s="147" t="s">
        <v>3813</v>
      </c>
    </row>
    <row r="995" spans="2:65" s="12" customFormat="1">
      <c r="B995" s="149"/>
      <c r="D995" s="150" t="s">
        <v>261</v>
      </c>
      <c r="E995" s="151" t="s">
        <v>1</v>
      </c>
      <c r="F995" s="152" t="s">
        <v>3407</v>
      </c>
      <c r="H995" s="151" t="s">
        <v>1</v>
      </c>
      <c r="I995" s="153"/>
      <c r="L995" s="149"/>
      <c r="M995" s="154"/>
      <c r="T995" s="155"/>
      <c r="AT995" s="151" t="s">
        <v>261</v>
      </c>
      <c r="AU995" s="151" t="s">
        <v>82</v>
      </c>
      <c r="AV995" s="12" t="s">
        <v>80</v>
      </c>
      <c r="AW995" s="12" t="s">
        <v>30</v>
      </c>
      <c r="AX995" s="12" t="s">
        <v>73</v>
      </c>
      <c r="AY995" s="151" t="s">
        <v>252</v>
      </c>
    </row>
    <row r="996" spans="2:65" s="13" customFormat="1">
      <c r="B996" s="156"/>
      <c r="D996" s="150" t="s">
        <v>261</v>
      </c>
      <c r="E996" s="157" t="s">
        <v>1</v>
      </c>
      <c r="F996" s="158" t="s">
        <v>3408</v>
      </c>
      <c r="H996" s="159">
        <v>116.785</v>
      </c>
      <c r="I996" s="160"/>
      <c r="L996" s="156"/>
      <c r="M996" s="161"/>
      <c r="T996" s="162"/>
      <c r="AT996" s="157" t="s">
        <v>261</v>
      </c>
      <c r="AU996" s="157" t="s">
        <v>82</v>
      </c>
      <c r="AV996" s="13" t="s">
        <v>82</v>
      </c>
      <c r="AW996" s="13" t="s">
        <v>30</v>
      </c>
      <c r="AX996" s="13" t="s">
        <v>73</v>
      </c>
      <c r="AY996" s="157" t="s">
        <v>252</v>
      </c>
    </row>
    <row r="997" spans="2:65" s="12" customFormat="1">
      <c r="B997" s="149"/>
      <c r="D997" s="150" t="s">
        <v>261</v>
      </c>
      <c r="E997" s="151" t="s">
        <v>1</v>
      </c>
      <c r="F997" s="152" t="s">
        <v>3801</v>
      </c>
      <c r="H997" s="151" t="s">
        <v>1</v>
      </c>
      <c r="I997" s="153"/>
      <c r="L997" s="149"/>
      <c r="M997" s="154"/>
      <c r="T997" s="155"/>
      <c r="AT997" s="151" t="s">
        <v>261</v>
      </c>
      <c r="AU997" s="151" t="s">
        <v>82</v>
      </c>
      <c r="AV997" s="12" t="s">
        <v>80</v>
      </c>
      <c r="AW997" s="12" t="s">
        <v>30</v>
      </c>
      <c r="AX997" s="12" t="s">
        <v>73</v>
      </c>
      <c r="AY997" s="151" t="s">
        <v>252</v>
      </c>
    </row>
    <row r="998" spans="2:65" s="13" customFormat="1">
      <c r="B998" s="156"/>
      <c r="D998" s="150" t="s">
        <v>261</v>
      </c>
      <c r="E998" s="157" t="s">
        <v>1</v>
      </c>
      <c r="F998" s="158" t="s">
        <v>3802</v>
      </c>
      <c r="H998" s="159">
        <v>83.05</v>
      </c>
      <c r="I998" s="160"/>
      <c r="L998" s="156"/>
      <c r="M998" s="161"/>
      <c r="T998" s="162"/>
      <c r="AT998" s="157" t="s">
        <v>261</v>
      </c>
      <c r="AU998" s="157" t="s">
        <v>82</v>
      </c>
      <c r="AV998" s="13" t="s">
        <v>82</v>
      </c>
      <c r="AW998" s="13" t="s">
        <v>30</v>
      </c>
      <c r="AX998" s="13" t="s">
        <v>73</v>
      </c>
      <c r="AY998" s="157" t="s">
        <v>252</v>
      </c>
    </row>
    <row r="999" spans="2:65" s="14" customFormat="1">
      <c r="B999" s="163"/>
      <c r="D999" s="150" t="s">
        <v>261</v>
      </c>
      <c r="E999" s="164" t="s">
        <v>1</v>
      </c>
      <c r="F999" s="165" t="s">
        <v>277</v>
      </c>
      <c r="H999" s="166">
        <v>199.83500000000001</v>
      </c>
      <c r="I999" s="167"/>
      <c r="L999" s="163"/>
      <c r="M999" s="168"/>
      <c r="T999" s="169"/>
      <c r="AT999" s="164" t="s">
        <v>261</v>
      </c>
      <c r="AU999" s="164" t="s">
        <v>82</v>
      </c>
      <c r="AV999" s="14" t="s">
        <v>259</v>
      </c>
      <c r="AW999" s="14" t="s">
        <v>30</v>
      </c>
      <c r="AX999" s="14" t="s">
        <v>80</v>
      </c>
      <c r="AY999" s="164" t="s">
        <v>252</v>
      </c>
    </row>
    <row r="1000" spans="2:65" s="1" customFormat="1" ht="16.5" customHeight="1">
      <c r="B1000" s="32"/>
      <c r="C1000" s="170" t="s">
        <v>1240</v>
      </c>
      <c r="D1000" s="170" t="s">
        <v>463</v>
      </c>
      <c r="E1000" s="171" t="s">
        <v>3814</v>
      </c>
      <c r="F1000" s="172" t="s">
        <v>3815</v>
      </c>
      <c r="G1000" s="173" t="s">
        <v>257</v>
      </c>
      <c r="H1000" s="174">
        <v>219.81899999999999</v>
      </c>
      <c r="I1000" s="175"/>
      <c r="J1000" s="176">
        <f>ROUND(I1000*H1000,2)</f>
        <v>0</v>
      </c>
      <c r="K1000" s="172" t="s">
        <v>1</v>
      </c>
      <c r="L1000" s="177"/>
      <c r="M1000" s="178" t="s">
        <v>1</v>
      </c>
      <c r="N1000" s="179" t="s">
        <v>38</v>
      </c>
      <c r="P1000" s="145">
        <f>O1000*H1000</f>
        <v>0</v>
      </c>
      <c r="Q1000" s="145">
        <v>1.2999999999999999E-3</v>
      </c>
      <c r="R1000" s="145">
        <f>Q1000*H1000</f>
        <v>0.28576469999999998</v>
      </c>
      <c r="S1000" s="145">
        <v>0</v>
      </c>
      <c r="T1000" s="146">
        <f>S1000*H1000</f>
        <v>0</v>
      </c>
      <c r="AR1000" s="147" t="s">
        <v>489</v>
      </c>
      <c r="AT1000" s="147" t="s">
        <v>463</v>
      </c>
      <c r="AU1000" s="147" t="s">
        <v>82</v>
      </c>
      <c r="AY1000" s="17" t="s">
        <v>252</v>
      </c>
      <c r="BE1000" s="148">
        <f>IF(N1000="základní",J1000,0)</f>
        <v>0</v>
      </c>
      <c r="BF1000" s="148">
        <f>IF(N1000="snížená",J1000,0)</f>
        <v>0</v>
      </c>
      <c r="BG1000" s="148">
        <f>IF(N1000="zákl. přenesená",J1000,0)</f>
        <v>0</v>
      </c>
      <c r="BH1000" s="148">
        <f>IF(N1000="sníž. přenesená",J1000,0)</f>
        <v>0</v>
      </c>
      <c r="BI1000" s="148">
        <f>IF(N1000="nulová",J1000,0)</f>
        <v>0</v>
      </c>
      <c r="BJ1000" s="17" t="s">
        <v>80</v>
      </c>
      <c r="BK1000" s="148">
        <f>ROUND(I1000*H1000,2)</f>
        <v>0</v>
      </c>
      <c r="BL1000" s="17" t="s">
        <v>368</v>
      </c>
      <c r="BM1000" s="147" t="s">
        <v>3816</v>
      </c>
    </row>
    <row r="1001" spans="2:65" s="13" customFormat="1">
      <c r="B1001" s="156"/>
      <c r="D1001" s="150" t="s">
        <v>261</v>
      </c>
      <c r="E1001" s="157" t="s">
        <v>1</v>
      </c>
      <c r="F1001" s="158" t="s">
        <v>3817</v>
      </c>
      <c r="H1001" s="159">
        <v>219.81899999999999</v>
      </c>
      <c r="I1001" s="160"/>
      <c r="L1001" s="156"/>
      <c r="M1001" s="161"/>
      <c r="T1001" s="162"/>
      <c r="AT1001" s="157" t="s">
        <v>261</v>
      </c>
      <c r="AU1001" s="157" t="s">
        <v>82</v>
      </c>
      <c r="AV1001" s="13" t="s">
        <v>82</v>
      </c>
      <c r="AW1001" s="13" t="s">
        <v>30</v>
      </c>
      <c r="AX1001" s="13" t="s">
        <v>80</v>
      </c>
      <c r="AY1001" s="157" t="s">
        <v>252</v>
      </c>
    </row>
    <row r="1002" spans="2:65" s="1" customFormat="1" ht="24.2" customHeight="1">
      <c r="B1002" s="32"/>
      <c r="C1002" s="136" t="s">
        <v>1243</v>
      </c>
      <c r="D1002" s="136" t="s">
        <v>254</v>
      </c>
      <c r="E1002" s="137" t="s">
        <v>1729</v>
      </c>
      <c r="F1002" s="138" t="s">
        <v>1730</v>
      </c>
      <c r="G1002" s="139" t="s">
        <v>257</v>
      </c>
      <c r="H1002" s="140">
        <v>13.07</v>
      </c>
      <c r="I1002" s="141"/>
      <c r="J1002" s="142">
        <f>ROUND(I1002*H1002,2)</f>
        <v>0</v>
      </c>
      <c r="K1002" s="138" t="s">
        <v>258</v>
      </c>
      <c r="L1002" s="32"/>
      <c r="M1002" s="143" t="s">
        <v>1</v>
      </c>
      <c r="N1002" s="144" t="s">
        <v>38</v>
      </c>
      <c r="P1002" s="145">
        <f>O1002*H1002</f>
        <v>0</v>
      </c>
      <c r="Q1002" s="145">
        <v>2.9999999999999997E-4</v>
      </c>
      <c r="R1002" s="145">
        <f>Q1002*H1002</f>
        <v>3.921E-3</v>
      </c>
      <c r="S1002" s="145">
        <v>0</v>
      </c>
      <c r="T1002" s="146">
        <f>S1002*H1002</f>
        <v>0</v>
      </c>
      <c r="AR1002" s="147" t="s">
        <v>368</v>
      </c>
      <c r="AT1002" s="147" t="s">
        <v>254</v>
      </c>
      <c r="AU1002" s="147" t="s">
        <v>82</v>
      </c>
      <c r="AY1002" s="17" t="s">
        <v>252</v>
      </c>
      <c r="BE1002" s="148">
        <f>IF(N1002="základní",J1002,0)</f>
        <v>0</v>
      </c>
      <c r="BF1002" s="148">
        <f>IF(N1002="snížená",J1002,0)</f>
        <v>0</v>
      </c>
      <c r="BG1002" s="148">
        <f>IF(N1002="zákl. přenesená",J1002,0)</f>
        <v>0</v>
      </c>
      <c r="BH1002" s="148">
        <f>IF(N1002="sníž. přenesená",J1002,0)</f>
        <v>0</v>
      </c>
      <c r="BI1002" s="148">
        <f>IF(N1002="nulová",J1002,0)</f>
        <v>0</v>
      </c>
      <c r="BJ1002" s="17" t="s">
        <v>80</v>
      </c>
      <c r="BK1002" s="148">
        <f>ROUND(I1002*H1002,2)</f>
        <v>0</v>
      </c>
      <c r="BL1002" s="17" t="s">
        <v>368</v>
      </c>
      <c r="BM1002" s="147" t="s">
        <v>3818</v>
      </c>
    </row>
    <row r="1003" spans="2:65" s="12" customFormat="1">
      <c r="B1003" s="149"/>
      <c r="D1003" s="150" t="s">
        <v>261</v>
      </c>
      <c r="E1003" s="151" t="s">
        <v>1</v>
      </c>
      <c r="F1003" s="152" t="s">
        <v>3409</v>
      </c>
      <c r="H1003" s="151" t="s">
        <v>1</v>
      </c>
      <c r="I1003" s="153"/>
      <c r="L1003" s="149"/>
      <c r="M1003" s="154"/>
      <c r="T1003" s="155"/>
      <c r="AT1003" s="151" t="s">
        <v>261</v>
      </c>
      <c r="AU1003" s="151" t="s">
        <v>82</v>
      </c>
      <c r="AV1003" s="12" t="s">
        <v>80</v>
      </c>
      <c r="AW1003" s="12" t="s">
        <v>30</v>
      </c>
      <c r="AX1003" s="12" t="s">
        <v>73</v>
      </c>
      <c r="AY1003" s="151" t="s">
        <v>252</v>
      </c>
    </row>
    <row r="1004" spans="2:65" s="13" customFormat="1">
      <c r="B1004" s="156"/>
      <c r="D1004" s="150" t="s">
        <v>261</v>
      </c>
      <c r="E1004" s="157" t="s">
        <v>1</v>
      </c>
      <c r="F1004" s="158" t="s">
        <v>3410</v>
      </c>
      <c r="H1004" s="159">
        <v>13.07</v>
      </c>
      <c r="I1004" s="160"/>
      <c r="L1004" s="156"/>
      <c r="M1004" s="161"/>
      <c r="T1004" s="162"/>
      <c r="AT1004" s="157" t="s">
        <v>261</v>
      </c>
      <c r="AU1004" s="157" t="s">
        <v>82</v>
      </c>
      <c r="AV1004" s="13" t="s">
        <v>82</v>
      </c>
      <c r="AW1004" s="13" t="s">
        <v>30</v>
      </c>
      <c r="AX1004" s="13" t="s">
        <v>80</v>
      </c>
      <c r="AY1004" s="157" t="s">
        <v>252</v>
      </c>
    </row>
    <row r="1005" spans="2:65" s="1" customFormat="1" ht="24.2" customHeight="1">
      <c r="B1005" s="32"/>
      <c r="C1005" s="170" t="s">
        <v>1247</v>
      </c>
      <c r="D1005" s="170" t="s">
        <v>463</v>
      </c>
      <c r="E1005" s="171" t="s">
        <v>1733</v>
      </c>
      <c r="F1005" s="172" t="s">
        <v>1734</v>
      </c>
      <c r="G1005" s="173" t="s">
        <v>257</v>
      </c>
      <c r="H1005" s="174">
        <v>14.377000000000001</v>
      </c>
      <c r="I1005" s="175"/>
      <c r="J1005" s="176">
        <f>ROUND(I1005*H1005,2)</f>
        <v>0</v>
      </c>
      <c r="K1005" s="172" t="s">
        <v>1</v>
      </c>
      <c r="L1005" s="177"/>
      <c r="M1005" s="178" t="s">
        <v>1</v>
      </c>
      <c r="N1005" s="179" t="s">
        <v>38</v>
      </c>
      <c r="P1005" s="145">
        <f>O1005*H1005</f>
        <v>0</v>
      </c>
      <c r="Q1005" s="145">
        <v>2.8300000000000001E-3</v>
      </c>
      <c r="R1005" s="145">
        <f>Q1005*H1005</f>
        <v>4.068691E-2</v>
      </c>
      <c r="S1005" s="145">
        <v>0</v>
      </c>
      <c r="T1005" s="146">
        <f>S1005*H1005</f>
        <v>0</v>
      </c>
      <c r="AR1005" s="147" t="s">
        <v>489</v>
      </c>
      <c r="AT1005" s="147" t="s">
        <v>463</v>
      </c>
      <c r="AU1005" s="147" t="s">
        <v>82</v>
      </c>
      <c r="AY1005" s="17" t="s">
        <v>252</v>
      </c>
      <c r="BE1005" s="148">
        <f>IF(N1005="základní",J1005,0)</f>
        <v>0</v>
      </c>
      <c r="BF1005" s="148">
        <f>IF(N1005="snížená",J1005,0)</f>
        <v>0</v>
      </c>
      <c r="BG1005" s="148">
        <f>IF(N1005="zákl. přenesená",J1005,0)</f>
        <v>0</v>
      </c>
      <c r="BH1005" s="148">
        <f>IF(N1005="sníž. přenesená",J1005,0)</f>
        <v>0</v>
      </c>
      <c r="BI1005" s="148">
        <f>IF(N1005="nulová",J1005,0)</f>
        <v>0</v>
      </c>
      <c r="BJ1005" s="17" t="s">
        <v>80</v>
      </c>
      <c r="BK1005" s="148">
        <f>ROUND(I1005*H1005,2)</f>
        <v>0</v>
      </c>
      <c r="BL1005" s="17" t="s">
        <v>368</v>
      </c>
      <c r="BM1005" s="147" t="s">
        <v>3819</v>
      </c>
    </row>
    <row r="1006" spans="2:65" s="13" customFormat="1">
      <c r="B1006" s="156"/>
      <c r="D1006" s="150" t="s">
        <v>261</v>
      </c>
      <c r="E1006" s="157" t="s">
        <v>1</v>
      </c>
      <c r="F1006" s="158" t="s">
        <v>3820</v>
      </c>
      <c r="H1006" s="159">
        <v>14.377000000000001</v>
      </c>
      <c r="I1006" s="160"/>
      <c r="L1006" s="156"/>
      <c r="M1006" s="161"/>
      <c r="T1006" s="162"/>
      <c r="AT1006" s="157" t="s">
        <v>261</v>
      </c>
      <c r="AU1006" s="157" t="s">
        <v>82</v>
      </c>
      <c r="AV1006" s="13" t="s">
        <v>82</v>
      </c>
      <c r="AW1006" s="13" t="s">
        <v>30</v>
      </c>
      <c r="AX1006" s="13" t="s">
        <v>80</v>
      </c>
      <c r="AY1006" s="157" t="s">
        <v>252</v>
      </c>
    </row>
    <row r="1007" spans="2:65" s="1" customFormat="1" ht="24.2" customHeight="1">
      <c r="B1007" s="32"/>
      <c r="C1007" s="136" t="s">
        <v>1251</v>
      </c>
      <c r="D1007" s="136" t="s">
        <v>254</v>
      </c>
      <c r="E1007" s="137" t="s">
        <v>1748</v>
      </c>
      <c r="F1007" s="138" t="s">
        <v>1749</v>
      </c>
      <c r="G1007" s="139" t="s">
        <v>610</v>
      </c>
      <c r="H1007" s="140">
        <v>8.7129999999999992</v>
      </c>
      <c r="I1007" s="141"/>
      <c r="J1007" s="142">
        <f>ROUND(I1007*H1007,2)</f>
        <v>0</v>
      </c>
      <c r="K1007" s="138" t="s">
        <v>258</v>
      </c>
      <c r="L1007" s="32"/>
      <c r="M1007" s="143" t="s">
        <v>1</v>
      </c>
      <c r="N1007" s="144" t="s">
        <v>38</v>
      </c>
      <c r="P1007" s="145">
        <f>O1007*H1007</f>
        <v>0</v>
      </c>
      <c r="Q1007" s="145">
        <v>0</v>
      </c>
      <c r="R1007" s="145">
        <f>Q1007*H1007</f>
        <v>0</v>
      </c>
      <c r="S1007" s="145">
        <v>0</v>
      </c>
      <c r="T1007" s="146">
        <f>S1007*H1007</f>
        <v>0</v>
      </c>
      <c r="AR1007" s="147" t="s">
        <v>368</v>
      </c>
      <c r="AT1007" s="147" t="s">
        <v>254</v>
      </c>
      <c r="AU1007" s="147" t="s">
        <v>82</v>
      </c>
      <c r="AY1007" s="17" t="s">
        <v>252</v>
      </c>
      <c r="BE1007" s="148">
        <f>IF(N1007="základní",J1007,0)</f>
        <v>0</v>
      </c>
      <c r="BF1007" s="148">
        <f>IF(N1007="snížená",J1007,0)</f>
        <v>0</v>
      </c>
      <c r="BG1007" s="148">
        <f>IF(N1007="zákl. přenesená",J1007,0)</f>
        <v>0</v>
      </c>
      <c r="BH1007" s="148">
        <f>IF(N1007="sníž. přenesená",J1007,0)</f>
        <v>0</v>
      </c>
      <c r="BI1007" s="148">
        <f>IF(N1007="nulová",J1007,0)</f>
        <v>0</v>
      </c>
      <c r="BJ1007" s="17" t="s">
        <v>80</v>
      </c>
      <c r="BK1007" s="148">
        <f>ROUND(I1007*H1007,2)</f>
        <v>0</v>
      </c>
      <c r="BL1007" s="17" t="s">
        <v>368</v>
      </c>
      <c r="BM1007" s="147" t="s">
        <v>3821</v>
      </c>
    </row>
    <row r="1008" spans="2:65" s="12" customFormat="1">
      <c r="B1008" s="149"/>
      <c r="D1008" s="150" t="s">
        <v>261</v>
      </c>
      <c r="E1008" s="151" t="s">
        <v>1</v>
      </c>
      <c r="F1008" s="152" t="s">
        <v>3409</v>
      </c>
      <c r="H1008" s="151" t="s">
        <v>1</v>
      </c>
      <c r="I1008" s="153"/>
      <c r="L1008" s="149"/>
      <c r="M1008" s="154"/>
      <c r="T1008" s="155"/>
      <c r="AT1008" s="151" t="s">
        <v>261</v>
      </c>
      <c r="AU1008" s="151" t="s">
        <v>82</v>
      </c>
      <c r="AV1008" s="12" t="s">
        <v>80</v>
      </c>
      <c r="AW1008" s="12" t="s">
        <v>30</v>
      </c>
      <c r="AX1008" s="12" t="s">
        <v>73</v>
      </c>
      <c r="AY1008" s="151" t="s">
        <v>252</v>
      </c>
    </row>
    <row r="1009" spans="2:65" s="13" customFormat="1">
      <c r="B1009" s="156"/>
      <c r="D1009" s="150" t="s">
        <v>261</v>
      </c>
      <c r="E1009" s="157" t="s">
        <v>1</v>
      </c>
      <c r="F1009" s="158" t="s">
        <v>3822</v>
      </c>
      <c r="H1009" s="159">
        <v>8.7129999999999992</v>
      </c>
      <c r="I1009" s="160"/>
      <c r="L1009" s="156"/>
      <c r="M1009" s="161"/>
      <c r="T1009" s="162"/>
      <c r="AT1009" s="157" t="s">
        <v>261</v>
      </c>
      <c r="AU1009" s="157" t="s">
        <v>82</v>
      </c>
      <c r="AV1009" s="13" t="s">
        <v>82</v>
      </c>
      <c r="AW1009" s="13" t="s">
        <v>30</v>
      </c>
      <c r="AX1009" s="13" t="s">
        <v>80</v>
      </c>
      <c r="AY1009" s="157" t="s">
        <v>252</v>
      </c>
    </row>
    <row r="1010" spans="2:65" s="1" customFormat="1" ht="21.75" customHeight="1">
      <c r="B1010" s="32"/>
      <c r="C1010" s="136" t="s">
        <v>1258</v>
      </c>
      <c r="D1010" s="136" t="s">
        <v>254</v>
      </c>
      <c r="E1010" s="137" t="s">
        <v>1754</v>
      </c>
      <c r="F1010" s="138" t="s">
        <v>1755</v>
      </c>
      <c r="G1010" s="139" t="s">
        <v>610</v>
      </c>
      <c r="H1010" s="140">
        <v>90.53</v>
      </c>
      <c r="I1010" s="141"/>
      <c r="J1010" s="142">
        <f>ROUND(I1010*H1010,2)</f>
        <v>0</v>
      </c>
      <c r="K1010" s="138" t="s">
        <v>258</v>
      </c>
      <c r="L1010" s="32"/>
      <c r="M1010" s="143" t="s">
        <v>1</v>
      </c>
      <c r="N1010" s="144" t="s">
        <v>38</v>
      </c>
      <c r="P1010" s="145">
        <f>O1010*H1010</f>
        <v>0</v>
      </c>
      <c r="Q1010" s="145">
        <v>1.0000000000000001E-5</v>
      </c>
      <c r="R1010" s="145">
        <f>Q1010*H1010</f>
        <v>9.0530000000000005E-4</v>
      </c>
      <c r="S1010" s="145">
        <v>0</v>
      </c>
      <c r="T1010" s="146">
        <f>S1010*H1010</f>
        <v>0</v>
      </c>
      <c r="AR1010" s="147" t="s">
        <v>368</v>
      </c>
      <c r="AT1010" s="147" t="s">
        <v>254</v>
      </c>
      <c r="AU1010" s="147" t="s">
        <v>82</v>
      </c>
      <c r="AY1010" s="17" t="s">
        <v>252</v>
      </c>
      <c r="BE1010" s="148">
        <f>IF(N1010="základní",J1010,0)</f>
        <v>0</v>
      </c>
      <c r="BF1010" s="148">
        <f>IF(N1010="snížená",J1010,0)</f>
        <v>0</v>
      </c>
      <c r="BG1010" s="148">
        <f>IF(N1010="zákl. přenesená",J1010,0)</f>
        <v>0</v>
      </c>
      <c r="BH1010" s="148">
        <f>IF(N1010="sníž. přenesená",J1010,0)</f>
        <v>0</v>
      </c>
      <c r="BI1010" s="148">
        <f>IF(N1010="nulová",J1010,0)</f>
        <v>0</v>
      </c>
      <c r="BJ1010" s="17" t="s">
        <v>80</v>
      </c>
      <c r="BK1010" s="148">
        <f>ROUND(I1010*H1010,2)</f>
        <v>0</v>
      </c>
      <c r="BL1010" s="17" t="s">
        <v>368</v>
      </c>
      <c r="BM1010" s="147" t="s">
        <v>3823</v>
      </c>
    </row>
    <row r="1011" spans="2:65" s="12" customFormat="1">
      <c r="B1011" s="149"/>
      <c r="D1011" s="150" t="s">
        <v>261</v>
      </c>
      <c r="E1011" s="151" t="s">
        <v>1</v>
      </c>
      <c r="F1011" s="152" t="s">
        <v>3303</v>
      </c>
      <c r="H1011" s="151" t="s">
        <v>1</v>
      </c>
      <c r="I1011" s="153"/>
      <c r="L1011" s="149"/>
      <c r="M1011" s="154"/>
      <c r="T1011" s="155"/>
      <c r="AT1011" s="151" t="s">
        <v>261</v>
      </c>
      <c r="AU1011" s="151" t="s">
        <v>82</v>
      </c>
      <c r="AV1011" s="12" t="s">
        <v>80</v>
      </c>
      <c r="AW1011" s="12" t="s">
        <v>30</v>
      </c>
      <c r="AX1011" s="12" t="s">
        <v>73</v>
      </c>
      <c r="AY1011" s="151" t="s">
        <v>252</v>
      </c>
    </row>
    <row r="1012" spans="2:65" s="13" customFormat="1">
      <c r="B1012" s="156"/>
      <c r="D1012" s="150" t="s">
        <v>261</v>
      </c>
      <c r="E1012" s="157" t="s">
        <v>1</v>
      </c>
      <c r="F1012" s="158" t="s">
        <v>3824</v>
      </c>
      <c r="H1012" s="159">
        <v>15.01</v>
      </c>
      <c r="I1012" s="160"/>
      <c r="L1012" s="156"/>
      <c r="M1012" s="161"/>
      <c r="T1012" s="162"/>
      <c r="AT1012" s="157" t="s">
        <v>261</v>
      </c>
      <c r="AU1012" s="157" t="s">
        <v>82</v>
      </c>
      <c r="AV1012" s="13" t="s">
        <v>82</v>
      </c>
      <c r="AW1012" s="13" t="s">
        <v>30</v>
      </c>
      <c r="AX1012" s="13" t="s">
        <v>73</v>
      </c>
      <c r="AY1012" s="157" t="s">
        <v>252</v>
      </c>
    </row>
    <row r="1013" spans="2:65" s="12" customFormat="1">
      <c r="B1013" s="149"/>
      <c r="D1013" s="150" t="s">
        <v>261</v>
      </c>
      <c r="E1013" s="151" t="s">
        <v>1</v>
      </c>
      <c r="F1013" s="152" t="s">
        <v>3314</v>
      </c>
      <c r="H1013" s="151" t="s">
        <v>1</v>
      </c>
      <c r="I1013" s="153"/>
      <c r="L1013" s="149"/>
      <c r="M1013" s="154"/>
      <c r="T1013" s="155"/>
      <c r="AT1013" s="151" t="s">
        <v>261</v>
      </c>
      <c r="AU1013" s="151" t="s">
        <v>82</v>
      </c>
      <c r="AV1013" s="12" t="s">
        <v>80</v>
      </c>
      <c r="AW1013" s="12" t="s">
        <v>30</v>
      </c>
      <c r="AX1013" s="12" t="s">
        <v>73</v>
      </c>
      <c r="AY1013" s="151" t="s">
        <v>252</v>
      </c>
    </row>
    <row r="1014" spans="2:65" s="13" customFormat="1">
      <c r="B1014" s="156"/>
      <c r="D1014" s="150" t="s">
        <v>261</v>
      </c>
      <c r="E1014" s="157" t="s">
        <v>1</v>
      </c>
      <c r="F1014" s="158" t="s">
        <v>3825</v>
      </c>
      <c r="H1014" s="159">
        <v>17.05</v>
      </c>
      <c r="I1014" s="160"/>
      <c r="L1014" s="156"/>
      <c r="M1014" s="161"/>
      <c r="T1014" s="162"/>
      <c r="AT1014" s="157" t="s">
        <v>261</v>
      </c>
      <c r="AU1014" s="157" t="s">
        <v>82</v>
      </c>
      <c r="AV1014" s="13" t="s">
        <v>82</v>
      </c>
      <c r="AW1014" s="13" t="s">
        <v>30</v>
      </c>
      <c r="AX1014" s="13" t="s">
        <v>73</v>
      </c>
      <c r="AY1014" s="157" t="s">
        <v>252</v>
      </c>
    </row>
    <row r="1015" spans="2:65" s="12" customFormat="1">
      <c r="B1015" s="149"/>
      <c r="D1015" s="150" t="s">
        <v>261</v>
      </c>
      <c r="E1015" s="151" t="s">
        <v>1</v>
      </c>
      <c r="F1015" s="152" t="s">
        <v>3315</v>
      </c>
      <c r="H1015" s="151" t="s">
        <v>1</v>
      </c>
      <c r="I1015" s="153"/>
      <c r="L1015" s="149"/>
      <c r="M1015" s="154"/>
      <c r="T1015" s="155"/>
      <c r="AT1015" s="151" t="s">
        <v>261</v>
      </c>
      <c r="AU1015" s="151" t="s">
        <v>82</v>
      </c>
      <c r="AV1015" s="12" t="s">
        <v>80</v>
      </c>
      <c r="AW1015" s="12" t="s">
        <v>30</v>
      </c>
      <c r="AX1015" s="12" t="s">
        <v>73</v>
      </c>
      <c r="AY1015" s="151" t="s">
        <v>252</v>
      </c>
    </row>
    <row r="1016" spans="2:65" s="13" customFormat="1">
      <c r="B1016" s="156"/>
      <c r="D1016" s="150" t="s">
        <v>261</v>
      </c>
      <c r="E1016" s="157" t="s">
        <v>1</v>
      </c>
      <c r="F1016" s="158" t="s">
        <v>3826</v>
      </c>
      <c r="H1016" s="159">
        <v>12.8</v>
      </c>
      <c r="I1016" s="160"/>
      <c r="L1016" s="156"/>
      <c r="M1016" s="161"/>
      <c r="T1016" s="162"/>
      <c r="AT1016" s="157" t="s">
        <v>261</v>
      </c>
      <c r="AU1016" s="157" t="s">
        <v>82</v>
      </c>
      <c r="AV1016" s="13" t="s">
        <v>82</v>
      </c>
      <c r="AW1016" s="13" t="s">
        <v>30</v>
      </c>
      <c r="AX1016" s="13" t="s">
        <v>73</v>
      </c>
      <c r="AY1016" s="157" t="s">
        <v>252</v>
      </c>
    </row>
    <row r="1017" spans="2:65" s="12" customFormat="1">
      <c r="B1017" s="149"/>
      <c r="D1017" s="150" t="s">
        <v>261</v>
      </c>
      <c r="E1017" s="151" t="s">
        <v>1</v>
      </c>
      <c r="F1017" s="152" t="s">
        <v>3290</v>
      </c>
      <c r="H1017" s="151" t="s">
        <v>1</v>
      </c>
      <c r="I1017" s="153"/>
      <c r="L1017" s="149"/>
      <c r="M1017" s="154"/>
      <c r="T1017" s="155"/>
      <c r="AT1017" s="151" t="s">
        <v>261</v>
      </c>
      <c r="AU1017" s="151" t="s">
        <v>82</v>
      </c>
      <c r="AV1017" s="12" t="s">
        <v>80</v>
      </c>
      <c r="AW1017" s="12" t="s">
        <v>30</v>
      </c>
      <c r="AX1017" s="12" t="s">
        <v>73</v>
      </c>
      <c r="AY1017" s="151" t="s">
        <v>252</v>
      </c>
    </row>
    <row r="1018" spans="2:65" s="13" customFormat="1">
      <c r="B1018" s="156"/>
      <c r="D1018" s="150" t="s">
        <v>261</v>
      </c>
      <c r="E1018" s="157" t="s">
        <v>1</v>
      </c>
      <c r="F1018" s="158" t="s">
        <v>3827</v>
      </c>
      <c r="H1018" s="159">
        <v>14.81</v>
      </c>
      <c r="I1018" s="160"/>
      <c r="L1018" s="156"/>
      <c r="M1018" s="161"/>
      <c r="T1018" s="162"/>
      <c r="AT1018" s="157" t="s">
        <v>261</v>
      </c>
      <c r="AU1018" s="157" t="s">
        <v>82</v>
      </c>
      <c r="AV1018" s="13" t="s">
        <v>82</v>
      </c>
      <c r="AW1018" s="13" t="s">
        <v>30</v>
      </c>
      <c r="AX1018" s="13" t="s">
        <v>73</v>
      </c>
      <c r="AY1018" s="157" t="s">
        <v>252</v>
      </c>
    </row>
    <row r="1019" spans="2:65" s="12" customFormat="1">
      <c r="B1019" s="149"/>
      <c r="D1019" s="150" t="s">
        <v>261</v>
      </c>
      <c r="E1019" s="151" t="s">
        <v>1</v>
      </c>
      <c r="F1019" s="152" t="s">
        <v>3385</v>
      </c>
      <c r="H1019" s="151" t="s">
        <v>1</v>
      </c>
      <c r="I1019" s="153"/>
      <c r="L1019" s="149"/>
      <c r="M1019" s="154"/>
      <c r="T1019" s="155"/>
      <c r="AT1019" s="151" t="s">
        <v>261</v>
      </c>
      <c r="AU1019" s="151" t="s">
        <v>82</v>
      </c>
      <c r="AV1019" s="12" t="s">
        <v>80</v>
      </c>
      <c r="AW1019" s="12" t="s">
        <v>30</v>
      </c>
      <c r="AX1019" s="12" t="s">
        <v>73</v>
      </c>
      <c r="AY1019" s="151" t="s">
        <v>252</v>
      </c>
    </row>
    <row r="1020" spans="2:65" s="13" customFormat="1">
      <c r="B1020" s="156"/>
      <c r="D1020" s="150" t="s">
        <v>261</v>
      </c>
      <c r="E1020" s="157" t="s">
        <v>1</v>
      </c>
      <c r="F1020" s="158" t="s">
        <v>3828</v>
      </c>
      <c r="H1020" s="159">
        <v>6.75</v>
      </c>
      <c r="I1020" s="160"/>
      <c r="L1020" s="156"/>
      <c r="M1020" s="161"/>
      <c r="T1020" s="162"/>
      <c r="AT1020" s="157" t="s">
        <v>261</v>
      </c>
      <c r="AU1020" s="157" t="s">
        <v>82</v>
      </c>
      <c r="AV1020" s="13" t="s">
        <v>82</v>
      </c>
      <c r="AW1020" s="13" t="s">
        <v>30</v>
      </c>
      <c r="AX1020" s="13" t="s">
        <v>73</v>
      </c>
      <c r="AY1020" s="157" t="s">
        <v>252</v>
      </c>
    </row>
    <row r="1021" spans="2:65" s="12" customFormat="1">
      <c r="B1021" s="149"/>
      <c r="D1021" s="150" t="s">
        <v>261</v>
      </c>
      <c r="E1021" s="151" t="s">
        <v>1</v>
      </c>
      <c r="F1021" s="152" t="s">
        <v>3326</v>
      </c>
      <c r="H1021" s="151" t="s">
        <v>1</v>
      </c>
      <c r="I1021" s="153"/>
      <c r="L1021" s="149"/>
      <c r="M1021" s="154"/>
      <c r="T1021" s="155"/>
      <c r="AT1021" s="151" t="s">
        <v>261</v>
      </c>
      <c r="AU1021" s="151" t="s">
        <v>82</v>
      </c>
      <c r="AV1021" s="12" t="s">
        <v>80</v>
      </c>
      <c r="AW1021" s="12" t="s">
        <v>30</v>
      </c>
      <c r="AX1021" s="12" t="s">
        <v>73</v>
      </c>
      <c r="AY1021" s="151" t="s">
        <v>252</v>
      </c>
    </row>
    <row r="1022" spans="2:65" s="13" customFormat="1">
      <c r="B1022" s="156"/>
      <c r="D1022" s="150" t="s">
        <v>261</v>
      </c>
      <c r="E1022" s="157" t="s">
        <v>1</v>
      </c>
      <c r="F1022" s="158" t="s">
        <v>3829</v>
      </c>
      <c r="H1022" s="159">
        <v>14.5</v>
      </c>
      <c r="I1022" s="160"/>
      <c r="L1022" s="156"/>
      <c r="M1022" s="161"/>
      <c r="T1022" s="162"/>
      <c r="AT1022" s="157" t="s">
        <v>261</v>
      </c>
      <c r="AU1022" s="157" t="s">
        <v>82</v>
      </c>
      <c r="AV1022" s="13" t="s">
        <v>82</v>
      </c>
      <c r="AW1022" s="13" t="s">
        <v>30</v>
      </c>
      <c r="AX1022" s="13" t="s">
        <v>73</v>
      </c>
      <c r="AY1022" s="157" t="s">
        <v>252</v>
      </c>
    </row>
    <row r="1023" spans="2:65" s="12" customFormat="1">
      <c r="B1023" s="149"/>
      <c r="D1023" s="150" t="s">
        <v>261</v>
      </c>
      <c r="E1023" s="151" t="s">
        <v>1</v>
      </c>
      <c r="F1023" s="152" t="s">
        <v>3394</v>
      </c>
      <c r="H1023" s="151" t="s">
        <v>1</v>
      </c>
      <c r="I1023" s="153"/>
      <c r="L1023" s="149"/>
      <c r="M1023" s="154"/>
      <c r="T1023" s="155"/>
      <c r="AT1023" s="151" t="s">
        <v>261</v>
      </c>
      <c r="AU1023" s="151" t="s">
        <v>82</v>
      </c>
      <c r="AV1023" s="12" t="s">
        <v>80</v>
      </c>
      <c r="AW1023" s="12" t="s">
        <v>30</v>
      </c>
      <c r="AX1023" s="12" t="s">
        <v>73</v>
      </c>
      <c r="AY1023" s="151" t="s">
        <v>252</v>
      </c>
    </row>
    <row r="1024" spans="2:65" s="13" customFormat="1">
      <c r="B1024" s="156"/>
      <c r="D1024" s="150" t="s">
        <v>261</v>
      </c>
      <c r="E1024" s="157" t="s">
        <v>1</v>
      </c>
      <c r="F1024" s="158" t="s">
        <v>3830</v>
      </c>
      <c r="H1024" s="159">
        <v>9.61</v>
      </c>
      <c r="I1024" s="160"/>
      <c r="L1024" s="156"/>
      <c r="M1024" s="161"/>
      <c r="T1024" s="162"/>
      <c r="AT1024" s="157" t="s">
        <v>261</v>
      </c>
      <c r="AU1024" s="157" t="s">
        <v>82</v>
      </c>
      <c r="AV1024" s="13" t="s">
        <v>82</v>
      </c>
      <c r="AW1024" s="13" t="s">
        <v>30</v>
      </c>
      <c r="AX1024" s="13" t="s">
        <v>73</v>
      </c>
      <c r="AY1024" s="157" t="s">
        <v>252</v>
      </c>
    </row>
    <row r="1025" spans="2:65" s="14" customFormat="1">
      <c r="B1025" s="163"/>
      <c r="D1025" s="150" t="s">
        <v>261</v>
      </c>
      <c r="E1025" s="164" t="s">
        <v>1</v>
      </c>
      <c r="F1025" s="165" t="s">
        <v>277</v>
      </c>
      <c r="H1025" s="166">
        <v>90.53</v>
      </c>
      <c r="I1025" s="167"/>
      <c r="L1025" s="163"/>
      <c r="M1025" s="168"/>
      <c r="T1025" s="169"/>
      <c r="AT1025" s="164" t="s">
        <v>261</v>
      </c>
      <c r="AU1025" s="164" t="s">
        <v>82</v>
      </c>
      <c r="AV1025" s="14" t="s">
        <v>259</v>
      </c>
      <c r="AW1025" s="14" t="s">
        <v>30</v>
      </c>
      <c r="AX1025" s="14" t="s">
        <v>80</v>
      </c>
      <c r="AY1025" s="164" t="s">
        <v>252</v>
      </c>
    </row>
    <row r="1026" spans="2:65" s="1" customFormat="1" ht="16.5" customHeight="1">
      <c r="B1026" s="32"/>
      <c r="C1026" s="170" t="s">
        <v>1260</v>
      </c>
      <c r="D1026" s="170" t="s">
        <v>463</v>
      </c>
      <c r="E1026" s="171" t="s">
        <v>1761</v>
      </c>
      <c r="F1026" s="172" t="s">
        <v>1762</v>
      </c>
      <c r="G1026" s="173" t="s">
        <v>610</v>
      </c>
      <c r="H1026" s="174">
        <v>101.575</v>
      </c>
      <c r="I1026" s="175"/>
      <c r="J1026" s="176">
        <f>ROUND(I1026*H1026,2)</f>
        <v>0</v>
      </c>
      <c r="K1026" s="172" t="s">
        <v>258</v>
      </c>
      <c r="L1026" s="177"/>
      <c r="M1026" s="178" t="s">
        <v>1</v>
      </c>
      <c r="N1026" s="179" t="s">
        <v>38</v>
      </c>
      <c r="P1026" s="145">
        <f>O1026*H1026</f>
        <v>0</v>
      </c>
      <c r="Q1026" s="145">
        <v>2.9999999999999997E-4</v>
      </c>
      <c r="R1026" s="145">
        <f>Q1026*H1026</f>
        <v>3.04725E-2</v>
      </c>
      <c r="S1026" s="145">
        <v>0</v>
      </c>
      <c r="T1026" s="146">
        <f>S1026*H1026</f>
        <v>0</v>
      </c>
      <c r="AR1026" s="147" t="s">
        <v>489</v>
      </c>
      <c r="AT1026" s="147" t="s">
        <v>463</v>
      </c>
      <c r="AU1026" s="147" t="s">
        <v>82</v>
      </c>
      <c r="AY1026" s="17" t="s">
        <v>252</v>
      </c>
      <c r="BE1026" s="148">
        <f>IF(N1026="základní",J1026,0)</f>
        <v>0</v>
      </c>
      <c r="BF1026" s="148">
        <f>IF(N1026="snížená",J1026,0)</f>
        <v>0</v>
      </c>
      <c r="BG1026" s="148">
        <f>IF(N1026="zákl. přenesená",J1026,0)</f>
        <v>0</v>
      </c>
      <c r="BH1026" s="148">
        <f>IF(N1026="sníž. přenesená",J1026,0)</f>
        <v>0</v>
      </c>
      <c r="BI1026" s="148">
        <f>IF(N1026="nulová",J1026,0)</f>
        <v>0</v>
      </c>
      <c r="BJ1026" s="17" t="s">
        <v>80</v>
      </c>
      <c r="BK1026" s="148">
        <f>ROUND(I1026*H1026,2)</f>
        <v>0</v>
      </c>
      <c r="BL1026" s="17" t="s">
        <v>368</v>
      </c>
      <c r="BM1026" s="147" t="s">
        <v>3831</v>
      </c>
    </row>
    <row r="1027" spans="2:65" s="13" customFormat="1">
      <c r="B1027" s="156"/>
      <c r="D1027" s="150" t="s">
        <v>261</v>
      </c>
      <c r="E1027" s="157" t="s">
        <v>1</v>
      </c>
      <c r="F1027" s="158" t="s">
        <v>3832</v>
      </c>
      <c r="H1027" s="159">
        <v>99.582999999999998</v>
      </c>
      <c r="I1027" s="160"/>
      <c r="L1027" s="156"/>
      <c r="M1027" s="161"/>
      <c r="T1027" s="162"/>
      <c r="AT1027" s="157" t="s">
        <v>261</v>
      </c>
      <c r="AU1027" s="157" t="s">
        <v>82</v>
      </c>
      <c r="AV1027" s="13" t="s">
        <v>82</v>
      </c>
      <c r="AW1027" s="13" t="s">
        <v>30</v>
      </c>
      <c r="AX1027" s="13" t="s">
        <v>80</v>
      </c>
      <c r="AY1027" s="157" t="s">
        <v>252</v>
      </c>
    </row>
    <row r="1028" spans="2:65" s="13" customFormat="1">
      <c r="B1028" s="156"/>
      <c r="D1028" s="150" t="s">
        <v>261</v>
      </c>
      <c r="F1028" s="158" t="s">
        <v>3833</v>
      </c>
      <c r="H1028" s="159">
        <v>101.575</v>
      </c>
      <c r="I1028" s="160"/>
      <c r="L1028" s="156"/>
      <c r="M1028" s="161"/>
      <c r="T1028" s="162"/>
      <c r="AT1028" s="157" t="s">
        <v>261</v>
      </c>
      <c r="AU1028" s="157" t="s">
        <v>82</v>
      </c>
      <c r="AV1028" s="13" t="s">
        <v>82</v>
      </c>
      <c r="AW1028" s="13" t="s">
        <v>4</v>
      </c>
      <c r="AX1028" s="13" t="s">
        <v>80</v>
      </c>
      <c r="AY1028" s="157" t="s">
        <v>252</v>
      </c>
    </row>
    <row r="1029" spans="2:65" s="1" customFormat="1" ht="24.2" customHeight="1">
      <c r="B1029" s="32"/>
      <c r="C1029" s="136" t="s">
        <v>1262</v>
      </c>
      <c r="D1029" s="136" t="s">
        <v>254</v>
      </c>
      <c r="E1029" s="137" t="s">
        <v>3834</v>
      </c>
      <c r="F1029" s="138" t="s">
        <v>3835</v>
      </c>
      <c r="G1029" s="139" t="s">
        <v>610</v>
      </c>
      <c r="H1029" s="140">
        <v>172.18</v>
      </c>
      <c r="I1029" s="141"/>
      <c r="J1029" s="142">
        <f>ROUND(I1029*H1029,2)</f>
        <v>0</v>
      </c>
      <c r="K1029" s="138" t="s">
        <v>258</v>
      </c>
      <c r="L1029" s="32"/>
      <c r="M1029" s="143" t="s">
        <v>1</v>
      </c>
      <c r="N1029" s="144" t="s">
        <v>38</v>
      </c>
      <c r="P1029" s="145">
        <f>O1029*H1029</f>
        <v>0</v>
      </c>
      <c r="Q1029" s="145">
        <v>3.0000000000000001E-5</v>
      </c>
      <c r="R1029" s="145">
        <f>Q1029*H1029</f>
        <v>5.1654000000000005E-3</v>
      </c>
      <c r="S1029" s="145">
        <v>0</v>
      </c>
      <c r="T1029" s="146">
        <f>S1029*H1029</f>
        <v>0</v>
      </c>
      <c r="AR1029" s="147" t="s">
        <v>368</v>
      </c>
      <c r="AT1029" s="147" t="s">
        <v>254</v>
      </c>
      <c r="AU1029" s="147" t="s">
        <v>82</v>
      </c>
      <c r="AY1029" s="17" t="s">
        <v>252</v>
      </c>
      <c r="BE1029" s="148">
        <f>IF(N1029="základní",J1029,0)</f>
        <v>0</v>
      </c>
      <c r="BF1029" s="148">
        <f>IF(N1029="snížená",J1029,0)</f>
        <v>0</v>
      </c>
      <c r="BG1029" s="148">
        <f>IF(N1029="zákl. přenesená",J1029,0)</f>
        <v>0</v>
      </c>
      <c r="BH1029" s="148">
        <f>IF(N1029="sníž. přenesená",J1029,0)</f>
        <v>0</v>
      </c>
      <c r="BI1029" s="148">
        <f>IF(N1029="nulová",J1029,0)</f>
        <v>0</v>
      </c>
      <c r="BJ1029" s="17" t="s">
        <v>80</v>
      </c>
      <c r="BK1029" s="148">
        <f>ROUND(I1029*H1029,2)</f>
        <v>0</v>
      </c>
      <c r="BL1029" s="17" t="s">
        <v>368</v>
      </c>
      <c r="BM1029" s="147" t="s">
        <v>3836</v>
      </c>
    </row>
    <row r="1030" spans="2:65" s="12" customFormat="1">
      <c r="B1030" s="149"/>
      <c r="D1030" s="150" t="s">
        <v>261</v>
      </c>
      <c r="E1030" s="151" t="s">
        <v>1</v>
      </c>
      <c r="F1030" s="152" t="s">
        <v>3837</v>
      </c>
      <c r="H1030" s="151" t="s">
        <v>1</v>
      </c>
      <c r="I1030" s="153"/>
      <c r="L1030" s="149"/>
      <c r="M1030" s="154"/>
      <c r="T1030" s="155"/>
      <c r="AT1030" s="151" t="s">
        <v>261</v>
      </c>
      <c r="AU1030" s="151" t="s">
        <v>82</v>
      </c>
      <c r="AV1030" s="12" t="s">
        <v>80</v>
      </c>
      <c r="AW1030" s="12" t="s">
        <v>30</v>
      </c>
      <c r="AX1030" s="12" t="s">
        <v>73</v>
      </c>
      <c r="AY1030" s="151" t="s">
        <v>252</v>
      </c>
    </row>
    <row r="1031" spans="2:65" s="12" customFormat="1">
      <c r="B1031" s="149"/>
      <c r="D1031" s="150" t="s">
        <v>261</v>
      </c>
      <c r="E1031" s="151" t="s">
        <v>1</v>
      </c>
      <c r="F1031" s="152" t="s">
        <v>3378</v>
      </c>
      <c r="H1031" s="151" t="s">
        <v>1</v>
      </c>
      <c r="I1031" s="153"/>
      <c r="L1031" s="149"/>
      <c r="M1031" s="154"/>
      <c r="T1031" s="155"/>
      <c r="AT1031" s="151" t="s">
        <v>261</v>
      </c>
      <c r="AU1031" s="151" t="s">
        <v>82</v>
      </c>
      <c r="AV1031" s="12" t="s">
        <v>80</v>
      </c>
      <c r="AW1031" s="12" t="s">
        <v>30</v>
      </c>
      <c r="AX1031" s="12" t="s">
        <v>73</v>
      </c>
      <c r="AY1031" s="151" t="s">
        <v>252</v>
      </c>
    </row>
    <row r="1032" spans="2:65" s="13" customFormat="1">
      <c r="B1032" s="156"/>
      <c r="D1032" s="150" t="s">
        <v>261</v>
      </c>
      <c r="E1032" s="157" t="s">
        <v>1</v>
      </c>
      <c r="F1032" s="158" t="s">
        <v>1138</v>
      </c>
      <c r="H1032" s="159">
        <v>27.07</v>
      </c>
      <c r="I1032" s="160"/>
      <c r="L1032" s="156"/>
      <c r="M1032" s="161"/>
      <c r="T1032" s="162"/>
      <c r="AT1032" s="157" t="s">
        <v>261</v>
      </c>
      <c r="AU1032" s="157" t="s">
        <v>82</v>
      </c>
      <c r="AV1032" s="13" t="s">
        <v>82</v>
      </c>
      <c r="AW1032" s="13" t="s">
        <v>30</v>
      </c>
      <c r="AX1032" s="13" t="s">
        <v>73</v>
      </c>
      <c r="AY1032" s="157" t="s">
        <v>252</v>
      </c>
    </row>
    <row r="1033" spans="2:65" s="12" customFormat="1">
      <c r="B1033" s="149"/>
      <c r="D1033" s="150" t="s">
        <v>261</v>
      </c>
      <c r="E1033" s="151" t="s">
        <v>1</v>
      </c>
      <c r="F1033" s="152" t="s">
        <v>3529</v>
      </c>
      <c r="H1033" s="151" t="s">
        <v>1</v>
      </c>
      <c r="I1033" s="153"/>
      <c r="L1033" s="149"/>
      <c r="M1033" s="154"/>
      <c r="T1033" s="155"/>
      <c r="AT1033" s="151" t="s">
        <v>261</v>
      </c>
      <c r="AU1033" s="151" t="s">
        <v>82</v>
      </c>
      <c r="AV1033" s="12" t="s">
        <v>80</v>
      </c>
      <c r="AW1033" s="12" t="s">
        <v>30</v>
      </c>
      <c r="AX1033" s="12" t="s">
        <v>73</v>
      </c>
      <c r="AY1033" s="151" t="s">
        <v>252</v>
      </c>
    </row>
    <row r="1034" spans="2:65" s="13" customFormat="1">
      <c r="B1034" s="156"/>
      <c r="D1034" s="150" t="s">
        <v>261</v>
      </c>
      <c r="E1034" s="157" t="s">
        <v>1</v>
      </c>
      <c r="F1034" s="158" t="s">
        <v>3838</v>
      </c>
      <c r="H1034" s="159">
        <v>25.57</v>
      </c>
      <c r="I1034" s="160"/>
      <c r="L1034" s="156"/>
      <c r="M1034" s="161"/>
      <c r="T1034" s="162"/>
      <c r="AT1034" s="157" t="s">
        <v>261</v>
      </c>
      <c r="AU1034" s="157" t="s">
        <v>82</v>
      </c>
      <c r="AV1034" s="13" t="s">
        <v>82</v>
      </c>
      <c r="AW1034" s="13" t="s">
        <v>30</v>
      </c>
      <c r="AX1034" s="13" t="s">
        <v>73</v>
      </c>
      <c r="AY1034" s="157" t="s">
        <v>252</v>
      </c>
    </row>
    <row r="1035" spans="2:65" s="12" customFormat="1">
      <c r="B1035" s="149"/>
      <c r="D1035" s="150" t="s">
        <v>261</v>
      </c>
      <c r="E1035" s="151" t="s">
        <v>1</v>
      </c>
      <c r="F1035" s="152" t="s">
        <v>3531</v>
      </c>
      <c r="H1035" s="151" t="s">
        <v>1</v>
      </c>
      <c r="I1035" s="153"/>
      <c r="L1035" s="149"/>
      <c r="M1035" s="154"/>
      <c r="T1035" s="155"/>
      <c r="AT1035" s="151" t="s">
        <v>261</v>
      </c>
      <c r="AU1035" s="151" t="s">
        <v>82</v>
      </c>
      <c r="AV1035" s="12" t="s">
        <v>80</v>
      </c>
      <c r="AW1035" s="12" t="s">
        <v>30</v>
      </c>
      <c r="AX1035" s="12" t="s">
        <v>73</v>
      </c>
      <c r="AY1035" s="151" t="s">
        <v>252</v>
      </c>
    </row>
    <row r="1036" spans="2:65" s="13" customFormat="1">
      <c r="B1036" s="156"/>
      <c r="D1036" s="150" t="s">
        <v>261</v>
      </c>
      <c r="E1036" s="157" t="s">
        <v>1</v>
      </c>
      <c r="F1036" s="158" t="s">
        <v>3839</v>
      </c>
      <c r="H1036" s="159">
        <v>26.74</v>
      </c>
      <c r="I1036" s="160"/>
      <c r="L1036" s="156"/>
      <c r="M1036" s="161"/>
      <c r="T1036" s="162"/>
      <c r="AT1036" s="157" t="s">
        <v>261</v>
      </c>
      <c r="AU1036" s="157" t="s">
        <v>82</v>
      </c>
      <c r="AV1036" s="13" t="s">
        <v>82</v>
      </c>
      <c r="AW1036" s="13" t="s">
        <v>30</v>
      </c>
      <c r="AX1036" s="13" t="s">
        <v>73</v>
      </c>
      <c r="AY1036" s="157" t="s">
        <v>252</v>
      </c>
    </row>
    <row r="1037" spans="2:65" s="12" customFormat="1">
      <c r="B1037" s="149"/>
      <c r="D1037" s="150" t="s">
        <v>261</v>
      </c>
      <c r="E1037" s="151" t="s">
        <v>1</v>
      </c>
      <c r="F1037" s="152" t="s">
        <v>3533</v>
      </c>
      <c r="H1037" s="151" t="s">
        <v>1</v>
      </c>
      <c r="I1037" s="153"/>
      <c r="L1037" s="149"/>
      <c r="M1037" s="154"/>
      <c r="T1037" s="155"/>
      <c r="AT1037" s="151" t="s">
        <v>261</v>
      </c>
      <c r="AU1037" s="151" t="s">
        <v>82</v>
      </c>
      <c r="AV1037" s="12" t="s">
        <v>80</v>
      </c>
      <c r="AW1037" s="12" t="s">
        <v>30</v>
      </c>
      <c r="AX1037" s="12" t="s">
        <v>73</v>
      </c>
      <c r="AY1037" s="151" t="s">
        <v>252</v>
      </c>
    </row>
    <row r="1038" spans="2:65" s="13" customFormat="1">
      <c r="B1038" s="156"/>
      <c r="D1038" s="150" t="s">
        <v>261</v>
      </c>
      <c r="E1038" s="157" t="s">
        <v>1</v>
      </c>
      <c r="F1038" s="158" t="s">
        <v>3840</v>
      </c>
      <c r="H1038" s="159">
        <v>16.45</v>
      </c>
      <c r="I1038" s="160"/>
      <c r="L1038" s="156"/>
      <c r="M1038" s="161"/>
      <c r="T1038" s="162"/>
      <c r="AT1038" s="157" t="s">
        <v>261</v>
      </c>
      <c r="AU1038" s="157" t="s">
        <v>82</v>
      </c>
      <c r="AV1038" s="13" t="s">
        <v>82</v>
      </c>
      <c r="AW1038" s="13" t="s">
        <v>30</v>
      </c>
      <c r="AX1038" s="13" t="s">
        <v>73</v>
      </c>
      <c r="AY1038" s="157" t="s">
        <v>252</v>
      </c>
    </row>
    <row r="1039" spans="2:65" s="12" customFormat="1">
      <c r="B1039" s="149"/>
      <c r="D1039" s="150" t="s">
        <v>261</v>
      </c>
      <c r="E1039" s="151" t="s">
        <v>1</v>
      </c>
      <c r="F1039" s="152" t="s">
        <v>3535</v>
      </c>
      <c r="H1039" s="151" t="s">
        <v>1</v>
      </c>
      <c r="I1039" s="153"/>
      <c r="L1039" s="149"/>
      <c r="M1039" s="154"/>
      <c r="T1039" s="155"/>
      <c r="AT1039" s="151" t="s">
        <v>261</v>
      </c>
      <c r="AU1039" s="151" t="s">
        <v>82</v>
      </c>
      <c r="AV1039" s="12" t="s">
        <v>80</v>
      </c>
      <c r="AW1039" s="12" t="s">
        <v>30</v>
      </c>
      <c r="AX1039" s="12" t="s">
        <v>73</v>
      </c>
      <c r="AY1039" s="151" t="s">
        <v>252</v>
      </c>
    </row>
    <row r="1040" spans="2:65" s="13" customFormat="1">
      <c r="B1040" s="156"/>
      <c r="D1040" s="150" t="s">
        <v>261</v>
      </c>
      <c r="E1040" s="157" t="s">
        <v>1</v>
      </c>
      <c r="F1040" s="158" t="s">
        <v>3841</v>
      </c>
      <c r="H1040" s="159">
        <v>17.45</v>
      </c>
      <c r="I1040" s="160"/>
      <c r="L1040" s="156"/>
      <c r="M1040" s="161"/>
      <c r="T1040" s="162"/>
      <c r="AT1040" s="157" t="s">
        <v>261</v>
      </c>
      <c r="AU1040" s="157" t="s">
        <v>82</v>
      </c>
      <c r="AV1040" s="13" t="s">
        <v>82</v>
      </c>
      <c r="AW1040" s="13" t="s">
        <v>30</v>
      </c>
      <c r="AX1040" s="13" t="s">
        <v>73</v>
      </c>
      <c r="AY1040" s="157" t="s">
        <v>252</v>
      </c>
    </row>
    <row r="1041" spans="2:65" s="12" customFormat="1">
      <c r="B1041" s="149"/>
      <c r="D1041" s="150" t="s">
        <v>261</v>
      </c>
      <c r="E1041" s="151" t="s">
        <v>1</v>
      </c>
      <c r="F1041" s="152" t="s">
        <v>3537</v>
      </c>
      <c r="H1041" s="151" t="s">
        <v>1</v>
      </c>
      <c r="I1041" s="153"/>
      <c r="L1041" s="149"/>
      <c r="M1041" s="154"/>
      <c r="T1041" s="155"/>
      <c r="AT1041" s="151" t="s">
        <v>261</v>
      </c>
      <c r="AU1041" s="151" t="s">
        <v>82</v>
      </c>
      <c r="AV1041" s="12" t="s">
        <v>80</v>
      </c>
      <c r="AW1041" s="12" t="s">
        <v>30</v>
      </c>
      <c r="AX1041" s="12" t="s">
        <v>73</v>
      </c>
      <c r="AY1041" s="151" t="s">
        <v>252</v>
      </c>
    </row>
    <row r="1042" spans="2:65" s="13" customFormat="1">
      <c r="B1042" s="156"/>
      <c r="D1042" s="150" t="s">
        <v>261</v>
      </c>
      <c r="E1042" s="157" t="s">
        <v>1</v>
      </c>
      <c r="F1042" s="158" t="s">
        <v>3842</v>
      </c>
      <c r="H1042" s="159">
        <v>17.3</v>
      </c>
      <c r="I1042" s="160"/>
      <c r="L1042" s="156"/>
      <c r="M1042" s="161"/>
      <c r="T1042" s="162"/>
      <c r="AT1042" s="157" t="s">
        <v>261</v>
      </c>
      <c r="AU1042" s="157" t="s">
        <v>82</v>
      </c>
      <c r="AV1042" s="13" t="s">
        <v>82</v>
      </c>
      <c r="AW1042" s="13" t="s">
        <v>30</v>
      </c>
      <c r="AX1042" s="13" t="s">
        <v>73</v>
      </c>
      <c r="AY1042" s="157" t="s">
        <v>252</v>
      </c>
    </row>
    <row r="1043" spans="2:65" s="12" customFormat="1">
      <c r="B1043" s="149"/>
      <c r="D1043" s="150" t="s">
        <v>261</v>
      </c>
      <c r="E1043" s="151" t="s">
        <v>1</v>
      </c>
      <c r="F1043" s="152" t="s">
        <v>3539</v>
      </c>
      <c r="H1043" s="151" t="s">
        <v>1</v>
      </c>
      <c r="I1043" s="153"/>
      <c r="L1043" s="149"/>
      <c r="M1043" s="154"/>
      <c r="T1043" s="155"/>
      <c r="AT1043" s="151" t="s">
        <v>261</v>
      </c>
      <c r="AU1043" s="151" t="s">
        <v>82</v>
      </c>
      <c r="AV1043" s="12" t="s">
        <v>80</v>
      </c>
      <c r="AW1043" s="12" t="s">
        <v>30</v>
      </c>
      <c r="AX1043" s="12" t="s">
        <v>73</v>
      </c>
      <c r="AY1043" s="151" t="s">
        <v>252</v>
      </c>
    </row>
    <row r="1044" spans="2:65" s="13" customFormat="1">
      <c r="B1044" s="156"/>
      <c r="D1044" s="150" t="s">
        <v>261</v>
      </c>
      <c r="E1044" s="157" t="s">
        <v>1</v>
      </c>
      <c r="F1044" s="158" t="s">
        <v>3842</v>
      </c>
      <c r="H1044" s="159">
        <v>17.3</v>
      </c>
      <c r="I1044" s="160"/>
      <c r="L1044" s="156"/>
      <c r="M1044" s="161"/>
      <c r="T1044" s="162"/>
      <c r="AT1044" s="157" t="s">
        <v>261</v>
      </c>
      <c r="AU1044" s="157" t="s">
        <v>82</v>
      </c>
      <c r="AV1044" s="13" t="s">
        <v>82</v>
      </c>
      <c r="AW1044" s="13" t="s">
        <v>30</v>
      </c>
      <c r="AX1044" s="13" t="s">
        <v>73</v>
      </c>
      <c r="AY1044" s="157" t="s">
        <v>252</v>
      </c>
    </row>
    <row r="1045" spans="2:65" s="12" customFormat="1">
      <c r="B1045" s="149"/>
      <c r="D1045" s="150" t="s">
        <v>261</v>
      </c>
      <c r="E1045" s="151" t="s">
        <v>1</v>
      </c>
      <c r="F1045" s="152" t="s">
        <v>3355</v>
      </c>
      <c r="H1045" s="151" t="s">
        <v>1</v>
      </c>
      <c r="I1045" s="153"/>
      <c r="L1045" s="149"/>
      <c r="M1045" s="154"/>
      <c r="T1045" s="155"/>
      <c r="AT1045" s="151" t="s">
        <v>261</v>
      </c>
      <c r="AU1045" s="151" t="s">
        <v>82</v>
      </c>
      <c r="AV1045" s="12" t="s">
        <v>80</v>
      </c>
      <c r="AW1045" s="12" t="s">
        <v>30</v>
      </c>
      <c r="AX1045" s="12" t="s">
        <v>73</v>
      </c>
      <c r="AY1045" s="151" t="s">
        <v>252</v>
      </c>
    </row>
    <row r="1046" spans="2:65" s="13" customFormat="1">
      <c r="B1046" s="156"/>
      <c r="D1046" s="150" t="s">
        <v>261</v>
      </c>
      <c r="E1046" s="157" t="s">
        <v>1</v>
      </c>
      <c r="F1046" s="158" t="s">
        <v>3843</v>
      </c>
      <c r="H1046" s="159">
        <v>24.3</v>
      </c>
      <c r="I1046" s="160"/>
      <c r="L1046" s="156"/>
      <c r="M1046" s="161"/>
      <c r="T1046" s="162"/>
      <c r="AT1046" s="157" t="s">
        <v>261</v>
      </c>
      <c r="AU1046" s="157" t="s">
        <v>82</v>
      </c>
      <c r="AV1046" s="13" t="s">
        <v>82</v>
      </c>
      <c r="AW1046" s="13" t="s">
        <v>30</v>
      </c>
      <c r="AX1046" s="13" t="s">
        <v>73</v>
      </c>
      <c r="AY1046" s="157" t="s">
        <v>252</v>
      </c>
    </row>
    <row r="1047" spans="2:65" s="14" customFormat="1">
      <c r="B1047" s="163"/>
      <c r="D1047" s="150" t="s">
        <v>261</v>
      </c>
      <c r="E1047" s="164" t="s">
        <v>1</v>
      </c>
      <c r="F1047" s="165" t="s">
        <v>277</v>
      </c>
      <c r="H1047" s="166">
        <v>172.18</v>
      </c>
      <c r="I1047" s="167"/>
      <c r="L1047" s="163"/>
      <c r="M1047" s="168"/>
      <c r="T1047" s="169"/>
      <c r="AT1047" s="164" t="s">
        <v>261</v>
      </c>
      <c r="AU1047" s="164" t="s">
        <v>82</v>
      </c>
      <c r="AV1047" s="14" t="s">
        <v>259</v>
      </c>
      <c r="AW1047" s="14" t="s">
        <v>30</v>
      </c>
      <c r="AX1047" s="14" t="s">
        <v>80</v>
      </c>
      <c r="AY1047" s="164" t="s">
        <v>252</v>
      </c>
    </row>
    <row r="1048" spans="2:65" s="1" customFormat="1" ht="16.5" customHeight="1">
      <c r="B1048" s="32"/>
      <c r="C1048" s="170" t="s">
        <v>1286</v>
      </c>
      <c r="D1048" s="170" t="s">
        <v>463</v>
      </c>
      <c r="E1048" s="171" t="s">
        <v>3844</v>
      </c>
      <c r="F1048" s="172" t="s">
        <v>3845</v>
      </c>
      <c r="G1048" s="173" t="s">
        <v>610</v>
      </c>
      <c r="H1048" s="174">
        <v>21.780999999999999</v>
      </c>
      <c r="I1048" s="175"/>
      <c r="J1048" s="176">
        <f>ROUND(I1048*H1048,2)</f>
        <v>0</v>
      </c>
      <c r="K1048" s="172" t="s">
        <v>1</v>
      </c>
      <c r="L1048" s="177"/>
      <c r="M1048" s="178" t="s">
        <v>1</v>
      </c>
      <c r="N1048" s="179" t="s">
        <v>38</v>
      </c>
      <c r="P1048" s="145">
        <f>O1048*H1048</f>
        <v>0</v>
      </c>
      <c r="Q1048" s="145">
        <v>5.0000000000000001E-4</v>
      </c>
      <c r="R1048" s="145">
        <f>Q1048*H1048</f>
        <v>1.0890499999999999E-2</v>
      </c>
      <c r="S1048" s="145">
        <v>0</v>
      </c>
      <c r="T1048" s="146">
        <f>S1048*H1048</f>
        <v>0</v>
      </c>
      <c r="AR1048" s="147" t="s">
        <v>489</v>
      </c>
      <c r="AT1048" s="147" t="s">
        <v>463</v>
      </c>
      <c r="AU1048" s="147" t="s">
        <v>82</v>
      </c>
      <c r="AY1048" s="17" t="s">
        <v>252</v>
      </c>
      <c r="BE1048" s="148">
        <f>IF(N1048="základní",J1048,0)</f>
        <v>0</v>
      </c>
      <c r="BF1048" s="148">
        <f>IF(N1048="snížená",J1048,0)</f>
        <v>0</v>
      </c>
      <c r="BG1048" s="148">
        <f>IF(N1048="zákl. přenesená",J1048,0)</f>
        <v>0</v>
      </c>
      <c r="BH1048" s="148">
        <f>IF(N1048="sníž. přenesená",J1048,0)</f>
        <v>0</v>
      </c>
      <c r="BI1048" s="148">
        <f>IF(N1048="nulová",J1048,0)</f>
        <v>0</v>
      </c>
      <c r="BJ1048" s="17" t="s">
        <v>80</v>
      </c>
      <c r="BK1048" s="148">
        <f>ROUND(I1048*H1048,2)</f>
        <v>0</v>
      </c>
      <c r="BL1048" s="17" t="s">
        <v>368</v>
      </c>
      <c r="BM1048" s="147" t="s">
        <v>3846</v>
      </c>
    </row>
    <row r="1049" spans="2:65" s="13" customFormat="1">
      <c r="B1049" s="156"/>
      <c r="D1049" s="150" t="s">
        <v>261</v>
      </c>
      <c r="E1049" s="157" t="s">
        <v>1</v>
      </c>
      <c r="F1049" s="158" t="s">
        <v>3847</v>
      </c>
      <c r="H1049" s="159">
        <v>189.398</v>
      </c>
      <c r="I1049" s="160"/>
      <c r="L1049" s="156"/>
      <c r="M1049" s="161"/>
      <c r="T1049" s="162"/>
      <c r="AT1049" s="157" t="s">
        <v>261</v>
      </c>
      <c r="AU1049" s="157" t="s">
        <v>82</v>
      </c>
      <c r="AV1049" s="13" t="s">
        <v>82</v>
      </c>
      <c r="AW1049" s="13" t="s">
        <v>30</v>
      </c>
      <c r="AX1049" s="13" t="s">
        <v>80</v>
      </c>
      <c r="AY1049" s="157" t="s">
        <v>252</v>
      </c>
    </row>
    <row r="1050" spans="2:65" s="13" customFormat="1">
      <c r="B1050" s="156"/>
      <c r="D1050" s="150" t="s">
        <v>261</v>
      </c>
      <c r="F1050" s="158" t="s">
        <v>3848</v>
      </c>
      <c r="H1050" s="159">
        <v>21.780999999999999</v>
      </c>
      <c r="I1050" s="160"/>
      <c r="L1050" s="156"/>
      <c r="M1050" s="161"/>
      <c r="T1050" s="162"/>
      <c r="AT1050" s="157" t="s">
        <v>261</v>
      </c>
      <c r="AU1050" s="157" t="s">
        <v>82</v>
      </c>
      <c r="AV1050" s="13" t="s">
        <v>82</v>
      </c>
      <c r="AW1050" s="13" t="s">
        <v>4</v>
      </c>
      <c r="AX1050" s="13" t="s">
        <v>80</v>
      </c>
      <c r="AY1050" s="157" t="s">
        <v>252</v>
      </c>
    </row>
    <row r="1051" spans="2:65" s="1" customFormat="1" ht="49.15" customHeight="1">
      <c r="B1051" s="32"/>
      <c r="C1051" s="136" t="s">
        <v>1292</v>
      </c>
      <c r="D1051" s="136" t="s">
        <v>254</v>
      </c>
      <c r="E1051" s="137" t="s">
        <v>1767</v>
      </c>
      <c r="F1051" s="138" t="s">
        <v>1768</v>
      </c>
      <c r="G1051" s="139" t="s">
        <v>336</v>
      </c>
      <c r="H1051" s="140">
        <v>4.968</v>
      </c>
      <c r="I1051" s="141"/>
      <c r="J1051" s="142">
        <f>ROUND(I1051*H1051,2)</f>
        <v>0</v>
      </c>
      <c r="K1051" s="138" t="s">
        <v>258</v>
      </c>
      <c r="L1051" s="32"/>
      <c r="M1051" s="143" t="s">
        <v>1</v>
      </c>
      <c r="N1051" s="144" t="s">
        <v>38</v>
      </c>
      <c r="P1051" s="145">
        <f>O1051*H1051</f>
        <v>0</v>
      </c>
      <c r="Q1051" s="145">
        <v>0</v>
      </c>
      <c r="R1051" s="145">
        <f>Q1051*H1051</f>
        <v>0</v>
      </c>
      <c r="S1051" s="145">
        <v>0</v>
      </c>
      <c r="T1051" s="146">
        <f>S1051*H1051</f>
        <v>0</v>
      </c>
      <c r="AR1051" s="147" t="s">
        <v>368</v>
      </c>
      <c r="AT1051" s="147" t="s">
        <v>254</v>
      </c>
      <c r="AU1051" s="147" t="s">
        <v>82</v>
      </c>
      <c r="AY1051" s="17" t="s">
        <v>252</v>
      </c>
      <c r="BE1051" s="148">
        <f>IF(N1051="základní",J1051,0)</f>
        <v>0</v>
      </c>
      <c r="BF1051" s="148">
        <f>IF(N1051="snížená",J1051,0)</f>
        <v>0</v>
      </c>
      <c r="BG1051" s="148">
        <f>IF(N1051="zákl. přenesená",J1051,0)</f>
        <v>0</v>
      </c>
      <c r="BH1051" s="148">
        <f>IF(N1051="sníž. přenesená",J1051,0)</f>
        <v>0</v>
      </c>
      <c r="BI1051" s="148">
        <f>IF(N1051="nulová",J1051,0)</f>
        <v>0</v>
      </c>
      <c r="BJ1051" s="17" t="s">
        <v>80</v>
      </c>
      <c r="BK1051" s="148">
        <f>ROUND(I1051*H1051,2)</f>
        <v>0</v>
      </c>
      <c r="BL1051" s="17" t="s">
        <v>368</v>
      </c>
      <c r="BM1051" s="147" t="s">
        <v>3849</v>
      </c>
    </row>
    <row r="1052" spans="2:65" s="11" customFormat="1" ht="22.9" customHeight="1">
      <c r="B1052" s="124"/>
      <c r="D1052" s="125" t="s">
        <v>72</v>
      </c>
      <c r="E1052" s="134" t="s">
        <v>1806</v>
      </c>
      <c r="F1052" s="134" t="s">
        <v>1807</v>
      </c>
      <c r="I1052" s="127"/>
      <c r="J1052" s="135">
        <f>BK1052</f>
        <v>0</v>
      </c>
      <c r="L1052" s="124"/>
      <c r="M1052" s="129"/>
      <c r="P1052" s="130">
        <f>SUM(P1053:P1106)</f>
        <v>0</v>
      </c>
      <c r="R1052" s="130">
        <f>SUM(R1053:R1106)</f>
        <v>2.66695795</v>
      </c>
      <c r="T1052" s="131">
        <f>SUM(T1053:T1106)</f>
        <v>0</v>
      </c>
      <c r="AR1052" s="125" t="s">
        <v>82</v>
      </c>
      <c r="AT1052" s="132" t="s">
        <v>72</v>
      </c>
      <c r="AU1052" s="132" t="s">
        <v>80</v>
      </c>
      <c r="AY1052" s="125" t="s">
        <v>252</v>
      </c>
      <c r="BK1052" s="133">
        <f>SUM(BK1053:BK1106)</f>
        <v>0</v>
      </c>
    </row>
    <row r="1053" spans="2:65" s="1" customFormat="1" ht="24.2" customHeight="1">
      <c r="B1053" s="32"/>
      <c r="C1053" s="136" t="s">
        <v>1299</v>
      </c>
      <c r="D1053" s="136" t="s">
        <v>254</v>
      </c>
      <c r="E1053" s="137" t="s">
        <v>1809</v>
      </c>
      <c r="F1053" s="138" t="s">
        <v>1810</v>
      </c>
      <c r="G1053" s="139" t="s">
        <v>257</v>
      </c>
      <c r="H1053" s="140">
        <v>98.132999999999996</v>
      </c>
      <c r="I1053" s="141"/>
      <c r="J1053" s="142">
        <f>ROUND(I1053*H1053,2)</f>
        <v>0</v>
      </c>
      <c r="K1053" s="138" t="s">
        <v>258</v>
      </c>
      <c r="L1053" s="32"/>
      <c r="M1053" s="143" t="s">
        <v>1</v>
      </c>
      <c r="N1053" s="144" t="s">
        <v>38</v>
      </c>
      <c r="P1053" s="145">
        <f>O1053*H1053</f>
        <v>0</v>
      </c>
      <c r="Q1053" s="145">
        <v>2.9999999999999997E-4</v>
      </c>
      <c r="R1053" s="145">
        <f>Q1053*H1053</f>
        <v>2.9439899999999995E-2</v>
      </c>
      <c r="S1053" s="145">
        <v>0</v>
      </c>
      <c r="T1053" s="146">
        <f>S1053*H1053</f>
        <v>0</v>
      </c>
      <c r="AR1053" s="147" t="s">
        <v>368</v>
      </c>
      <c r="AT1053" s="147" t="s">
        <v>254</v>
      </c>
      <c r="AU1053" s="147" t="s">
        <v>82</v>
      </c>
      <c r="AY1053" s="17" t="s">
        <v>252</v>
      </c>
      <c r="BE1053" s="148">
        <f>IF(N1053="základní",J1053,0)</f>
        <v>0</v>
      </c>
      <c r="BF1053" s="148">
        <f>IF(N1053="snížená",J1053,0)</f>
        <v>0</v>
      </c>
      <c r="BG1053" s="148">
        <f>IF(N1053="zákl. přenesená",J1053,0)</f>
        <v>0</v>
      </c>
      <c r="BH1053" s="148">
        <f>IF(N1053="sníž. přenesená",J1053,0)</f>
        <v>0</v>
      </c>
      <c r="BI1053" s="148">
        <f>IF(N1053="nulová",J1053,0)</f>
        <v>0</v>
      </c>
      <c r="BJ1053" s="17" t="s">
        <v>80</v>
      </c>
      <c r="BK1053" s="148">
        <f>ROUND(I1053*H1053,2)</f>
        <v>0</v>
      </c>
      <c r="BL1053" s="17" t="s">
        <v>368</v>
      </c>
      <c r="BM1053" s="147" t="s">
        <v>3850</v>
      </c>
    </row>
    <row r="1054" spans="2:65" s="12" customFormat="1">
      <c r="B1054" s="149"/>
      <c r="D1054" s="150" t="s">
        <v>261</v>
      </c>
      <c r="E1054" s="151" t="s">
        <v>1</v>
      </c>
      <c r="F1054" s="152" t="s">
        <v>3307</v>
      </c>
      <c r="H1054" s="151" t="s">
        <v>1</v>
      </c>
      <c r="I1054" s="153"/>
      <c r="L1054" s="149"/>
      <c r="M1054" s="154"/>
      <c r="T1054" s="155"/>
      <c r="AT1054" s="151" t="s">
        <v>261</v>
      </c>
      <c r="AU1054" s="151" t="s">
        <v>82</v>
      </c>
      <c r="AV1054" s="12" t="s">
        <v>80</v>
      </c>
      <c r="AW1054" s="12" t="s">
        <v>30</v>
      </c>
      <c r="AX1054" s="12" t="s">
        <v>73</v>
      </c>
      <c r="AY1054" s="151" t="s">
        <v>252</v>
      </c>
    </row>
    <row r="1055" spans="2:65" s="13" customFormat="1">
      <c r="B1055" s="156"/>
      <c r="D1055" s="150" t="s">
        <v>261</v>
      </c>
      <c r="E1055" s="157" t="s">
        <v>1</v>
      </c>
      <c r="F1055" s="158" t="s">
        <v>3851</v>
      </c>
      <c r="H1055" s="159">
        <v>32.53</v>
      </c>
      <c r="I1055" s="160"/>
      <c r="L1055" s="156"/>
      <c r="M1055" s="161"/>
      <c r="T1055" s="162"/>
      <c r="AT1055" s="157" t="s">
        <v>261</v>
      </c>
      <c r="AU1055" s="157" t="s">
        <v>82</v>
      </c>
      <c r="AV1055" s="13" t="s">
        <v>82</v>
      </c>
      <c r="AW1055" s="13" t="s">
        <v>30</v>
      </c>
      <c r="AX1055" s="13" t="s">
        <v>73</v>
      </c>
      <c r="AY1055" s="157" t="s">
        <v>252</v>
      </c>
    </row>
    <row r="1056" spans="2:65" s="12" customFormat="1">
      <c r="B1056" s="149"/>
      <c r="D1056" s="150" t="s">
        <v>261</v>
      </c>
      <c r="E1056" s="151" t="s">
        <v>1</v>
      </c>
      <c r="F1056" s="152" t="s">
        <v>3305</v>
      </c>
      <c r="H1056" s="151" t="s">
        <v>1</v>
      </c>
      <c r="I1056" s="153"/>
      <c r="L1056" s="149"/>
      <c r="M1056" s="154"/>
      <c r="T1056" s="155"/>
      <c r="AT1056" s="151" t="s">
        <v>261</v>
      </c>
      <c r="AU1056" s="151" t="s">
        <v>82</v>
      </c>
      <c r="AV1056" s="12" t="s">
        <v>80</v>
      </c>
      <c r="AW1056" s="12" t="s">
        <v>30</v>
      </c>
      <c r="AX1056" s="12" t="s">
        <v>73</v>
      </c>
      <c r="AY1056" s="151" t="s">
        <v>252</v>
      </c>
    </row>
    <row r="1057" spans="2:65" s="13" customFormat="1">
      <c r="B1057" s="156"/>
      <c r="D1057" s="150" t="s">
        <v>261</v>
      </c>
      <c r="E1057" s="157" t="s">
        <v>1</v>
      </c>
      <c r="F1057" s="158" t="s">
        <v>3852</v>
      </c>
      <c r="H1057" s="159">
        <v>14.38</v>
      </c>
      <c r="I1057" s="160"/>
      <c r="L1057" s="156"/>
      <c r="M1057" s="161"/>
      <c r="T1057" s="162"/>
      <c r="AT1057" s="157" t="s">
        <v>261</v>
      </c>
      <c r="AU1057" s="157" t="s">
        <v>82</v>
      </c>
      <c r="AV1057" s="13" t="s">
        <v>82</v>
      </c>
      <c r="AW1057" s="13" t="s">
        <v>30</v>
      </c>
      <c r="AX1057" s="13" t="s">
        <v>73</v>
      </c>
      <c r="AY1057" s="157" t="s">
        <v>252</v>
      </c>
    </row>
    <row r="1058" spans="2:65" s="12" customFormat="1">
      <c r="B1058" s="149"/>
      <c r="D1058" s="150" t="s">
        <v>261</v>
      </c>
      <c r="E1058" s="151" t="s">
        <v>1</v>
      </c>
      <c r="F1058" s="152" t="s">
        <v>3306</v>
      </c>
      <c r="H1058" s="151" t="s">
        <v>1</v>
      </c>
      <c r="I1058" s="153"/>
      <c r="L1058" s="149"/>
      <c r="M1058" s="154"/>
      <c r="T1058" s="155"/>
      <c r="AT1058" s="151" t="s">
        <v>261</v>
      </c>
      <c r="AU1058" s="151" t="s">
        <v>82</v>
      </c>
      <c r="AV1058" s="12" t="s">
        <v>80</v>
      </c>
      <c r="AW1058" s="12" t="s">
        <v>30</v>
      </c>
      <c r="AX1058" s="12" t="s">
        <v>73</v>
      </c>
      <c r="AY1058" s="151" t="s">
        <v>252</v>
      </c>
    </row>
    <row r="1059" spans="2:65" s="13" customFormat="1">
      <c r="B1059" s="156"/>
      <c r="D1059" s="150" t="s">
        <v>261</v>
      </c>
      <c r="E1059" s="157" t="s">
        <v>1</v>
      </c>
      <c r="F1059" s="158" t="s">
        <v>3853</v>
      </c>
      <c r="H1059" s="159">
        <v>14.35</v>
      </c>
      <c r="I1059" s="160"/>
      <c r="L1059" s="156"/>
      <c r="M1059" s="161"/>
      <c r="T1059" s="162"/>
      <c r="AT1059" s="157" t="s">
        <v>261</v>
      </c>
      <c r="AU1059" s="157" t="s">
        <v>82</v>
      </c>
      <c r="AV1059" s="13" t="s">
        <v>82</v>
      </c>
      <c r="AW1059" s="13" t="s">
        <v>30</v>
      </c>
      <c r="AX1059" s="13" t="s">
        <v>73</v>
      </c>
      <c r="AY1059" s="157" t="s">
        <v>252</v>
      </c>
    </row>
    <row r="1060" spans="2:65" s="12" customFormat="1">
      <c r="B1060" s="149"/>
      <c r="D1060" s="150" t="s">
        <v>261</v>
      </c>
      <c r="E1060" s="151" t="s">
        <v>1</v>
      </c>
      <c r="F1060" s="152" t="s">
        <v>3312</v>
      </c>
      <c r="H1060" s="151" t="s">
        <v>1</v>
      </c>
      <c r="I1060" s="153"/>
      <c r="L1060" s="149"/>
      <c r="M1060" s="154"/>
      <c r="T1060" s="155"/>
      <c r="AT1060" s="151" t="s">
        <v>261</v>
      </c>
      <c r="AU1060" s="151" t="s">
        <v>82</v>
      </c>
      <c r="AV1060" s="12" t="s">
        <v>80</v>
      </c>
      <c r="AW1060" s="12" t="s">
        <v>30</v>
      </c>
      <c r="AX1060" s="12" t="s">
        <v>73</v>
      </c>
      <c r="AY1060" s="151" t="s">
        <v>252</v>
      </c>
    </row>
    <row r="1061" spans="2:65" s="13" customFormat="1">
      <c r="B1061" s="156"/>
      <c r="D1061" s="150" t="s">
        <v>261</v>
      </c>
      <c r="E1061" s="157" t="s">
        <v>1</v>
      </c>
      <c r="F1061" s="158" t="s">
        <v>3854</v>
      </c>
      <c r="H1061" s="159">
        <v>17.523</v>
      </c>
      <c r="I1061" s="160"/>
      <c r="L1061" s="156"/>
      <c r="M1061" s="161"/>
      <c r="T1061" s="162"/>
      <c r="AT1061" s="157" t="s">
        <v>261</v>
      </c>
      <c r="AU1061" s="157" t="s">
        <v>82</v>
      </c>
      <c r="AV1061" s="13" t="s">
        <v>82</v>
      </c>
      <c r="AW1061" s="13" t="s">
        <v>30</v>
      </c>
      <c r="AX1061" s="13" t="s">
        <v>73</v>
      </c>
      <c r="AY1061" s="157" t="s">
        <v>252</v>
      </c>
    </row>
    <row r="1062" spans="2:65" s="12" customFormat="1">
      <c r="B1062" s="149"/>
      <c r="D1062" s="150" t="s">
        <v>261</v>
      </c>
      <c r="E1062" s="151" t="s">
        <v>1</v>
      </c>
      <c r="F1062" s="152" t="s">
        <v>3293</v>
      </c>
      <c r="H1062" s="151" t="s">
        <v>1</v>
      </c>
      <c r="I1062" s="153"/>
      <c r="L1062" s="149"/>
      <c r="M1062" s="154"/>
      <c r="T1062" s="155"/>
      <c r="AT1062" s="151" t="s">
        <v>261</v>
      </c>
      <c r="AU1062" s="151" t="s">
        <v>82</v>
      </c>
      <c r="AV1062" s="12" t="s">
        <v>80</v>
      </c>
      <c r="AW1062" s="12" t="s">
        <v>30</v>
      </c>
      <c r="AX1062" s="12" t="s">
        <v>73</v>
      </c>
      <c r="AY1062" s="151" t="s">
        <v>252</v>
      </c>
    </row>
    <row r="1063" spans="2:65" s="13" customFormat="1">
      <c r="B1063" s="156"/>
      <c r="D1063" s="150" t="s">
        <v>261</v>
      </c>
      <c r="E1063" s="157" t="s">
        <v>1</v>
      </c>
      <c r="F1063" s="158" t="s">
        <v>3855</v>
      </c>
      <c r="H1063" s="159">
        <v>19.350000000000001</v>
      </c>
      <c r="I1063" s="160"/>
      <c r="L1063" s="156"/>
      <c r="M1063" s="161"/>
      <c r="T1063" s="162"/>
      <c r="AT1063" s="157" t="s">
        <v>261</v>
      </c>
      <c r="AU1063" s="157" t="s">
        <v>82</v>
      </c>
      <c r="AV1063" s="13" t="s">
        <v>82</v>
      </c>
      <c r="AW1063" s="13" t="s">
        <v>30</v>
      </c>
      <c r="AX1063" s="13" t="s">
        <v>73</v>
      </c>
      <c r="AY1063" s="157" t="s">
        <v>252</v>
      </c>
    </row>
    <row r="1064" spans="2:65" s="14" customFormat="1">
      <c r="B1064" s="163"/>
      <c r="D1064" s="150" t="s">
        <v>261</v>
      </c>
      <c r="E1064" s="164" t="s">
        <v>1</v>
      </c>
      <c r="F1064" s="165" t="s">
        <v>277</v>
      </c>
      <c r="H1064" s="166">
        <v>98.132999999999996</v>
      </c>
      <c r="I1064" s="167"/>
      <c r="L1064" s="163"/>
      <c r="M1064" s="168"/>
      <c r="T1064" s="169"/>
      <c r="AT1064" s="164" t="s">
        <v>261</v>
      </c>
      <c r="AU1064" s="164" t="s">
        <v>82</v>
      </c>
      <c r="AV1064" s="14" t="s">
        <v>259</v>
      </c>
      <c r="AW1064" s="14" t="s">
        <v>30</v>
      </c>
      <c r="AX1064" s="14" t="s">
        <v>80</v>
      </c>
      <c r="AY1064" s="164" t="s">
        <v>252</v>
      </c>
    </row>
    <row r="1065" spans="2:65" s="1" customFormat="1" ht="37.9" customHeight="1">
      <c r="B1065" s="32"/>
      <c r="C1065" s="136" t="s">
        <v>1305</v>
      </c>
      <c r="D1065" s="136" t="s">
        <v>254</v>
      </c>
      <c r="E1065" s="137" t="s">
        <v>1832</v>
      </c>
      <c r="F1065" s="138" t="s">
        <v>1833</v>
      </c>
      <c r="G1065" s="139" t="s">
        <v>257</v>
      </c>
      <c r="H1065" s="140">
        <v>98.132999999999996</v>
      </c>
      <c r="I1065" s="141"/>
      <c r="J1065" s="142">
        <f>ROUND(I1065*H1065,2)</f>
        <v>0</v>
      </c>
      <c r="K1065" s="138" t="s">
        <v>258</v>
      </c>
      <c r="L1065" s="32"/>
      <c r="M1065" s="143" t="s">
        <v>1</v>
      </c>
      <c r="N1065" s="144" t="s">
        <v>38</v>
      </c>
      <c r="P1065" s="145">
        <f>O1065*H1065</f>
        <v>0</v>
      </c>
      <c r="Q1065" s="145">
        <v>5.62E-3</v>
      </c>
      <c r="R1065" s="145">
        <f>Q1065*H1065</f>
        <v>0.55150745999999995</v>
      </c>
      <c r="S1065" s="145">
        <v>0</v>
      </c>
      <c r="T1065" s="146">
        <f>S1065*H1065</f>
        <v>0</v>
      </c>
      <c r="AR1065" s="147" t="s">
        <v>368</v>
      </c>
      <c r="AT1065" s="147" t="s">
        <v>254</v>
      </c>
      <c r="AU1065" s="147" t="s">
        <v>82</v>
      </c>
      <c r="AY1065" s="17" t="s">
        <v>252</v>
      </c>
      <c r="BE1065" s="148">
        <f>IF(N1065="základní",J1065,0)</f>
        <v>0</v>
      </c>
      <c r="BF1065" s="148">
        <f>IF(N1065="snížená",J1065,0)</f>
        <v>0</v>
      </c>
      <c r="BG1065" s="148">
        <f>IF(N1065="zákl. přenesená",J1065,0)</f>
        <v>0</v>
      </c>
      <c r="BH1065" s="148">
        <f>IF(N1065="sníž. přenesená",J1065,0)</f>
        <v>0</v>
      </c>
      <c r="BI1065" s="148">
        <f>IF(N1065="nulová",J1065,0)</f>
        <v>0</v>
      </c>
      <c r="BJ1065" s="17" t="s">
        <v>80</v>
      </c>
      <c r="BK1065" s="148">
        <f>ROUND(I1065*H1065,2)</f>
        <v>0</v>
      </c>
      <c r="BL1065" s="17" t="s">
        <v>368</v>
      </c>
      <c r="BM1065" s="147" t="s">
        <v>3856</v>
      </c>
    </row>
    <row r="1066" spans="2:65" s="12" customFormat="1">
      <c r="B1066" s="149"/>
      <c r="D1066" s="150" t="s">
        <v>261</v>
      </c>
      <c r="E1066" s="151" t="s">
        <v>1</v>
      </c>
      <c r="F1066" s="152" t="s">
        <v>3307</v>
      </c>
      <c r="H1066" s="151" t="s">
        <v>1</v>
      </c>
      <c r="I1066" s="153"/>
      <c r="L1066" s="149"/>
      <c r="M1066" s="154"/>
      <c r="T1066" s="155"/>
      <c r="AT1066" s="151" t="s">
        <v>261</v>
      </c>
      <c r="AU1066" s="151" t="s">
        <v>82</v>
      </c>
      <c r="AV1066" s="12" t="s">
        <v>80</v>
      </c>
      <c r="AW1066" s="12" t="s">
        <v>30</v>
      </c>
      <c r="AX1066" s="12" t="s">
        <v>73</v>
      </c>
      <c r="AY1066" s="151" t="s">
        <v>252</v>
      </c>
    </row>
    <row r="1067" spans="2:65" s="13" customFormat="1">
      <c r="B1067" s="156"/>
      <c r="D1067" s="150" t="s">
        <v>261</v>
      </c>
      <c r="E1067" s="157" t="s">
        <v>1</v>
      </c>
      <c r="F1067" s="158" t="s">
        <v>3851</v>
      </c>
      <c r="H1067" s="159">
        <v>32.53</v>
      </c>
      <c r="I1067" s="160"/>
      <c r="L1067" s="156"/>
      <c r="M1067" s="161"/>
      <c r="T1067" s="162"/>
      <c r="AT1067" s="157" t="s">
        <v>261</v>
      </c>
      <c r="AU1067" s="157" t="s">
        <v>82</v>
      </c>
      <c r="AV1067" s="13" t="s">
        <v>82</v>
      </c>
      <c r="AW1067" s="13" t="s">
        <v>30</v>
      </c>
      <c r="AX1067" s="13" t="s">
        <v>73</v>
      </c>
      <c r="AY1067" s="157" t="s">
        <v>252</v>
      </c>
    </row>
    <row r="1068" spans="2:65" s="12" customFormat="1">
      <c r="B1068" s="149"/>
      <c r="D1068" s="150" t="s">
        <v>261</v>
      </c>
      <c r="E1068" s="151" t="s">
        <v>1</v>
      </c>
      <c r="F1068" s="152" t="s">
        <v>3305</v>
      </c>
      <c r="H1068" s="151" t="s">
        <v>1</v>
      </c>
      <c r="I1068" s="153"/>
      <c r="L1068" s="149"/>
      <c r="M1068" s="154"/>
      <c r="T1068" s="155"/>
      <c r="AT1068" s="151" t="s">
        <v>261</v>
      </c>
      <c r="AU1068" s="151" t="s">
        <v>82</v>
      </c>
      <c r="AV1068" s="12" t="s">
        <v>80</v>
      </c>
      <c r="AW1068" s="12" t="s">
        <v>30</v>
      </c>
      <c r="AX1068" s="12" t="s">
        <v>73</v>
      </c>
      <c r="AY1068" s="151" t="s">
        <v>252</v>
      </c>
    </row>
    <row r="1069" spans="2:65" s="13" customFormat="1">
      <c r="B1069" s="156"/>
      <c r="D1069" s="150" t="s">
        <v>261</v>
      </c>
      <c r="E1069" s="157" t="s">
        <v>1</v>
      </c>
      <c r="F1069" s="158" t="s">
        <v>3852</v>
      </c>
      <c r="H1069" s="159">
        <v>14.38</v>
      </c>
      <c r="I1069" s="160"/>
      <c r="L1069" s="156"/>
      <c r="M1069" s="161"/>
      <c r="T1069" s="162"/>
      <c r="AT1069" s="157" t="s">
        <v>261</v>
      </c>
      <c r="AU1069" s="157" t="s">
        <v>82</v>
      </c>
      <c r="AV1069" s="13" t="s">
        <v>82</v>
      </c>
      <c r="AW1069" s="13" t="s">
        <v>30</v>
      </c>
      <c r="AX1069" s="13" t="s">
        <v>73</v>
      </c>
      <c r="AY1069" s="157" t="s">
        <v>252</v>
      </c>
    </row>
    <row r="1070" spans="2:65" s="12" customFormat="1">
      <c r="B1070" s="149"/>
      <c r="D1070" s="150" t="s">
        <v>261</v>
      </c>
      <c r="E1070" s="151" t="s">
        <v>1</v>
      </c>
      <c r="F1070" s="152" t="s">
        <v>3306</v>
      </c>
      <c r="H1070" s="151" t="s">
        <v>1</v>
      </c>
      <c r="I1070" s="153"/>
      <c r="L1070" s="149"/>
      <c r="M1070" s="154"/>
      <c r="T1070" s="155"/>
      <c r="AT1070" s="151" t="s">
        <v>261</v>
      </c>
      <c r="AU1070" s="151" t="s">
        <v>82</v>
      </c>
      <c r="AV1070" s="12" t="s">
        <v>80</v>
      </c>
      <c r="AW1070" s="12" t="s">
        <v>30</v>
      </c>
      <c r="AX1070" s="12" t="s">
        <v>73</v>
      </c>
      <c r="AY1070" s="151" t="s">
        <v>252</v>
      </c>
    </row>
    <row r="1071" spans="2:65" s="13" customFormat="1">
      <c r="B1071" s="156"/>
      <c r="D1071" s="150" t="s">
        <v>261</v>
      </c>
      <c r="E1071" s="157" t="s">
        <v>1</v>
      </c>
      <c r="F1071" s="158" t="s">
        <v>3853</v>
      </c>
      <c r="H1071" s="159">
        <v>14.35</v>
      </c>
      <c r="I1071" s="160"/>
      <c r="L1071" s="156"/>
      <c r="M1071" s="161"/>
      <c r="T1071" s="162"/>
      <c r="AT1071" s="157" t="s">
        <v>261</v>
      </c>
      <c r="AU1071" s="157" t="s">
        <v>82</v>
      </c>
      <c r="AV1071" s="13" t="s">
        <v>82</v>
      </c>
      <c r="AW1071" s="13" t="s">
        <v>30</v>
      </c>
      <c r="AX1071" s="13" t="s">
        <v>73</v>
      </c>
      <c r="AY1071" s="157" t="s">
        <v>252</v>
      </c>
    </row>
    <row r="1072" spans="2:65" s="12" customFormat="1">
      <c r="B1072" s="149"/>
      <c r="D1072" s="150" t="s">
        <v>261</v>
      </c>
      <c r="E1072" s="151" t="s">
        <v>1</v>
      </c>
      <c r="F1072" s="152" t="s">
        <v>3312</v>
      </c>
      <c r="H1072" s="151" t="s">
        <v>1</v>
      </c>
      <c r="I1072" s="153"/>
      <c r="L1072" s="149"/>
      <c r="M1072" s="154"/>
      <c r="T1072" s="155"/>
      <c r="AT1072" s="151" t="s">
        <v>261</v>
      </c>
      <c r="AU1072" s="151" t="s">
        <v>82</v>
      </c>
      <c r="AV1072" s="12" t="s">
        <v>80</v>
      </c>
      <c r="AW1072" s="12" t="s">
        <v>30</v>
      </c>
      <c r="AX1072" s="12" t="s">
        <v>73</v>
      </c>
      <c r="AY1072" s="151" t="s">
        <v>252</v>
      </c>
    </row>
    <row r="1073" spans="2:65" s="13" customFormat="1">
      <c r="B1073" s="156"/>
      <c r="D1073" s="150" t="s">
        <v>261</v>
      </c>
      <c r="E1073" s="157" t="s">
        <v>1</v>
      </c>
      <c r="F1073" s="158" t="s">
        <v>3854</v>
      </c>
      <c r="H1073" s="159">
        <v>17.523</v>
      </c>
      <c r="I1073" s="160"/>
      <c r="L1073" s="156"/>
      <c r="M1073" s="161"/>
      <c r="T1073" s="162"/>
      <c r="AT1073" s="157" t="s">
        <v>261</v>
      </c>
      <c r="AU1073" s="157" t="s">
        <v>82</v>
      </c>
      <c r="AV1073" s="13" t="s">
        <v>82</v>
      </c>
      <c r="AW1073" s="13" t="s">
        <v>30</v>
      </c>
      <c r="AX1073" s="13" t="s">
        <v>73</v>
      </c>
      <c r="AY1073" s="157" t="s">
        <v>252</v>
      </c>
    </row>
    <row r="1074" spans="2:65" s="12" customFormat="1">
      <c r="B1074" s="149"/>
      <c r="D1074" s="150" t="s">
        <v>261</v>
      </c>
      <c r="E1074" s="151" t="s">
        <v>1</v>
      </c>
      <c r="F1074" s="152" t="s">
        <v>3293</v>
      </c>
      <c r="H1074" s="151" t="s">
        <v>1</v>
      </c>
      <c r="I1074" s="153"/>
      <c r="L1074" s="149"/>
      <c r="M1074" s="154"/>
      <c r="T1074" s="155"/>
      <c r="AT1074" s="151" t="s">
        <v>261</v>
      </c>
      <c r="AU1074" s="151" t="s">
        <v>82</v>
      </c>
      <c r="AV1074" s="12" t="s">
        <v>80</v>
      </c>
      <c r="AW1074" s="12" t="s">
        <v>30</v>
      </c>
      <c r="AX1074" s="12" t="s">
        <v>73</v>
      </c>
      <c r="AY1074" s="151" t="s">
        <v>252</v>
      </c>
    </row>
    <row r="1075" spans="2:65" s="13" customFormat="1">
      <c r="B1075" s="156"/>
      <c r="D1075" s="150" t="s">
        <v>261</v>
      </c>
      <c r="E1075" s="157" t="s">
        <v>1</v>
      </c>
      <c r="F1075" s="158" t="s">
        <v>3855</v>
      </c>
      <c r="H1075" s="159">
        <v>19.350000000000001</v>
      </c>
      <c r="I1075" s="160"/>
      <c r="L1075" s="156"/>
      <c r="M1075" s="161"/>
      <c r="T1075" s="162"/>
      <c r="AT1075" s="157" t="s">
        <v>261</v>
      </c>
      <c r="AU1075" s="157" t="s">
        <v>82</v>
      </c>
      <c r="AV1075" s="13" t="s">
        <v>82</v>
      </c>
      <c r="AW1075" s="13" t="s">
        <v>30</v>
      </c>
      <c r="AX1075" s="13" t="s">
        <v>73</v>
      </c>
      <c r="AY1075" s="157" t="s">
        <v>252</v>
      </c>
    </row>
    <row r="1076" spans="2:65" s="14" customFormat="1">
      <c r="B1076" s="163"/>
      <c r="D1076" s="150" t="s">
        <v>261</v>
      </c>
      <c r="E1076" s="164" t="s">
        <v>1</v>
      </c>
      <c r="F1076" s="165" t="s">
        <v>277</v>
      </c>
      <c r="H1076" s="166">
        <v>98.132999999999996</v>
      </c>
      <c r="I1076" s="167"/>
      <c r="L1076" s="163"/>
      <c r="M1076" s="168"/>
      <c r="T1076" s="169"/>
      <c r="AT1076" s="164" t="s">
        <v>261</v>
      </c>
      <c r="AU1076" s="164" t="s">
        <v>82</v>
      </c>
      <c r="AV1076" s="14" t="s">
        <v>259</v>
      </c>
      <c r="AW1076" s="14" t="s">
        <v>30</v>
      </c>
      <c r="AX1076" s="14" t="s">
        <v>80</v>
      </c>
      <c r="AY1076" s="164" t="s">
        <v>252</v>
      </c>
    </row>
    <row r="1077" spans="2:65" s="1" customFormat="1" ht="16.5" customHeight="1">
      <c r="B1077" s="32"/>
      <c r="C1077" s="170" t="s">
        <v>1325</v>
      </c>
      <c r="D1077" s="170" t="s">
        <v>463</v>
      </c>
      <c r="E1077" s="171" t="s">
        <v>1836</v>
      </c>
      <c r="F1077" s="172" t="s">
        <v>1837</v>
      </c>
      <c r="G1077" s="173" t="s">
        <v>257</v>
      </c>
      <c r="H1077" s="174">
        <v>112.85299999999999</v>
      </c>
      <c r="I1077" s="175"/>
      <c r="J1077" s="176">
        <f>ROUND(I1077*H1077,2)</f>
        <v>0</v>
      </c>
      <c r="K1077" s="172" t="s">
        <v>258</v>
      </c>
      <c r="L1077" s="177"/>
      <c r="M1077" s="178" t="s">
        <v>1</v>
      </c>
      <c r="N1077" s="179" t="s">
        <v>38</v>
      </c>
      <c r="P1077" s="145">
        <f>O1077*H1077</f>
        <v>0</v>
      </c>
      <c r="Q1077" s="145">
        <v>1.8409999999999999E-2</v>
      </c>
      <c r="R1077" s="145">
        <f>Q1077*H1077</f>
        <v>2.07762373</v>
      </c>
      <c r="S1077" s="145">
        <v>0</v>
      </c>
      <c r="T1077" s="146">
        <f>S1077*H1077</f>
        <v>0</v>
      </c>
      <c r="AR1077" s="147" t="s">
        <v>489</v>
      </c>
      <c r="AT1077" s="147" t="s">
        <v>463</v>
      </c>
      <c r="AU1077" s="147" t="s">
        <v>82</v>
      </c>
      <c r="AY1077" s="17" t="s">
        <v>252</v>
      </c>
      <c r="BE1077" s="148">
        <f>IF(N1077="základní",J1077,0)</f>
        <v>0</v>
      </c>
      <c r="BF1077" s="148">
        <f>IF(N1077="snížená",J1077,0)</f>
        <v>0</v>
      </c>
      <c r="BG1077" s="148">
        <f>IF(N1077="zákl. přenesená",J1077,0)</f>
        <v>0</v>
      </c>
      <c r="BH1077" s="148">
        <f>IF(N1077="sníž. přenesená",J1077,0)</f>
        <v>0</v>
      </c>
      <c r="BI1077" s="148">
        <f>IF(N1077="nulová",J1077,0)</f>
        <v>0</v>
      </c>
      <c r="BJ1077" s="17" t="s">
        <v>80</v>
      </c>
      <c r="BK1077" s="148">
        <f>ROUND(I1077*H1077,2)</f>
        <v>0</v>
      </c>
      <c r="BL1077" s="17" t="s">
        <v>368</v>
      </c>
      <c r="BM1077" s="147" t="s">
        <v>3857</v>
      </c>
    </row>
    <row r="1078" spans="2:65" s="13" customFormat="1">
      <c r="B1078" s="156"/>
      <c r="D1078" s="150" t="s">
        <v>261</v>
      </c>
      <c r="E1078" s="157" t="s">
        <v>1</v>
      </c>
      <c r="F1078" s="158" t="s">
        <v>3858</v>
      </c>
      <c r="H1078" s="159">
        <v>112.85299999999999</v>
      </c>
      <c r="I1078" s="160"/>
      <c r="L1078" s="156"/>
      <c r="M1078" s="161"/>
      <c r="T1078" s="162"/>
      <c r="AT1078" s="157" t="s">
        <v>261</v>
      </c>
      <c r="AU1078" s="157" t="s">
        <v>82</v>
      </c>
      <c r="AV1078" s="13" t="s">
        <v>82</v>
      </c>
      <c r="AW1078" s="13" t="s">
        <v>30</v>
      </c>
      <c r="AX1078" s="13" t="s">
        <v>80</v>
      </c>
      <c r="AY1078" s="157" t="s">
        <v>252</v>
      </c>
    </row>
    <row r="1079" spans="2:65" s="1" customFormat="1" ht="33" customHeight="1">
      <c r="B1079" s="32"/>
      <c r="C1079" s="136" t="s">
        <v>1329</v>
      </c>
      <c r="D1079" s="136" t="s">
        <v>254</v>
      </c>
      <c r="E1079" s="137" t="s">
        <v>1841</v>
      </c>
      <c r="F1079" s="138" t="s">
        <v>1842</v>
      </c>
      <c r="G1079" s="139" t="s">
        <v>610</v>
      </c>
      <c r="H1079" s="140">
        <v>6.15</v>
      </c>
      <c r="I1079" s="141"/>
      <c r="J1079" s="142">
        <f>ROUND(I1079*H1079,2)</f>
        <v>0</v>
      </c>
      <c r="K1079" s="138" t="s">
        <v>258</v>
      </c>
      <c r="L1079" s="32"/>
      <c r="M1079" s="143" t="s">
        <v>1</v>
      </c>
      <c r="N1079" s="144" t="s">
        <v>38</v>
      </c>
      <c r="P1079" s="145">
        <f>O1079*H1079</f>
        <v>0</v>
      </c>
      <c r="Q1079" s="145">
        <v>2.0000000000000001E-4</v>
      </c>
      <c r="R1079" s="145">
        <f>Q1079*H1079</f>
        <v>1.2300000000000002E-3</v>
      </c>
      <c r="S1079" s="145">
        <v>0</v>
      </c>
      <c r="T1079" s="146">
        <f>S1079*H1079</f>
        <v>0</v>
      </c>
      <c r="AR1079" s="147" t="s">
        <v>368</v>
      </c>
      <c r="AT1079" s="147" t="s">
        <v>254</v>
      </c>
      <c r="AU1079" s="147" t="s">
        <v>82</v>
      </c>
      <c r="AY1079" s="17" t="s">
        <v>252</v>
      </c>
      <c r="BE1079" s="148">
        <f>IF(N1079="základní",J1079,0)</f>
        <v>0</v>
      </c>
      <c r="BF1079" s="148">
        <f>IF(N1079="snížená",J1079,0)</f>
        <v>0</v>
      </c>
      <c r="BG1079" s="148">
        <f>IF(N1079="zákl. přenesená",J1079,0)</f>
        <v>0</v>
      </c>
      <c r="BH1079" s="148">
        <f>IF(N1079="sníž. přenesená",J1079,0)</f>
        <v>0</v>
      </c>
      <c r="BI1079" s="148">
        <f>IF(N1079="nulová",J1079,0)</f>
        <v>0</v>
      </c>
      <c r="BJ1079" s="17" t="s">
        <v>80</v>
      </c>
      <c r="BK1079" s="148">
        <f>ROUND(I1079*H1079,2)</f>
        <v>0</v>
      </c>
      <c r="BL1079" s="17" t="s">
        <v>368</v>
      </c>
      <c r="BM1079" s="147" t="s">
        <v>3859</v>
      </c>
    </row>
    <row r="1080" spans="2:65" s="12" customFormat="1">
      <c r="B1080" s="149"/>
      <c r="D1080" s="150" t="s">
        <v>261</v>
      </c>
      <c r="E1080" s="151" t="s">
        <v>1</v>
      </c>
      <c r="F1080" s="152" t="s">
        <v>3307</v>
      </c>
      <c r="H1080" s="151" t="s">
        <v>1</v>
      </c>
      <c r="I1080" s="153"/>
      <c r="L1080" s="149"/>
      <c r="M1080" s="154"/>
      <c r="T1080" s="155"/>
      <c r="AT1080" s="151" t="s">
        <v>261</v>
      </c>
      <c r="AU1080" s="151" t="s">
        <v>82</v>
      </c>
      <c r="AV1080" s="12" t="s">
        <v>80</v>
      </c>
      <c r="AW1080" s="12" t="s">
        <v>30</v>
      </c>
      <c r="AX1080" s="12" t="s">
        <v>73</v>
      </c>
      <c r="AY1080" s="151" t="s">
        <v>252</v>
      </c>
    </row>
    <row r="1081" spans="2:65" s="13" customFormat="1">
      <c r="B1081" s="156"/>
      <c r="D1081" s="150" t="s">
        <v>261</v>
      </c>
      <c r="E1081" s="157" t="s">
        <v>1</v>
      </c>
      <c r="F1081" s="158" t="s">
        <v>96</v>
      </c>
      <c r="H1081" s="159">
        <v>3</v>
      </c>
      <c r="I1081" s="160"/>
      <c r="L1081" s="156"/>
      <c r="M1081" s="161"/>
      <c r="T1081" s="162"/>
      <c r="AT1081" s="157" t="s">
        <v>261</v>
      </c>
      <c r="AU1081" s="157" t="s">
        <v>82</v>
      </c>
      <c r="AV1081" s="13" t="s">
        <v>82</v>
      </c>
      <c r="AW1081" s="13" t="s">
        <v>30</v>
      </c>
      <c r="AX1081" s="13" t="s">
        <v>73</v>
      </c>
      <c r="AY1081" s="157" t="s">
        <v>252</v>
      </c>
    </row>
    <row r="1082" spans="2:65" s="12" customFormat="1">
      <c r="B1082" s="149"/>
      <c r="D1082" s="150" t="s">
        <v>261</v>
      </c>
      <c r="E1082" s="151" t="s">
        <v>1</v>
      </c>
      <c r="F1082" s="152" t="s">
        <v>3305</v>
      </c>
      <c r="H1082" s="151" t="s">
        <v>1</v>
      </c>
      <c r="I1082" s="153"/>
      <c r="L1082" s="149"/>
      <c r="M1082" s="154"/>
      <c r="T1082" s="155"/>
      <c r="AT1082" s="151" t="s">
        <v>261</v>
      </c>
      <c r="AU1082" s="151" t="s">
        <v>82</v>
      </c>
      <c r="AV1082" s="12" t="s">
        <v>80</v>
      </c>
      <c r="AW1082" s="12" t="s">
        <v>30</v>
      </c>
      <c r="AX1082" s="12" t="s">
        <v>73</v>
      </c>
      <c r="AY1082" s="151" t="s">
        <v>252</v>
      </c>
    </row>
    <row r="1083" spans="2:65" s="13" customFormat="1">
      <c r="B1083" s="156"/>
      <c r="D1083" s="150" t="s">
        <v>261</v>
      </c>
      <c r="E1083" s="157" t="s">
        <v>1</v>
      </c>
      <c r="F1083" s="158" t="s">
        <v>3860</v>
      </c>
      <c r="H1083" s="159">
        <v>1.2</v>
      </c>
      <c r="I1083" s="160"/>
      <c r="L1083" s="156"/>
      <c r="M1083" s="161"/>
      <c r="T1083" s="162"/>
      <c r="AT1083" s="157" t="s">
        <v>261</v>
      </c>
      <c r="AU1083" s="157" t="s">
        <v>82</v>
      </c>
      <c r="AV1083" s="13" t="s">
        <v>82</v>
      </c>
      <c r="AW1083" s="13" t="s">
        <v>30</v>
      </c>
      <c r="AX1083" s="13" t="s">
        <v>73</v>
      </c>
      <c r="AY1083" s="157" t="s">
        <v>252</v>
      </c>
    </row>
    <row r="1084" spans="2:65" s="12" customFormat="1">
      <c r="B1084" s="149"/>
      <c r="D1084" s="150" t="s">
        <v>261</v>
      </c>
      <c r="E1084" s="151" t="s">
        <v>1</v>
      </c>
      <c r="F1084" s="152" t="s">
        <v>3306</v>
      </c>
      <c r="H1084" s="151" t="s">
        <v>1</v>
      </c>
      <c r="I1084" s="153"/>
      <c r="L1084" s="149"/>
      <c r="M1084" s="154"/>
      <c r="T1084" s="155"/>
      <c r="AT1084" s="151" t="s">
        <v>261</v>
      </c>
      <c r="AU1084" s="151" t="s">
        <v>82</v>
      </c>
      <c r="AV1084" s="12" t="s">
        <v>80</v>
      </c>
      <c r="AW1084" s="12" t="s">
        <v>30</v>
      </c>
      <c r="AX1084" s="12" t="s">
        <v>73</v>
      </c>
      <c r="AY1084" s="151" t="s">
        <v>252</v>
      </c>
    </row>
    <row r="1085" spans="2:65" s="13" customFormat="1">
      <c r="B1085" s="156"/>
      <c r="D1085" s="150" t="s">
        <v>261</v>
      </c>
      <c r="E1085" s="157" t="s">
        <v>1</v>
      </c>
      <c r="F1085" s="158" t="s">
        <v>80</v>
      </c>
      <c r="H1085" s="159">
        <v>1</v>
      </c>
      <c r="I1085" s="160"/>
      <c r="L1085" s="156"/>
      <c r="M1085" s="161"/>
      <c r="T1085" s="162"/>
      <c r="AT1085" s="157" t="s">
        <v>261</v>
      </c>
      <c r="AU1085" s="157" t="s">
        <v>82</v>
      </c>
      <c r="AV1085" s="13" t="s">
        <v>82</v>
      </c>
      <c r="AW1085" s="13" t="s">
        <v>30</v>
      </c>
      <c r="AX1085" s="13" t="s">
        <v>73</v>
      </c>
      <c r="AY1085" s="157" t="s">
        <v>252</v>
      </c>
    </row>
    <row r="1086" spans="2:65" s="12" customFormat="1">
      <c r="B1086" s="149"/>
      <c r="D1086" s="150" t="s">
        <v>261</v>
      </c>
      <c r="E1086" s="151" t="s">
        <v>1</v>
      </c>
      <c r="F1086" s="152" t="s">
        <v>3312</v>
      </c>
      <c r="H1086" s="151" t="s">
        <v>1</v>
      </c>
      <c r="I1086" s="153"/>
      <c r="L1086" s="149"/>
      <c r="M1086" s="154"/>
      <c r="T1086" s="155"/>
      <c r="AT1086" s="151" t="s">
        <v>261</v>
      </c>
      <c r="AU1086" s="151" t="s">
        <v>82</v>
      </c>
      <c r="AV1086" s="12" t="s">
        <v>80</v>
      </c>
      <c r="AW1086" s="12" t="s">
        <v>30</v>
      </c>
      <c r="AX1086" s="12" t="s">
        <v>73</v>
      </c>
      <c r="AY1086" s="151" t="s">
        <v>252</v>
      </c>
    </row>
    <row r="1087" spans="2:65" s="13" customFormat="1">
      <c r="B1087" s="156"/>
      <c r="D1087" s="150" t="s">
        <v>261</v>
      </c>
      <c r="E1087" s="157" t="s">
        <v>1</v>
      </c>
      <c r="F1087" s="158" t="s">
        <v>3861</v>
      </c>
      <c r="H1087" s="159">
        <v>0.95</v>
      </c>
      <c r="I1087" s="160"/>
      <c r="L1087" s="156"/>
      <c r="M1087" s="161"/>
      <c r="T1087" s="162"/>
      <c r="AT1087" s="157" t="s">
        <v>261</v>
      </c>
      <c r="AU1087" s="157" t="s">
        <v>82</v>
      </c>
      <c r="AV1087" s="13" t="s">
        <v>82</v>
      </c>
      <c r="AW1087" s="13" t="s">
        <v>30</v>
      </c>
      <c r="AX1087" s="13" t="s">
        <v>73</v>
      </c>
      <c r="AY1087" s="157" t="s">
        <v>252</v>
      </c>
    </row>
    <row r="1088" spans="2:65" s="12" customFormat="1">
      <c r="B1088" s="149"/>
      <c r="D1088" s="150" t="s">
        <v>261</v>
      </c>
      <c r="E1088" s="151" t="s">
        <v>1</v>
      </c>
      <c r="F1088" s="152" t="s">
        <v>3293</v>
      </c>
      <c r="H1088" s="151" t="s">
        <v>1</v>
      </c>
      <c r="I1088" s="153"/>
      <c r="L1088" s="149"/>
      <c r="M1088" s="154"/>
      <c r="T1088" s="155"/>
      <c r="AT1088" s="151" t="s">
        <v>261</v>
      </c>
      <c r="AU1088" s="151" t="s">
        <v>82</v>
      </c>
      <c r="AV1088" s="12" t="s">
        <v>80</v>
      </c>
      <c r="AW1088" s="12" t="s">
        <v>30</v>
      </c>
      <c r="AX1088" s="12" t="s">
        <v>73</v>
      </c>
      <c r="AY1088" s="151" t="s">
        <v>252</v>
      </c>
    </row>
    <row r="1089" spans="2:65" s="13" customFormat="1">
      <c r="B1089" s="156"/>
      <c r="D1089" s="150" t="s">
        <v>261</v>
      </c>
      <c r="E1089" s="157" t="s">
        <v>1</v>
      </c>
      <c r="F1089" s="158" t="s">
        <v>73</v>
      </c>
      <c r="H1089" s="159">
        <v>0</v>
      </c>
      <c r="I1089" s="160"/>
      <c r="L1089" s="156"/>
      <c r="M1089" s="161"/>
      <c r="T1089" s="162"/>
      <c r="AT1089" s="157" t="s">
        <v>261</v>
      </c>
      <c r="AU1089" s="157" t="s">
        <v>82</v>
      </c>
      <c r="AV1089" s="13" t="s">
        <v>82</v>
      </c>
      <c r="AW1089" s="13" t="s">
        <v>30</v>
      </c>
      <c r="AX1089" s="13" t="s">
        <v>73</v>
      </c>
      <c r="AY1089" s="157" t="s">
        <v>252</v>
      </c>
    </row>
    <row r="1090" spans="2:65" s="14" customFormat="1">
      <c r="B1090" s="163"/>
      <c r="D1090" s="150" t="s">
        <v>261</v>
      </c>
      <c r="E1090" s="164" t="s">
        <v>1</v>
      </c>
      <c r="F1090" s="165" t="s">
        <v>277</v>
      </c>
      <c r="H1090" s="166">
        <v>6.15</v>
      </c>
      <c r="I1090" s="167"/>
      <c r="L1090" s="163"/>
      <c r="M1090" s="168"/>
      <c r="T1090" s="169"/>
      <c r="AT1090" s="164" t="s">
        <v>261</v>
      </c>
      <c r="AU1090" s="164" t="s">
        <v>82</v>
      </c>
      <c r="AV1090" s="14" t="s">
        <v>259</v>
      </c>
      <c r="AW1090" s="14" t="s">
        <v>30</v>
      </c>
      <c r="AX1090" s="14" t="s">
        <v>80</v>
      </c>
      <c r="AY1090" s="164" t="s">
        <v>252</v>
      </c>
    </row>
    <row r="1091" spans="2:65" s="1" customFormat="1" ht="16.5" customHeight="1">
      <c r="B1091" s="32"/>
      <c r="C1091" s="170" t="s">
        <v>1334</v>
      </c>
      <c r="D1091" s="170" t="s">
        <v>463</v>
      </c>
      <c r="E1091" s="171" t="s">
        <v>1847</v>
      </c>
      <c r="F1091" s="172" t="s">
        <v>1848</v>
      </c>
      <c r="G1091" s="173" t="s">
        <v>610</v>
      </c>
      <c r="H1091" s="174">
        <v>7.1029999999999998</v>
      </c>
      <c r="I1091" s="175"/>
      <c r="J1091" s="176">
        <f>ROUND(I1091*H1091,2)</f>
        <v>0</v>
      </c>
      <c r="K1091" s="172" t="s">
        <v>258</v>
      </c>
      <c r="L1091" s="177"/>
      <c r="M1091" s="178" t="s">
        <v>1</v>
      </c>
      <c r="N1091" s="179" t="s">
        <v>38</v>
      </c>
      <c r="P1091" s="145">
        <f>O1091*H1091</f>
        <v>0</v>
      </c>
      <c r="Q1091" s="145">
        <v>1.2E-4</v>
      </c>
      <c r="R1091" s="145">
        <f>Q1091*H1091</f>
        <v>8.5236000000000003E-4</v>
      </c>
      <c r="S1091" s="145">
        <v>0</v>
      </c>
      <c r="T1091" s="146">
        <f>S1091*H1091</f>
        <v>0</v>
      </c>
      <c r="AR1091" s="147" t="s">
        <v>489</v>
      </c>
      <c r="AT1091" s="147" t="s">
        <v>463</v>
      </c>
      <c r="AU1091" s="147" t="s">
        <v>82</v>
      </c>
      <c r="AY1091" s="17" t="s">
        <v>252</v>
      </c>
      <c r="BE1091" s="148">
        <f>IF(N1091="základní",J1091,0)</f>
        <v>0</v>
      </c>
      <c r="BF1091" s="148">
        <f>IF(N1091="snížená",J1091,0)</f>
        <v>0</v>
      </c>
      <c r="BG1091" s="148">
        <f>IF(N1091="zákl. přenesená",J1091,0)</f>
        <v>0</v>
      </c>
      <c r="BH1091" s="148">
        <f>IF(N1091="sníž. přenesená",J1091,0)</f>
        <v>0</v>
      </c>
      <c r="BI1091" s="148">
        <f>IF(N1091="nulová",J1091,0)</f>
        <v>0</v>
      </c>
      <c r="BJ1091" s="17" t="s">
        <v>80</v>
      </c>
      <c r="BK1091" s="148">
        <f>ROUND(I1091*H1091,2)</f>
        <v>0</v>
      </c>
      <c r="BL1091" s="17" t="s">
        <v>368</v>
      </c>
      <c r="BM1091" s="147" t="s">
        <v>3862</v>
      </c>
    </row>
    <row r="1092" spans="2:65" s="13" customFormat="1">
      <c r="B1092" s="156"/>
      <c r="D1092" s="150" t="s">
        <v>261</v>
      </c>
      <c r="E1092" s="157" t="s">
        <v>1</v>
      </c>
      <c r="F1092" s="158" t="s">
        <v>3863</v>
      </c>
      <c r="H1092" s="159">
        <v>6.7649999999999997</v>
      </c>
      <c r="I1092" s="160"/>
      <c r="L1092" s="156"/>
      <c r="M1092" s="161"/>
      <c r="T1092" s="162"/>
      <c r="AT1092" s="157" t="s">
        <v>261</v>
      </c>
      <c r="AU1092" s="157" t="s">
        <v>82</v>
      </c>
      <c r="AV1092" s="13" t="s">
        <v>82</v>
      </c>
      <c r="AW1092" s="13" t="s">
        <v>30</v>
      </c>
      <c r="AX1092" s="13" t="s">
        <v>80</v>
      </c>
      <c r="AY1092" s="157" t="s">
        <v>252</v>
      </c>
    </row>
    <row r="1093" spans="2:65" s="13" customFormat="1">
      <c r="B1093" s="156"/>
      <c r="D1093" s="150" t="s">
        <v>261</v>
      </c>
      <c r="F1093" s="158" t="s">
        <v>3864</v>
      </c>
      <c r="H1093" s="159">
        <v>7.1029999999999998</v>
      </c>
      <c r="I1093" s="160"/>
      <c r="L1093" s="156"/>
      <c r="M1093" s="161"/>
      <c r="T1093" s="162"/>
      <c r="AT1093" s="157" t="s">
        <v>261</v>
      </c>
      <c r="AU1093" s="157" t="s">
        <v>82</v>
      </c>
      <c r="AV1093" s="13" t="s">
        <v>82</v>
      </c>
      <c r="AW1093" s="13" t="s">
        <v>4</v>
      </c>
      <c r="AX1093" s="13" t="s">
        <v>80</v>
      </c>
      <c r="AY1093" s="157" t="s">
        <v>252</v>
      </c>
    </row>
    <row r="1094" spans="2:65" s="1" customFormat="1" ht="24.2" customHeight="1">
      <c r="B1094" s="32"/>
      <c r="C1094" s="136" t="s">
        <v>1339</v>
      </c>
      <c r="D1094" s="136" t="s">
        <v>254</v>
      </c>
      <c r="E1094" s="137" t="s">
        <v>1853</v>
      </c>
      <c r="F1094" s="138" t="s">
        <v>1854</v>
      </c>
      <c r="G1094" s="139" t="s">
        <v>610</v>
      </c>
      <c r="H1094" s="140">
        <v>70.05</v>
      </c>
      <c r="I1094" s="141"/>
      <c r="J1094" s="142">
        <f>ROUND(I1094*H1094,2)</f>
        <v>0</v>
      </c>
      <c r="K1094" s="138" t="s">
        <v>258</v>
      </c>
      <c r="L1094" s="32"/>
      <c r="M1094" s="143" t="s">
        <v>1</v>
      </c>
      <c r="N1094" s="144" t="s">
        <v>38</v>
      </c>
      <c r="P1094" s="145">
        <f>O1094*H1094</f>
        <v>0</v>
      </c>
      <c r="Q1094" s="145">
        <v>9.0000000000000006E-5</v>
      </c>
      <c r="R1094" s="145">
        <f>Q1094*H1094</f>
        <v>6.3045000000000002E-3</v>
      </c>
      <c r="S1094" s="145">
        <v>0</v>
      </c>
      <c r="T1094" s="146">
        <f>S1094*H1094</f>
        <v>0</v>
      </c>
      <c r="AR1094" s="147" t="s">
        <v>368</v>
      </c>
      <c r="AT1094" s="147" t="s">
        <v>254</v>
      </c>
      <c r="AU1094" s="147" t="s">
        <v>82</v>
      </c>
      <c r="AY1094" s="17" t="s">
        <v>252</v>
      </c>
      <c r="BE1094" s="148">
        <f>IF(N1094="základní",J1094,0)</f>
        <v>0</v>
      </c>
      <c r="BF1094" s="148">
        <f>IF(N1094="snížená",J1094,0)</f>
        <v>0</v>
      </c>
      <c r="BG1094" s="148">
        <f>IF(N1094="zákl. přenesená",J1094,0)</f>
        <v>0</v>
      </c>
      <c r="BH1094" s="148">
        <f>IF(N1094="sníž. přenesená",J1094,0)</f>
        <v>0</v>
      </c>
      <c r="BI1094" s="148">
        <f>IF(N1094="nulová",J1094,0)</f>
        <v>0</v>
      </c>
      <c r="BJ1094" s="17" t="s">
        <v>80</v>
      </c>
      <c r="BK1094" s="148">
        <f>ROUND(I1094*H1094,2)</f>
        <v>0</v>
      </c>
      <c r="BL1094" s="17" t="s">
        <v>368</v>
      </c>
      <c r="BM1094" s="147" t="s">
        <v>3865</v>
      </c>
    </row>
    <row r="1095" spans="2:65" s="12" customFormat="1">
      <c r="B1095" s="149"/>
      <c r="D1095" s="150" t="s">
        <v>261</v>
      </c>
      <c r="E1095" s="151" t="s">
        <v>1</v>
      </c>
      <c r="F1095" s="152" t="s">
        <v>3307</v>
      </c>
      <c r="H1095" s="151" t="s">
        <v>1</v>
      </c>
      <c r="I1095" s="153"/>
      <c r="L1095" s="149"/>
      <c r="M1095" s="154"/>
      <c r="T1095" s="155"/>
      <c r="AT1095" s="151" t="s">
        <v>261</v>
      </c>
      <c r="AU1095" s="151" t="s">
        <v>82</v>
      </c>
      <c r="AV1095" s="12" t="s">
        <v>80</v>
      </c>
      <c r="AW1095" s="12" t="s">
        <v>30</v>
      </c>
      <c r="AX1095" s="12" t="s">
        <v>73</v>
      </c>
      <c r="AY1095" s="151" t="s">
        <v>252</v>
      </c>
    </row>
    <row r="1096" spans="2:65" s="13" customFormat="1">
      <c r="B1096" s="156"/>
      <c r="D1096" s="150" t="s">
        <v>261</v>
      </c>
      <c r="E1096" s="157" t="s">
        <v>1</v>
      </c>
      <c r="F1096" s="158" t="s">
        <v>363</v>
      </c>
      <c r="H1096" s="159">
        <v>15</v>
      </c>
      <c r="I1096" s="160"/>
      <c r="L1096" s="156"/>
      <c r="M1096" s="161"/>
      <c r="T1096" s="162"/>
      <c r="AT1096" s="157" t="s">
        <v>261</v>
      </c>
      <c r="AU1096" s="157" t="s">
        <v>82</v>
      </c>
      <c r="AV1096" s="13" t="s">
        <v>82</v>
      </c>
      <c r="AW1096" s="13" t="s">
        <v>30</v>
      </c>
      <c r="AX1096" s="13" t="s">
        <v>73</v>
      </c>
      <c r="AY1096" s="157" t="s">
        <v>252</v>
      </c>
    </row>
    <row r="1097" spans="2:65" s="12" customFormat="1">
      <c r="B1097" s="149"/>
      <c r="D1097" s="150" t="s">
        <v>261</v>
      </c>
      <c r="E1097" s="151" t="s">
        <v>1</v>
      </c>
      <c r="F1097" s="152" t="s">
        <v>3305</v>
      </c>
      <c r="H1097" s="151" t="s">
        <v>1</v>
      </c>
      <c r="I1097" s="153"/>
      <c r="L1097" s="149"/>
      <c r="M1097" s="154"/>
      <c r="T1097" s="155"/>
      <c r="AT1097" s="151" t="s">
        <v>261</v>
      </c>
      <c r="AU1097" s="151" t="s">
        <v>82</v>
      </c>
      <c r="AV1097" s="12" t="s">
        <v>80</v>
      </c>
      <c r="AW1097" s="12" t="s">
        <v>30</v>
      </c>
      <c r="AX1097" s="12" t="s">
        <v>73</v>
      </c>
      <c r="AY1097" s="151" t="s">
        <v>252</v>
      </c>
    </row>
    <row r="1098" spans="2:65" s="13" customFormat="1">
      <c r="B1098" s="156"/>
      <c r="D1098" s="150" t="s">
        <v>261</v>
      </c>
      <c r="E1098" s="157" t="s">
        <v>1</v>
      </c>
      <c r="F1098" s="158" t="s">
        <v>3866</v>
      </c>
      <c r="H1098" s="159">
        <v>13.5</v>
      </c>
      <c r="I1098" s="160"/>
      <c r="L1098" s="156"/>
      <c r="M1098" s="161"/>
      <c r="T1098" s="162"/>
      <c r="AT1098" s="157" t="s">
        <v>261</v>
      </c>
      <c r="AU1098" s="157" t="s">
        <v>82</v>
      </c>
      <c r="AV1098" s="13" t="s">
        <v>82</v>
      </c>
      <c r="AW1098" s="13" t="s">
        <v>30</v>
      </c>
      <c r="AX1098" s="13" t="s">
        <v>73</v>
      </c>
      <c r="AY1098" s="157" t="s">
        <v>252</v>
      </c>
    </row>
    <row r="1099" spans="2:65" s="12" customFormat="1">
      <c r="B1099" s="149"/>
      <c r="D1099" s="150" t="s">
        <v>261</v>
      </c>
      <c r="E1099" s="151" t="s">
        <v>1</v>
      </c>
      <c r="F1099" s="152" t="s">
        <v>3306</v>
      </c>
      <c r="H1099" s="151" t="s">
        <v>1</v>
      </c>
      <c r="I1099" s="153"/>
      <c r="L1099" s="149"/>
      <c r="M1099" s="154"/>
      <c r="T1099" s="155"/>
      <c r="AT1099" s="151" t="s">
        <v>261</v>
      </c>
      <c r="AU1099" s="151" t="s">
        <v>82</v>
      </c>
      <c r="AV1099" s="12" t="s">
        <v>80</v>
      </c>
      <c r="AW1099" s="12" t="s">
        <v>30</v>
      </c>
      <c r="AX1099" s="12" t="s">
        <v>73</v>
      </c>
      <c r="AY1099" s="151" t="s">
        <v>252</v>
      </c>
    </row>
    <row r="1100" spans="2:65" s="13" customFormat="1">
      <c r="B1100" s="156"/>
      <c r="D1100" s="150" t="s">
        <v>261</v>
      </c>
      <c r="E1100" s="157" t="s">
        <v>1</v>
      </c>
      <c r="F1100" s="158" t="s">
        <v>3867</v>
      </c>
      <c r="H1100" s="159">
        <v>16.3</v>
      </c>
      <c r="I1100" s="160"/>
      <c r="L1100" s="156"/>
      <c r="M1100" s="161"/>
      <c r="T1100" s="162"/>
      <c r="AT1100" s="157" t="s">
        <v>261</v>
      </c>
      <c r="AU1100" s="157" t="s">
        <v>82</v>
      </c>
      <c r="AV1100" s="13" t="s">
        <v>82</v>
      </c>
      <c r="AW1100" s="13" t="s">
        <v>30</v>
      </c>
      <c r="AX1100" s="13" t="s">
        <v>73</v>
      </c>
      <c r="AY1100" s="157" t="s">
        <v>252</v>
      </c>
    </row>
    <row r="1101" spans="2:65" s="12" customFormat="1">
      <c r="B1101" s="149"/>
      <c r="D1101" s="150" t="s">
        <v>261</v>
      </c>
      <c r="E1101" s="151" t="s">
        <v>1</v>
      </c>
      <c r="F1101" s="152" t="s">
        <v>3312</v>
      </c>
      <c r="H1101" s="151" t="s">
        <v>1</v>
      </c>
      <c r="I1101" s="153"/>
      <c r="L1101" s="149"/>
      <c r="M1101" s="154"/>
      <c r="T1101" s="155"/>
      <c r="AT1101" s="151" t="s">
        <v>261</v>
      </c>
      <c r="AU1101" s="151" t="s">
        <v>82</v>
      </c>
      <c r="AV1101" s="12" t="s">
        <v>80</v>
      </c>
      <c r="AW1101" s="12" t="s">
        <v>30</v>
      </c>
      <c r="AX1101" s="12" t="s">
        <v>73</v>
      </c>
      <c r="AY1101" s="151" t="s">
        <v>252</v>
      </c>
    </row>
    <row r="1102" spans="2:65" s="13" customFormat="1">
      <c r="B1102" s="156"/>
      <c r="D1102" s="150" t="s">
        <v>261</v>
      </c>
      <c r="E1102" s="157" t="s">
        <v>1</v>
      </c>
      <c r="F1102" s="158" t="s">
        <v>3868</v>
      </c>
      <c r="H1102" s="159">
        <v>13.25</v>
      </c>
      <c r="I1102" s="160"/>
      <c r="L1102" s="156"/>
      <c r="M1102" s="161"/>
      <c r="T1102" s="162"/>
      <c r="AT1102" s="157" t="s">
        <v>261</v>
      </c>
      <c r="AU1102" s="157" t="s">
        <v>82</v>
      </c>
      <c r="AV1102" s="13" t="s">
        <v>82</v>
      </c>
      <c r="AW1102" s="13" t="s">
        <v>30</v>
      </c>
      <c r="AX1102" s="13" t="s">
        <v>73</v>
      </c>
      <c r="AY1102" s="157" t="s">
        <v>252</v>
      </c>
    </row>
    <row r="1103" spans="2:65" s="12" customFormat="1">
      <c r="B1103" s="149"/>
      <c r="D1103" s="150" t="s">
        <v>261</v>
      </c>
      <c r="E1103" s="151" t="s">
        <v>1</v>
      </c>
      <c r="F1103" s="152" t="s">
        <v>3293</v>
      </c>
      <c r="H1103" s="151" t="s">
        <v>1</v>
      </c>
      <c r="I1103" s="153"/>
      <c r="L1103" s="149"/>
      <c r="M1103" s="154"/>
      <c r="T1103" s="155"/>
      <c r="AT1103" s="151" t="s">
        <v>261</v>
      </c>
      <c r="AU1103" s="151" t="s">
        <v>82</v>
      </c>
      <c r="AV1103" s="12" t="s">
        <v>80</v>
      </c>
      <c r="AW1103" s="12" t="s">
        <v>30</v>
      </c>
      <c r="AX1103" s="12" t="s">
        <v>73</v>
      </c>
      <c r="AY1103" s="151" t="s">
        <v>252</v>
      </c>
    </row>
    <row r="1104" spans="2:65" s="13" customFormat="1">
      <c r="B1104" s="156"/>
      <c r="D1104" s="150" t="s">
        <v>261</v>
      </c>
      <c r="E1104" s="157" t="s">
        <v>1</v>
      </c>
      <c r="F1104" s="158" t="s">
        <v>8</v>
      </c>
      <c r="H1104" s="159">
        <v>12</v>
      </c>
      <c r="I1104" s="160"/>
      <c r="L1104" s="156"/>
      <c r="M1104" s="161"/>
      <c r="T1104" s="162"/>
      <c r="AT1104" s="157" t="s">
        <v>261</v>
      </c>
      <c r="AU1104" s="157" t="s">
        <v>82</v>
      </c>
      <c r="AV1104" s="13" t="s">
        <v>82</v>
      </c>
      <c r="AW1104" s="13" t="s">
        <v>30</v>
      </c>
      <c r="AX1104" s="13" t="s">
        <v>73</v>
      </c>
      <c r="AY1104" s="157" t="s">
        <v>252</v>
      </c>
    </row>
    <row r="1105" spans="2:65" s="14" customFormat="1">
      <c r="B1105" s="163"/>
      <c r="D1105" s="150" t="s">
        <v>261</v>
      </c>
      <c r="E1105" s="164" t="s">
        <v>1</v>
      </c>
      <c r="F1105" s="165" t="s">
        <v>277</v>
      </c>
      <c r="H1105" s="166">
        <v>70.05</v>
      </c>
      <c r="I1105" s="167"/>
      <c r="L1105" s="163"/>
      <c r="M1105" s="168"/>
      <c r="T1105" s="169"/>
      <c r="AT1105" s="164" t="s">
        <v>261</v>
      </c>
      <c r="AU1105" s="164" t="s">
        <v>82</v>
      </c>
      <c r="AV1105" s="14" t="s">
        <v>259</v>
      </c>
      <c r="AW1105" s="14" t="s">
        <v>30</v>
      </c>
      <c r="AX1105" s="14" t="s">
        <v>80</v>
      </c>
      <c r="AY1105" s="164" t="s">
        <v>252</v>
      </c>
    </row>
    <row r="1106" spans="2:65" s="1" customFormat="1" ht="49.15" customHeight="1">
      <c r="B1106" s="32"/>
      <c r="C1106" s="136" t="s">
        <v>1343</v>
      </c>
      <c r="D1106" s="136" t="s">
        <v>254</v>
      </c>
      <c r="E1106" s="137" t="s">
        <v>1860</v>
      </c>
      <c r="F1106" s="138" t="s">
        <v>1861</v>
      </c>
      <c r="G1106" s="139" t="s">
        <v>336</v>
      </c>
      <c r="H1106" s="140">
        <v>2.6669999999999998</v>
      </c>
      <c r="I1106" s="141"/>
      <c r="J1106" s="142">
        <f>ROUND(I1106*H1106,2)</f>
        <v>0</v>
      </c>
      <c r="K1106" s="138" t="s">
        <v>258</v>
      </c>
      <c r="L1106" s="32"/>
      <c r="M1106" s="143" t="s">
        <v>1</v>
      </c>
      <c r="N1106" s="144" t="s">
        <v>38</v>
      </c>
      <c r="P1106" s="145">
        <f>O1106*H1106</f>
        <v>0</v>
      </c>
      <c r="Q1106" s="145">
        <v>0</v>
      </c>
      <c r="R1106" s="145">
        <f>Q1106*H1106</f>
        <v>0</v>
      </c>
      <c r="S1106" s="145">
        <v>0</v>
      </c>
      <c r="T1106" s="146">
        <f>S1106*H1106</f>
        <v>0</v>
      </c>
      <c r="AR1106" s="147" t="s">
        <v>368</v>
      </c>
      <c r="AT1106" s="147" t="s">
        <v>254</v>
      </c>
      <c r="AU1106" s="147" t="s">
        <v>82</v>
      </c>
      <c r="AY1106" s="17" t="s">
        <v>252</v>
      </c>
      <c r="BE1106" s="148">
        <f>IF(N1106="základní",J1106,0)</f>
        <v>0</v>
      </c>
      <c r="BF1106" s="148">
        <f>IF(N1106="snížená",J1106,0)</f>
        <v>0</v>
      </c>
      <c r="BG1106" s="148">
        <f>IF(N1106="zákl. přenesená",J1106,0)</f>
        <v>0</v>
      </c>
      <c r="BH1106" s="148">
        <f>IF(N1106="sníž. přenesená",J1106,0)</f>
        <v>0</v>
      </c>
      <c r="BI1106" s="148">
        <f>IF(N1106="nulová",J1106,0)</f>
        <v>0</v>
      </c>
      <c r="BJ1106" s="17" t="s">
        <v>80</v>
      </c>
      <c r="BK1106" s="148">
        <f>ROUND(I1106*H1106,2)</f>
        <v>0</v>
      </c>
      <c r="BL1106" s="17" t="s">
        <v>368</v>
      </c>
      <c r="BM1106" s="147" t="s">
        <v>3869</v>
      </c>
    </row>
    <row r="1107" spans="2:65" s="11" customFormat="1" ht="22.9" customHeight="1">
      <c r="B1107" s="124"/>
      <c r="D1107" s="125" t="s">
        <v>72</v>
      </c>
      <c r="E1107" s="134" t="s">
        <v>1877</v>
      </c>
      <c r="F1107" s="134" t="s">
        <v>1878</v>
      </c>
      <c r="I1107" s="127"/>
      <c r="J1107" s="135">
        <f>BK1107</f>
        <v>0</v>
      </c>
      <c r="L1107" s="124"/>
      <c r="M1107" s="129"/>
      <c r="P1107" s="130">
        <f>SUM(P1108:P1118)</f>
        <v>0</v>
      </c>
      <c r="R1107" s="130">
        <f>SUM(R1108:R1118)</f>
        <v>0.87025519000000007</v>
      </c>
      <c r="T1107" s="131">
        <f>SUM(T1108:T1118)</f>
        <v>0</v>
      </c>
      <c r="AR1107" s="125" t="s">
        <v>82</v>
      </c>
      <c r="AT1107" s="132" t="s">
        <v>72</v>
      </c>
      <c r="AU1107" s="132" t="s">
        <v>80</v>
      </c>
      <c r="AY1107" s="125" t="s">
        <v>252</v>
      </c>
      <c r="BK1107" s="133">
        <f>SUM(BK1108:BK1118)</f>
        <v>0</v>
      </c>
    </row>
    <row r="1108" spans="2:65" s="1" customFormat="1" ht="33" customHeight="1">
      <c r="B1108" s="32"/>
      <c r="C1108" s="136" t="s">
        <v>1358</v>
      </c>
      <c r="D1108" s="136" t="s">
        <v>254</v>
      </c>
      <c r="E1108" s="137" t="s">
        <v>1886</v>
      </c>
      <c r="F1108" s="138" t="s">
        <v>1887</v>
      </c>
      <c r="G1108" s="139" t="s">
        <v>257</v>
      </c>
      <c r="H1108" s="140">
        <v>1776.0309999999999</v>
      </c>
      <c r="I1108" s="141"/>
      <c r="J1108" s="142">
        <f>ROUND(I1108*H1108,2)</f>
        <v>0</v>
      </c>
      <c r="K1108" s="138" t="s">
        <v>258</v>
      </c>
      <c r="L1108" s="32"/>
      <c r="M1108" s="143" t="s">
        <v>1</v>
      </c>
      <c r="N1108" s="144" t="s">
        <v>38</v>
      </c>
      <c r="P1108" s="145">
        <f>O1108*H1108</f>
        <v>0</v>
      </c>
      <c r="Q1108" s="145">
        <v>2.0000000000000001E-4</v>
      </c>
      <c r="R1108" s="145">
        <f>Q1108*H1108</f>
        <v>0.35520620000000003</v>
      </c>
      <c r="S1108" s="145">
        <v>0</v>
      </c>
      <c r="T1108" s="146">
        <f>S1108*H1108</f>
        <v>0</v>
      </c>
      <c r="AR1108" s="147" t="s">
        <v>368</v>
      </c>
      <c r="AT1108" s="147" t="s">
        <v>254</v>
      </c>
      <c r="AU1108" s="147" t="s">
        <v>82</v>
      </c>
      <c r="AY1108" s="17" t="s">
        <v>252</v>
      </c>
      <c r="BE1108" s="148">
        <f>IF(N1108="základní",J1108,0)</f>
        <v>0</v>
      </c>
      <c r="BF1108" s="148">
        <f>IF(N1108="snížená",J1108,0)</f>
        <v>0</v>
      </c>
      <c r="BG1108" s="148">
        <f>IF(N1108="zákl. přenesená",J1108,0)</f>
        <v>0</v>
      </c>
      <c r="BH1108" s="148">
        <f>IF(N1108="sníž. přenesená",J1108,0)</f>
        <v>0</v>
      </c>
      <c r="BI1108" s="148">
        <f>IF(N1108="nulová",J1108,0)</f>
        <v>0</v>
      </c>
      <c r="BJ1108" s="17" t="s">
        <v>80</v>
      </c>
      <c r="BK1108" s="148">
        <f>ROUND(I1108*H1108,2)</f>
        <v>0</v>
      </c>
      <c r="BL1108" s="17" t="s">
        <v>368</v>
      </c>
      <c r="BM1108" s="147" t="s">
        <v>3870</v>
      </c>
    </row>
    <row r="1109" spans="2:65" s="12" customFormat="1">
      <c r="B1109" s="149"/>
      <c r="D1109" s="150" t="s">
        <v>261</v>
      </c>
      <c r="E1109" s="151" t="s">
        <v>1</v>
      </c>
      <c r="F1109" s="152" t="s">
        <v>1889</v>
      </c>
      <c r="H1109" s="151" t="s">
        <v>1</v>
      </c>
      <c r="I1109" s="153"/>
      <c r="L1109" s="149"/>
      <c r="M1109" s="154"/>
      <c r="T1109" s="155"/>
      <c r="AT1109" s="151" t="s">
        <v>261</v>
      </c>
      <c r="AU1109" s="151" t="s">
        <v>82</v>
      </c>
      <c r="AV1109" s="12" t="s">
        <v>80</v>
      </c>
      <c r="AW1109" s="12" t="s">
        <v>30</v>
      </c>
      <c r="AX1109" s="12" t="s">
        <v>73</v>
      </c>
      <c r="AY1109" s="151" t="s">
        <v>252</v>
      </c>
    </row>
    <row r="1110" spans="2:65" s="13" customFormat="1">
      <c r="B1110" s="156"/>
      <c r="D1110" s="150" t="s">
        <v>261</v>
      </c>
      <c r="E1110" s="157" t="s">
        <v>1</v>
      </c>
      <c r="F1110" s="158" t="s">
        <v>3871</v>
      </c>
      <c r="H1110" s="159">
        <v>370.76</v>
      </c>
      <c r="I1110" s="160"/>
      <c r="L1110" s="156"/>
      <c r="M1110" s="161"/>
      <c r="T1110" s="162"/>
      <c r="AT1110" s="157" t="s">
        <v>261</v>
      </c>
      <c r="AU1110" s="157" t="s">
        <v>82</v>
      </c>
      <c r="AV1110" s="13" t="s">
        <v>82</v>
      </c>
      <c r="AW1110" s="13" t="s">
        <v>30</v>
      </c>
      <c r="AX1110" s="13" t="s">
        <v>73</v>
      </c>
      <c r="AY1110" s="157" t="s">
        <v>252</v>
      </c>
    </row>
    <row r="1111" spans="2:65" s="12" customFormat="1">
      <c r="B1111" s="149"/>
      <c r="D1111" s="150" t="s">
        <v>261</v>
      </c>
      <c r="E1111" s="151" t="s">
        <v>1</v>
      </c>
      <c r="F1111" s="152" t="s">
        <v>1891</v>
      </c>
      <c r="H1111" s="151" t="s">
        <v>1</v>
      </c>
      <c r="I1111" s="153"/>
      <c r="L1111" s="149"/>
      <c r="M1111" s="154"/>
      <c r="T1111" s="155"/>
      <c r="AT1111" s="151" t="s">
        <v>261</v>
      </c>
      <c r="AU1111" s="151" t="s">
        <v>82</v>
      </c>
      <c r="AV1111" s="12" t="s">
        <v>80</v>
      </c>
      <c r="AW1111" s="12" t="s">
        <v>30</v>
      </c>
      <c r="AX1111" s="12" t="s">
        <v>73</v>
      </c>
      <c r="AY1111" s="151" t="s">
        <v>252</v>
      </c>
    </row>
    <row r="1112" spans="2:65" s="13" customFormat="1">
      <c r="B1112" s="156"/>
      <c r="D1112" s="150" t="s">
        <v>261</v>
      </c>
      <c r="E1112" s="157" t="s">
        <v>1</v>
      </c>
      <c r="F1112" s="158" t="s">
        <v>3872</v>
      </c>
      <c r="H1112" s="159">
        <v>381.38299999999998</v>
      </c>
      <c r="I1112" s="160"/>
      <c r="L1112" s="156"/>
      <c r="M1112" s="161"/>
      <c r="T1112" s="162"/>
      <c r="AT1112" s="157" t="s">
        <v>261</v>
      </c>
      <c r="AU1112" s="157" t="s">
        <v>82</v>
      </c>
      <c r="AV1112" s="13" t="s">
        <v>82</v>
      </c>
      <c r="AW1112" s="13" t="s">
        <v>30</v>
      </c>
      <c r="AX1112" s="13" t="s">
        <v>73</v>
      </c>
      <c r="AY1112" s="157" t="s">
        <v>252</v>
      </c>
    </row>
    <row r="1113" spans="2:65" s="12" customFormat="1">
      <c r="B1113" s="149"/>
      <c r="D1113" s="150" t="s">
        <v>261</v>
      </c>
      <c r="E1113" s="151" t="s">
        <v>1</v>
      </c>
      <c r="F1113" s="152" t="s">
        <v>1893</v>
      </c>
      <c r="H1113" s="151" t="s">
        <v>1</v>
      </c>
      <c r="I1113" s="153"/>
      <c r="L1113" s="149"/>
      <c r="M1113" s="154"/>
      <c r="T1113" s="155"/>
      <c r="AT1113" s="151" t="s">
        <v>261</v>
      </c>
      <c r="AU1113" s="151" t="s">
        <v>82</v>
      </c>
      <c r="AV1113" s="12" t="s">
        <v>80</v>
      </c>
      <c r="AW1113" s="12" t="s">
        <v>30</v>
      </c>
      <c r="AX1113" s="12" t="s">
        <v>73</v>
      </c>
      <c r="AY1113" s="151" t="s">
        <v>252</v>
      </c>
    </row>
    <row r="1114" spans="2:65" s="13" customFormat="1">
      <c r="B1114" s="156"/>
      <c r="D1114" s="150" t="s">
        <v>261</v>
      </c>
      <c r="E1114" s="157" t="s">
        <v>1</v>
      </c>
      <c r="F1114" s="158" t="s">
        <v>3873</v>
      </c>
      <c r="H1114" s="159">
        <v>818.48800000000006</v>
      </c>
      <c r="I1114" s="160"/>
      <c r="L1114" s="156"/>
      <c r="M1114" s="161"/>
      <c r="T1114" s="162"/>
      <c r="AT1114" s="157" t="s">
        <v>261</v>
      </c>
      <c r="AU1114" s="157" t="s">
        <v>82</v>
      </c>
      <c r="AV1114" s="13" t="s">
        <v>82</v>
      </c>
      <c r="AW1114" s="13" t="s">
        <v>30</v>
      </c>
      <c r="AX1114" s="13" t="s">
        <v>73</v>
      </c>
      <c r="AY1114" s="157" t="s">
        <v>252</v>
      </c>
    </row>
    <row r="1115" spans="2:65" s="12" customFormat="1">
      <c r="B1115" s="149"/>
      <c r="D1115" s="150" t="s">
        <v>261</v>
      </c>
      <c r="E1115" s="151" t="s">
        <v>1</v>
      </c>
      <c r="F1115" s="152" t="s">
        <v>3874</v>
      </c>
      <c r="H1115" s="151" t="s">
        <v>1</v>
      </c>
      <c r="I1115" s="153"/>
      <c r="L1115" s="149"/>
      <c r="M1115" s="154"/>
      <c r="T1115" s="155"/>
      <c r="AT1115" s="151" t="s">
        <v>261</v>
      </c>
      <c r="AU1115" s="151" t="s">
        <v>82</v>
      </c>
      <c r="AV1115" s="12" t="s">
        <v>80</v>
      </c>
      <c r="AW1115" s="12" t="s">
        <v>30</v>
      </c>
      <c r="AX1115" s="12" t="s">
        <v>73</v>
      </c>
      <c r="AY1115" s="151" t="s">
        <v>252</v>
      </c>
    </row>
    <row r="1116" spans="2:65" s="13" customFormat="1">
      <c r="B1116" s="156"/>
      <c r="D1116" s="150" t="s">
        <v>261</v>
      </c>
      <c r="E1116" s="157" t="s">
        <v>1</v>
      </c>
      <c r="F1116" s="158" t="s">
        <v>3875</v>
      </c>
      <c r="H1116" s="159">
        <v>205.4</v>
      </c>
      <c r="I1116" s="160"/>
      <c r="L1116" s="156"/>
      <c r="M1116" s="161"/>
      <c r="T1116" s="162"/>
      <c r="AT1116" s="157" t="s">
        <v>261</v>
      </c>
      <c r="AU1116" s="157" t="s">
        <v>82</v>
      </c>
      <c r="AV1116" s="13" t="s">
        <v>82</v>
      </c>
      <c r="AW1116" s="13" t="s">
        <v>30</v>
      </c>
      <c r="AX1116" s="13" t="s">
        <v>73</v>
      </c>
      <c r="AY1116" s="157" t="s">
        <v>252</v>
      </c>
    </row>
    <row r="1117" spans="2:65" s="14" customFormat="1">
      <c r="B1117" s="163"/>
      <c r="D1117" s="150" t="s">
        <v>261</v>
      </c>
      <c r="E1117" s="164" t="s">
        <v>1</v>
      </c>
      <c r="F1117" s="165" t="s">
        <v>277</v>
      </c>
      <c r="H1117" s="166">
        <v>1776.0309999999999</v>
      </c>
      <c r="I1117" s="167"/>
      <c r="L1117" s="163"/>
      <c r="M1117" s="168"/>
      <c r="T1117" s="169"/>
      <c r="AT1117" s="164" t="s">
        <v>261</v>
      </c>
      <c r="AU1117" s="164" t="s">
        <v>82</v>
      </c>
      <c r="AV1117" s="14" t="s">
        <v>259</v>
      </c>
      <c r="AW1117" s="14" t="s">
        <v>30</v>
      </c>
      <c r="AX1117" s="14" t="s">
        <v>80</v>
      </c>
      <c r="AY1117" s="164" t="s">
        <v>252</v>
      </c>
    </row>
    <row r="1118" spans="2:65" s="1" customFormat="1" ht="37.9" customHeight="1">
      <c r="B1118" s="32"/>
      <c r="C1118" s="136" t="s">
        <v>1362</v>
      </c>
      <c r="D1118" s="136" t="s">
        <v>254</v>
      </c>
      <c r="E1118" s="137" t="s">
        <v>1904</v>
      </c>
      <c r="F1118" s="138" t="s">
        <v>1905</v>
      </c>
      <c r="G1118" s="139" t="s">
        <v>257</v>
      </c>
      <c r="H1118" s="140">
        <v>1776.0309999999999</v>
      </c>
      <c r="I1118" s="141"/>
      <c r="J1118" s="142">
        <f>ROUND(I1118*H1118,2)</f>
        <v>0</v>
      </c>
      <c r="K1118" s="138" t="s">
        <v>258</v>
      </c>
      <c r="L1118" s="32"/>
      <c r="M1118" s="188" t="s">
        <v>1</v>
      </c>
      <c r="N1118" s="189" t="s">
        <v>38</v>
      </c>
      <c r="O1118" s="190"/>
      <c r="P1118" s="191">
        <f>O1118*H1118</f>
        <v>0</v>
      </c>
      <c r="Q1118" s="191">
        <v>2.9E-4</v>
      </c>
      <c r="R1118" s="191">
        <f>Q1118*H1118</f>
        <v>0.51504899000000004</v>
      </c>
      <c r="S1118" s="191">
        <v>0</v>
      </c>
      <c r="T1118" s="192">
        <f>S1118*H1118</f>
        <v>0</v>
      </c>
      <c r="AR1118" s="147" t="s">
        <v>368</v>
      </c>
      <c r="AT1118" s="147" t="s">
        <v>254</v>
      </c>
      <c r="AU1118" s="147" t="s">
        <v>82</v>
      </c>
      <c r="AY1118" s="17" t="s">
        <v>252</v>
      </c>
      <c r="BE1118" s="148">
        <f>IF(N1118="základní",J1118,0)</f>
        <v>0</v>
      </c>
      <c r="BF1118" s="148">
        <f>IF(N1118="snížená",J1118,0)</f>
        <v>0</v>
      </c>
      <c r="BG1118" s="148">
        <f>IF(N1118="zákl. přenesená",J1118,0)</f>
        <v>0</v>
      </c>
      <c r="BH1118" s="148">
        <f>IF(N1118="sníž. přenesená",J1118,0)</f>
        <v>0</v>
      </c>
      <c r="BI1118" s="148">
        <f>IF(N1118="nulová",J1118,0)</f>
        <v>0</v>
      </c>
      <c r="BJ1118" s="17" t="s">
        <v>80</v>
      </c>
      <c r="BK1118" s="148">
        <f>ROUND(I1118*H1118,2)</f>
        <v>0</v>
      </c>
      <c r="BL1118" s="17" t="s">
        <v>368</v>
      </c>
      <c r="BM1118" s="147" t="s">
        <v>3876</v>
      </c>
    </row>
    <row r="1119" spans="2:65" s="1" customFormat="1" ht="6.95" customHeight="1">
      <c r="B1119" s="44"/>
      <c r="C1119" s="45"/>
      <c r="D1119" s="45"/>
      <c r="E1119" s="45"/>
      <c r="F1119" s="45"/>
      <c r="G1119" s="45"/>
      <c r="H1119" s="45"/>
      <c r="I1119" s="45"/>
      <c r="J1119" s="45"/>
      <c r="K1119" s="45"/>
      <c r="L1119" s="32"/>
    </row>
  </sheetData>
  <sheetProtection algorithmName="SHA-512" hashValue="5mbBdtLJQrlpKQTdpDz145IwoQIZFff5xSodBjEAitbTg8xmkjZnI9UoMcrpvurYZK6ZocwqhnNdWan6oRhUow==" saltValue="sSu3xyc44vbO9n30ePhlBYe2FOP8BvuTsXJs0OVxUPAZL5nohvRkMDsnfoCohpwuZkTT+oA25Icb7mz1klmObw==" spinCount="100000" sheet="1" objects="1" scenarios="1" formatColumns="0" formatRows="0" autoFilter="0"/>
  <autoFilter ref="C142:K1118" xr:uid="{00000000-0009-0000-0000-000010000000}"/>
  <mergeCells count="12">
    <mergeCell ref="E135:H135"/>
    <mergeCell ref="L2:V2"/>
    <mergeCell ref="E85:H85"/>
    <mergeCell ref="E87:H87"/>
    <mergeCell ref="E89:H89"/>
    <mergeCell ref="E131:H131"/>
    <mergeCell ref="E133:H13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33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147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3877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ROUND(J129,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ROUND((SUM(BE129:BE334)),  2)</f>
        <v>0</v>
      </c>
      <c r="I35" s="96">
        <v>0.21</v>
      </c>
      <c r="J35" s="86">
        <f>ROUND(((SUM(BE129:BE334))*I35),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ROUND((SUM(BF129:BF334)),  2)</f>
        <v>0</v>
      </c>
      <c r="I36" s="96">
        <v>0.12</v>
      </c>
      <c r="J36" s="86">
        <f>ROUND(((SUM(BF129:BF334))*I36),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ROUND((SUM(BG129:BG334)),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ROUND((SUM(BH129:BH334)),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ROUND((SUM(BI129:BI334)),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B.2 - ZTI - 3.np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J129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3878</v>
      </c>
      <c r="E99" s="110"/>
      <c r="F99" s="110"/>
      <c r="G99" s="110"/>
      <c r="H99" s="110"/>
      <c r="I99" s="110"/>
      <c r="J99" s="111">
        <f>J130</f>
        <v>0</v>
      </c>
      <c r="L99" s="108"/>
    </row>
    <row r="100" spans="2:47" s="9" customFormat="1" ht="19.899999999999999" customHeight="1">
      <c r="B100" s="112"/>
      <c r="D100" s="113" t="s">
        <v>215</v>
      </c>
      <c r="E100" s="114"/>
      <c r="F100" s="114"/>
      <c r="G100" s="114"/>
      <c r="H100" s="114"/>
      <c r="I100" s="114"/>
      <c r="J100" s="115">
        <f>J131</f>
        <v>0</v>
      </c>
      <c r="L100" s="112"/>
    </row>
    <row r="101" spans="2:47" s="9" customFormat="1" ht="19.899999999999999" customHeight="1">
      <c r="B101" s="112"/>
      <c r="D101" s="113" t="s">
        <v>1924</v>
      </c>
      <c r="E101" s="114"/>
      <c r="F101" s="114"/>
      <c r="G101" s="114"/>
      <c r="H101" s="114"/>
      <c r="I101" s="114"/>
      <c r="J101" s="115">
        <f>J145</f>
        <v>0</v>
      </c>
      <c r="L101" s="112"/>
    </row>
    <row r="102" spans="2:47" s="9" customFormat="1" ht="19.899999999999999" customHeight="1">
      <c r="B102" s="112"/>
      <c r="D102" s="113" t="s">
        <v>1925</v>
      </c>
      <c r="E102" s="114"/>
      <c r="F102" s="114"/>
      <c r="G102" s="114"/>
      <c r="H102" s="114"/>
      <c r="I102" s="114"/>
      <c r="J102" s="115">
        <f>J199</f>
        <v>0</v>
      </c>
      <c r="L102" s="112"/>
    </row>
    <row r="103" spans="2:47" s="9" customFormat="1" ht="19.899999999999999" customHeight="1">
      <c r="B103" s="112"/>
      <c r="D103" s="113" t="s">
        <v>1926</v>
      </c>
      <c r="E103" s="114"/>
      <c r="F103" s="114"/>
      <c r="G103" s="114"/>
      <c r="H103" s="114"/>
      <c r="I103" s="114"/>
      <c r="J103" s="115">
        <f>J234</f>
        <v>0</v>
      </c>
      <c r="L103" s="112"/>
    </row>
    <row r="104" spans="2:47" s="9" customFormat="1" ht="19.899999999999999" customHeight="1">
      <c r="B104" s="112"/>
      <c r="D104" s="113" t="s">
        <v>3879</v>
      </c>
      <c r="E104" s="114"/>
      <c r="F104" s="114"/>
      <c r="G104" s="114"/>
      <c r="H104" s="114"/>
      <c r="I104" s="114"/>
      <c r="J104" s="115">
        <f>J269</f>
        <v>0</v>
      </c>
      <c r="L104" s="112"/>
    </row>
    <row r="105" spans="2:47" s="9" customFormat="1" ht="19.899999999999999" customHeight="1">
      <c r="B105" s="112"/>
      <c r="D105" s="113" t="s">
        <v>1927</v>
      </c>
      <c r="E105" s="114"/>
      <c r="F105" s="114"/>
      <c r="G105" s="114"/>
      <c r="H105" s="114"/>
      <c r="I105" s="114"/>
      <c r="J105" s="115">
        <f>J277</f>
        <v>0</v>
      </c>
      <c r="L105" s="112"/>
    </row>
    <row r="106" spans="2:47" s="9" customFormat="1" ht="19.899999999999999" customHeight="1">
      <c r="B106" s="112"/>
      <c r="D106" s="113" t="s">
        <v>1928</v>
      </c>
      <c r="E106" s="114"/>
      <c r="F106" s="114"/>
      <c r="G106" s="114"/>
      <c r="H106" s="114"/>
      <c r="I106" s="114"/>
      <c r="J106" s="115">
        <f>J281</f>
        <v>0</v>
      </c>
      <c r="L106" s="112"/>
    </row>
    <row r="107" spans="2:47" s="9" customFormat="1" ht="19.899999999999999" customHeight="1">
      <c r="B107" s="112"/>
      <c r="D107" s="113" t="s">
        <v>1929</v>
      </c>
      <c r="E107" s="114"/>
      <c r="F107" s="114"/>
      <c r="G107" s="114"/>
      <c r="H107" s="114"/>
      <c r="I107" s="114"/>
      <c r="J107" s="115">
        <f>J328</f>
        <v>0</v>
      </c>
      <c r="L107" s="112"/>
    </row>
    <row r="108" spans="2:47" s="1" customFormat="1" ht="21.75" customHeight="1">
      <c r="B108" s="32"/>
      <c r="L108" s="32"/>
    </row>
    <row r="109" spans="2:47" s="1" customFormat="1" ht="6.9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20" s="1" customFormat="1" ht="6.9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20" s="1" customFormat="1" ht="24.95" customHeight="1">
      <c r="B114" s="32"/>
      <c r="C114" s="21" t="s">
        <v>237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16</v>
      </c>
      <c r="L116" s="32"/>
    </row>
    <row r="117" spans="2:20" s="1" customFormat="1" ht="26.25" customHeight="1">
      <c r="B117" s="32"/>
      <c r="E117" s="235" t="str">
        <f>E7</f>
        <v>FN Brno, Jihlavská 20 - rekonstrukce přípravny jídel a rozšíření jídelny</v>
      </c>
      <c r="F117" s="236"/>
      <c r="G117" s="236"/>
      <c r="H117" s="236"/>
      <c r="L117" s="32"/>
    </row>
    <row r="118" spans="2:20" ht="12" customHeight="1">
      <c r="B118" s="20"/>
      <c r="C118" s="27" t="s">
        <v>195</v>
      </c>
      <c r="L118" s="20"/>
    </row>
    <row r="119" spans="2:20" s="1" customFormat="1" ht="16.5" customHeight="1">
      <c r="B119" s="32"/>
      <c r="E119" s="235" t="s">
        <v>3286</v>
      </c>
      <c r="F119" s="237"/>
      <c r="G119" s="237"/>
      <c r="H119" s="237"/>
      <c r="L119" s="32"/>
    </row>
    <row r="120" spans="2:20" s="1" customFormat="1" ht="12" customHeight="1">
      <c r="B120" s="32"/>
      <c r="C120" s="27" t="s">
        <v>197</v>
      </c>
      <c r="L120" s="32"/>
    </row>
    <row r="121" spans="2:20" s="1" customFormat="1" ht="16.5" customHeight="1">
      <c r="B121" s="32"/>
      <c r="E121" s="217" t="str">
        <f>E11</f>
        <v>B.2 - ZTI - 3.np</v>
      </c>
      <c r="F121" s="237"/>
      <c r="G121" s="237"/>
      <c r="H121" s="237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F14</f>
        <v xml:space="preserve"> </v>
      </c>
      <c r="I123" s="27" t="s">
        <v>22</v>
      </c>
      <c r="J123" s="52" t="str">
        <f>IF(J14="","",J14)</f>
        <v>3. 6. 2025</v>
      </c>
      <c r="L123" s="32"/>
    </row>
    <row r="124" spans="2:20" s="1" customFormat="1" ht="6.95" customHeight="1">
      <c r="B124" s="32"/>
      <c r="L124" s="32"/>
    </row>
    <row r="125" spans="2:20" s="1" customFormat="1" ht="15.2" customHeight="1">
      <c r="B125" s="32"/>
      <c r="C125" s="27" t="s">
        <v>24</v>
      </c>
      <c r="F125" s="25" t="str">
        <f>E17</f>
        <v xml:space="preserve"> </v>
      </c>
      <c r="I125" s="27" t="s">
        <v>29</v>
      </c>
      <c r="J125" s="30" t="str">
        <f>E23</f>
        <v xml:space="preserve"> </v>
      </c>
      <c r="L125" s="32"/>
    </row>
    <row r="126" spans="2:20" s="1" customFormat="1" ht="15.2" customHeight="1">
      <c r="B126" s="32"/>
      <c r="C126" s="27" t="s">
        <v>27</v>
      </c>
      <c r="F126" s="25" t="str">
        <f>IF(E20="","",E20)</f>
        <v>Vyplň údaj</v>
      </c>
      <c r="I126" s="27" t="s">
        <v>31</v>
      </c>
      <c r="J126" s="30" t="str">
        <f>E26</f>
        <v xml:space="preserve"> 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6"/>
      <c r="C128" s="117" t="s">
        <v>238</v>
      </c>
      <c r="D128" s="118" t="s">
        <v>58</v>
      </c>
      <c r="E128" s="118" t="s">
        <v>54</v>
      </c>
      <c r="F128" s="118" t="s">
        <v>55</v>
      </c>
      <c r="G128" s="118" t="s">
        <v>239</v>
      </c>
      <c r="H128" s="118" t="s">
        <v>240</v>
      </c>
      <c r="I128" s="118" t="s">
        <v>241</v>
      </c>
      <c r="J128" s="118" t="s">
        <v>201</v>
      </c>
      <c r="K128" s="119" t="s">
        <v>242</v>
      </c>
      <c r="L128" s="116"/>
      <c r="M128" s="59" t="s">
        <v>1</v>
      </c>
      <c r="N128" s="60" t="s">
        <v>37</v>
      </c>
      <c r="O128" s="60" t="s">
        <v>243</v>
      </c>
      <c r="P128" s="60" t="s">
        <v>244</v>
      </c>
      <c r="Q128" s="60" t="s">
        <v>245</v>
      </c>
      <c r="R128" s="60" t="s">
        <v>246</v>
      </c>
      <c r="S128" s="60" t="s">
        <v>247</v>
      </c>
      <c r="T128" s="61" t="s">
        <v>248</v>
      </c>
    </row>
    <row r="129" spans="2:65" s="1" customFormat="1" ht="22.9" customHeight="1">
      <c r="B129" s="32"/>
      <c r="C129" s="64" t="s">
        <v>249</v>
      </c>
      <c r="J129" s="120">
        <f>BK129</f>
        <v>0</v>
      </c>
      <c r="L129" s="32"/>
      <c r="M129" s="62"/>
      <c r="N129" s="53"/>
      <c r="O129" s="53"/>
      <c r="P129" s="121">
        <f>P130</f>
        <v>0</v>
      </c>
      <c r="Q129" s="53"/>
      <c r="R129" s="121">
        <f>R130</f>
        <v>0</v>
      </c>
      <c r="S129" s="53"/>
      <c r="T129" s="122">
        <f>T130</f>
        <v>0</v>
      </c>
      <c r="AT129" s="17" t="s">
        <v>72</v>
      </c>
      <c r="AU129" s="17" t="s">
        <v>203</v>
      </c>
      <c r="BK129" s="123">
        <f>BK130</f>
        <v>0</v>
      </c>
    </row>
    <row r="130" spans="2:65" s="11" customFormat="1" ht="25.9" customHeight="1">
      <c r="B130" s="124"/>
      <c r="D130" s="125" t="s">
        <v>72</v>
      </c>
      <c r="E130" s="126" t="s">
        <v>1930</v>
      </c>
      <c r="F130" s="126" t="s">
        <v>3880</v>
      </c>
      <c r="I130" s="127"/>
      <c r="J130" s="128">
        <f>BK130</f>
        <v>0</v>
      </c>
      <c r="L130" s="124"/>
      <c r="M130" s="129"/>
      <c r="P130" s="130">
        <f>P131+P145+P199+P234+P269+P277+P281+P328</f>
        <v>0</v>
      </c>
      <c r="R130" s="130">
        <f>R131+R145+R199+R234+R269+R277+R281+R328</f>
        <v>0</v>
      </c>
      <c r="T130" s="131">
        <f>T131+T145+T199+T234+T269+T277+T281+T328</f>
        <v>0</v>
      </c>
      <c r="AR130" s="125" t="s">
        <v>80</v>
      </c>
      <c r="AT130" s="132" t="s">
        <v>72</v>
      </c>
      <c r="AU130" s="132" t="s">
        <v>73</v>
      </c>
      <c r="AY130" s="125" t="s">
        <v>252</v>
      </c>
      <c r="BK130" s="133">
        <f>BK131+BK145+BK199+BK234+BK269+BK277+BK281+BK328</f>
        <v>0</v>
      </c>
    </row>
    <row r="131" spans="2:65" s="11" customFormat="1" ht="22.9" customHeight="1">
      <c r="B131" s="124"/>
      <c r="D131" s="125" t="s">
        <v>72</v>
      </c>
      <c r="E131" s="134" t="s">
        <v>949</v>
      </c>
      <c r="F131" s="134" t="s">
        <v>950</v>
      </c>
      <c r="I131" s="127"/>
      <c r="J131" s="135">
        <f>BK131</f>
        <v>0</v>
      </c>
      <c r="L131" s="124"/>
      <c r="M131" s="129"/>
      <c r="P131" s="130">
        <f>SUM(P132:P144)</f>
        <v>0</v>
      </c>
      <c r="R131" s="130">
        <f>SUM(R132:R144)</f>
        <v>0</v>
      </c>
      <c r="T131" s="131">
        <f>SUM(T132:T144)</f>
        <v>0</v>
      </c>
      <c r="AR131" s="125" t="s">
        <v>82</v>
      </c>
      <c r="AT131" s="132" t="s">
        <v>72</v>
      </c>
      <c r="AU131" s="132" t="s">
        <v>80</v>
      </c>
      <c r="AY131" s="125" t="s">
        <v>252</v>
      </c>
      <c r="BK131" s="133">
        <f>SUM(BK132:BK144)</f>
        <v>0</v>
      </c>
    </row>
    <row r="132" spans="2:65" s="1" customFormat="1" ht="24.2" customHeight="1">
      <c r="B132" s="32"/>
      <c r="C132" s="136" t="s">
        <v>80</v>
      </c>
      <c r="D132" s="136" t="s">
        <v>254</v>
      </c>
      <c r="E132" s="137" t="s">
        <v>3881</v>
      </c>
      <c r="F132" s="138" t="s">
        <v>1933</v>
      </c>
      <c r="G132" s="139" t="s">
        <v>610</v>
      </c>
      <c r="H132" s="140">
        <v>98</v>
      </c>
      <c r="I132" s="141"/>
      <c r="J132" s="142">
        <f>ROUND(I132*H132,2)</f>
        <v>0</v>
      </c>
      <c r="K132" s="138" t="s">
        <v>1934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368</v>
      </c>
      <c r="AT132" s="147" t="s">
        <v>254</v>
      </c>
      <c r="AU132" s="147" t="s">
        <v>82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368</v>
      </c>
      <c r="BM132" s="147" t="s">
        <v>82</v>
      </c>
    </row>
    <row r="133" spans="2:65" s="13" customFormat="1">
      <c r="B133" s="156"/>
      <c r="D133" s="150" t="s">
        <v>261</v>
      </c>
      <c r="E133" s="157" t="s">
        <v>1</v>
      </c>
      <c r="F133" s="158" t="s">
        <v>934</v>
      </c>
      <c r="H133" s="159">
        <v>98</v>
      </c>
      <c r="I133" s="160"/>
      <c r="L133" s="156"/>
      <c r="M133" s="161"/>
      <c r="T133" s="162"/>
      <c r="AT133" s="157" t="s">
        <v>261</v>
      </c>
      <c r="AU133" s="157" t="s">
        <v>82</v>
      </c>
      <c r="AV133" s="13" t="s">
        <v>82</v>
      </c>
      <c r="AW133" s="13" t="s">
        <v>30</v>
      </c>
      <c r="AX133" s="13" t="s">
        <v>73</v>
      </c>
      <c r="AY133" s="157" t="s">
        <v>252</v>
      </c>
    </row>
    <row r="134" spans="2:65" s="14" customFormat="1">
      <c r="B134" s="163"/>
      <c r="D134" s="150" t="s">
        <v>261</v>
      </c>
      <c r="E134" s="164" t="s">
        <v>1</v>
      </c>
      <c r="F134" s="165" t="s">
        <v>277</v>
      </c>
      <c r="H134" s="166">
        <v>98</v>
      </c>
      <c r="I134" s="167"/>
      <c r="L134" s="163"/>
      <c r="M134" s="168"/>
      <c r="T134" s="169"/>
      <c r="AT134" s="164" t="s">
        <v>261</v>
      </c>
      <c r="AU134" s="164" t="s">
        <v>82</v>
      </c>
      <c r="AV134" s="14" t="s">
        <v>259</v>
      </c>
      <c r="AW134" s="14" t="s">
        <v>30</v>
      </c>
      <c r="AX134" s="14" t="s">
        <v>80</v>
      </c>
      <c r="AY134" s="164" t="s">
        <v>252</v>
      </c>
    </row>
    <row r="135" spans="2:65" s="1" customFormat="1" ht="16.5" customHeight="1">
      <c r="B135" s="32"/>
      <c r="C135" s="136" t="s">
        <v>82</v>
      </c>
      <c r="D135" s="136" t="s">
        <v>254</v>
      </c>
      <c r="E135" s="137" t="s">
        <v>1936</v>
      </c>
      <c r="F135" s="138" t="s">
        <v>1937</v>
      </c>
      <c r="G135" s="139" t="s">
        <v>610</v>
      </c>
      <c r="H135" s="140">
        <v>28</v>
      </c>
      <c r="I135" s="141"/>
      <c r="J135" s="142">
        <f>ROUND(I135*H135,2)</f>
        <v>0</v>
      </c>
      <c r="K135" s="138" t="s">
        <v>1934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368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368</v>
      </c>
      <c r="BM135" s="147" t="s">
        <v>259</v>
      </c>
    </row>
    <row r="136" spans="2:65" s="13" customFormat="1">
      <c r="B136" s="156"/>
      <c r="D136" s="150" t="s">
        <v>261</v>
      </c>
      <c r="E136" s="157" t="s">
        <v>1</v>
      </c>
      <c r="F136" s="158" t="s">
        <v>456</v>
      </c>
      <c r="H136" s="159">
        <v>28</v>
      </c>
      <c r="I136" s="160"/>
      <c r="L136" s="156"/>
      <c r="M136" s="161"/>
      <c r="T136" s="162"/>
      <c r="AT136" s="157" t="s">
        <v>261</v>
      </c>
      <c r="AU136" s="157" t="s">
        <v>82</v>
      </c>
      <c r="AV136" s="13" t="s">
        <v>82</v>
      </c>
      <c r="AW136" s="13" t="s">
        <v>30</v>
      </c>
      <c r="AX136" s="13" t="s">
        <v>73</v>
      </c>
      <c r="AY136" s="157" t="s">
        <v>252</v>
      </c>
    </row>
    <row r="137" spans="2:65" s="14" customFormat="1">
      <c r="B137" s="163"/>
      <c r="D137" s="150" t="s">
        <v>261</v>
      </c>
      <c r="E137" s="164" t="s">
        <v>1</v>
      </c>
      <c r="F137" s="165" t="s">
        <v>277</v>
      </c>
      <c r="H137" s="166">
        <v>28</v>
      </c>
      <c r="I137" s="167"/>
      <c r="L137" s="163"/>
      <c r="M137" s="168"/>
      <c r="T137" s="169"/>
      <c r="AT137" s="164" t="s">
        <v>261</v>
      </c>
      <c r="AU137" s="164" t="s">
        <v>82</v>
      </c>
      <c r="AV137" s="14" t="s">
        <v>259</v>
      </c>
      <c r="AW137" s="14" t="s">
        <v>30</v>
      </c>
      <c r="AX137" s="14" t="s">
        <v>80</v>
      </c>
      <c r="AY137" s="164" t="s">
        <v>252</v>
      </c>
    </row>
    <row r="138" spans="2:65" s="1" customFormat="1" ht="16.5" customHeight="1">
      <c r="B138" s="32"/>
      <c r="C138" s="136" t="s">
        <v>96</v>
      </c>
      <c r="D138" s="136" t="s">
        <v>254</v>
      </c>
      <c r="E138" s="137" t="s">
        <v>1938</v>
      </c>
      <c r="F138" s="138" t="s">
        <v>3882</v>
      </c>
      <c r="G138" s="139" t="s">
        <v>610</v>
      </c>
      <c r="H138" s="140">
        <v>30</v>
      </c>
      <c r="I138" s="141"/>
      <c r="J138" s="142">
        <f>ROUND(I138*H138,2)</f>
        <v>0</v>
      </c>
      <c r="K138" s="138" t="s">
        <v>1934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368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368</v>
      </c>
      <c r="BM138" s="147" t="s">
        <v>305</v>
      </c>
    </row>
    <row r="139" spans="2:65" s="13" customFormat="1">
      <c r="B139" s="156"/>
      <c r="D139" s="150" t="s">
        <v>261</v>
      </c>
      <c r="E139" s="157" t="s">
        <v>1</v>
      </c>
      <c r="F139" s="158" t="s">
        <v>468</v>
      </c>
      <c r="H139" s="159">
        <v>30</v>
      </c>
      <c r="I139" s="160"/>
      <c r="L139" s="156"/>
      <c r="M139" s="161"/>
      <c r="T139" s="162"/>
      <c r="AT139" s="157" t="s">
        <v>261</v>
      </c>
      <c r="AU139" s="157" t="s">
        <v>82</v>
      </c>
      <c r="AV139" s="13" t="s">
        <v>82</v>
      </c>
      <c r="AW139" s="13" t="s">
        <v>30</v>
      </c>
      <c r="AX139" s="13" t="s">
        <v>73</v>
      </c>
      <c r="AY139" s="157" t="s">
        <v>252</v>
      </c>
    </row>
    <row r="140" spans="2:65" s="14" customFormat="1">
      <c r="B140" s="163"/>
      <c r="D140" s="150" t="s">
        <v>261</v>
      </c>
      <c r="E140" s="164" t="s">
        <v>1</v>
      </c>
      <c r="F140" s="165" t="s">
        <v>277</v>
      </c>
      <c r="H140" s="166">
        <v>30</v>
      </c>
      <c r="I140" s="167"/>
      <c r="L140" s="163"/>
      <c r="M140" s="168"/>
      <c r="T140" s="169"/>
      <c r="AT140" s="164" t="s">
        <v>261</v>
      </c>
      <c r="AU140" s="164" t="s">
        <v>82</v>
      </c>
      <c r="AV140" s="14" t="s">
        <v>259</v>
      </c>
      <c r="AW140" s="14" t="s">
        <v>30</v>
      </c>
      <c r="AX140" s="14" t="s">
        <v>80</v>
      </c>
      <c r="AY140" s="164" t="s">
        <v>252</v>
      </c>
    </row>
    <row r="141" spans="2:65" s="1" customFormat="1" ht="16.5" customHeight="1">
      <c r="B141" s="32"/>
      <c r="C141" s="136" t="s">
        <v>259</v>
      </c>
      <c r="D141" s="136" t="s">
        <v>254</v>
      </c>
      <c r="E141" s="137" t="s">
        <v>1940</v>
      </c>
      <c r="F141" s="138" t="s">
        <v>1941</v>
      </c>
      <c r="G141" s="139" t="s">
        <v>610</v>
      </c>
      <c r="H141" s="140">
        <v>39</v>
      </c>
      <c r="I141" s="141"/>
      <c r="J141" s="142">
        <f>ROUND(I141*H141,2)</f>
        <v>0</v>
      </c>
      <c r="K141" s="138" t="s">
        <v>1934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368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368</v>
      </c>
      <c r="BM141" s="147" t="s">
        <v>320</v>
      </c>
    </row>
    <row r="142" spans="2:65" s="13" customFormat="1">
      <c r="B142" s="156"/>
      <c r="D142" s="150" t="s">
        <v>261</v>
      </c>
      <c r="E142" s="157" t="s">
        <v>1</v>
      </c>
      <c r="F142" s="158" t="s">
        <v>574</v>
      </c>
      <c r="H142" s="159">
        <v>39</v>
      </c>
      <c r="I142" s="160"/>
      <c r="L142" s="156"/>
      <c r="M142" s="161"/>
      <c r="T142" s="162"/>
      <c r="AT142" s="157" t="s">
        <v>261</v>
      </c>
      <c r="AU142" s="157" t="s">
        <v>82</v>
      </c>
      <c r="AV142" s="13" t="s">
        <v>82</v>
      </c>
      <c r="AW142" s="13" t="s">
        <v>30</v>
      </c>
      <c r="AX142" s="13" t="s">
        <v>73</v>
      </c>
      <c r="AY142" s="157" t="s">
        <v>252</v>
      </c>
    </row>
    <row r="143" spans="2:65" s="14" customFormat="1">
      <c r="B143" s="163"/>
      <c r="D143" s="150" t="s">
        <v>261</v>
      </c>
      <c r="E143" s="164" t="s">
        <v>1</v>
      </c>
      <c r="F143" s="165" t="s">
        <v>277</v>
      </c>
      <c r="H143" s="166">
        <v>39</v>
      </c>
      <c r="I143" s="167"/>
      <c r="L143" s="163"/>
      <c r="M143" s="168"/>
      <c r="T143" s="169"/>
      <c r="AT143" s="164" t="s">
        <v>261</v>
      </c>
      <c r="AU143" s="164" t="s">
        <v>82</v>
      </c>
      <c r="AV143" s="14" t="s">
        <v>259</v>
      </c>
      <c r="AW143" s="14" t="s">
        <v>30</v>
      </c>
      <c r="AX143" s="14" t="s">
        <v>80</v>
      </c>
      <c r="AY143" s="164" t="s">
        <v>252</v>
      </c>
    </row>
    <row r="144" spans="2:65" s="1" customFormat="1" ht="21.75" customHeight="1">
      <c r="B144" s="32"/>
      <c r="C144" s="136" t="s">
        <v>297</v>
      </c>
      <c r="D144" s="136" t="s">
        <v>254</v>
      </c>
      <c r="E144" s="137" t="s">
        <v>1954</v>
      </c>
      <c r="F144" s="138" t="s">
        <v>1955</v>
      </c>
      <c r="G144" s="139" t="s">
        <v>336</v>
      </c>
      <c r="H144" s="140">
        <v>2.1999999999999999E-2</v>
      </c>
      <c r="I144" s="141"/>
      <c r="J144" s="142">
        <f>ROUND(I144*H144,2)</f>
        <v>0</v>
      </c>
      <c r="K144" s="138" t="s">
        <v>1934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368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368</v>
      </c>
      <c r="BM144" s="147" t="s">
        <v>333</v>
      </c>
    </row>
    <row r="145" spans="2:65" s="11" customFormat="1" ht="22.9" customHeight="1">
      <c r="B145" s="124"/>
      <c r="D145" s="125" t="s">
        <v>72</v>
      </c>
      <c r="E145" s="134" t="s">
        <v>1041</v>
      </c>
      <c r="F145" s="134" t="s">
        <v>1956</v>
      </c>
      <c r="I145" s="127"/>
      <c r="J145" s="135">
        <f>BK145</f>
        <v>0</v>
      </c>
      <c r="L145" s="124"/>
      <c r="M145" s="129"/>
      <c r="P145" s="130">
        <f>SUM(P146:P198)</f>
        <v>0</v>
      </c>
      <c r="R145" s="130">
        <f>SUM(R146:R198)</f>
        <v>0</v>
      </c>
      <c r="T145" s="131">
        <f>SUM(T146:T198)</f>
        <v>0</v>
      </c>
      <c r="AR145" s="125" t="s">
        <v>82</v>
      </c>
      <c r="AT145" s="132" t="s">
        <v>72</v>
      </c>
      <c r="AU145" s="132" t="s">
        <v>80</v>
      </c>
      <c r="AY145" s="125" t="s">
        <v>252</v>
      </c>
      <c r="BK145" s="133">
        <f>SUM(BK146:BK198)</f>
        <v>0</v>
      </c>
    </row>
    <row r="146" spans="2:65" s="1" customFormat="1" ht="16.5" customHeight="1">
      <c r="B146" s="32"/>
      <c r="C146" s="136" t="s">
        <v>305</v>
      </c>
      <c r="D146" s="136" t="s">
        <v>254</v>
      </c>
      <c r="E146" s="137" t="s">
        <v>1957</v>
      </c>
      <c r="F146" s="138" t="s">
        <v>1958</v>
      </c>
      <c r="G146" s="139" t="s">
        <v>610</v>
      </c>
      <c r="H146" s="140">
        <v>6</v>
      </c>
      <c r="I146" s="141"/>
      <c r="J146" s="142">
        <f>ROUND(I146*H146,2)</f>
        <v>0</v>
      </c>
      <c r="K146" s="138" t="s">
        <v>1934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368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368</v>
      </c>
      <c r="BM146" s="147" t="s">
        <v>8</v>
      </c>
    </row>
    <row r="147" spans="2:65" s="13" customFormat="1">
      <c r="B147" s="156"/>
      <c r="D147" s="150" t="s">
        <v>261</v>
      </c>
      <c r="E147" s="157" t="s">
        <v>1</v>
      </c>
      <c r="F147" s="158" t="s">
        <v>305</v>
      </c>
      <c r="H147" s="159">
        <v>6</v>
      </c>
      <c r="I147" s="160"/>
      <c r="L147" s="156"/>
      <c r="M147" s="161"/>
      <c r="T147" s="162"/>
      <c r="AT147" s="157" t="s">
        <v>261</v>
      </c>
      <c r="AU147" s="157" t="s">
        <v>82</v>
      </c>
      <c r="AV147" s="13" t="s">
        <v>82</v>
      </c>
      <c r="AW147" s="13" t="s">
        <v>30</v>
      </c>
      <c r="AX147" s="13" t="s">
        <v>73</v>
      </c>
      <c r="AY147" s="157" t="s">
        <v>252</v>
      </c>
    </row>
    <row r="148" spans="2:65" s="14" customFormat="1">
      <c r="B148" s="163"/>
      <c r="D148" s="150" t="s">
        <v>261</v>
      </c>
      <c r="E148" s="164" t="s">
        <v>1</v>
      </c>
      <c r="F148" s="165" t="s">
        <v>277</v>
      </c>
      <c r="H148" s="166">
        <v>6</v>
      </c>
      <c r="I148" s="167"/>
      <c r="L148" s="163"/>
      <c r="M148" s="168"/>
      <c r="T148" s="169"/>
      <c r="AT148" s="164" t="s">
        <v>261</v>
      </c>
      <c r="AU148" s="164" t="s">
        <v>82</v>
      </c>
      <c r="AV148" s="14" t="s">
        <v>259</v>
      </c>
      <c r="AW148" s="14" t="s">
        <v>30</v>
      </c>
      <c r="AX148" s="14" t="s">
        <v>80</v>
      </c>
      <c r="AY148" s="164" t="s">
        <v>252</v>
      </c>
    </row>
    <row r="149" spans="2:65" s="1" customFormat="1" ht="16.5" customHeight="1">
      <c r="B149" s="32"/>
      <c r="C149" s="136" t="s">
        <v>315</v>
      </c>
      <c r="D149" s="136" t="s">
        <v>254</v>
      </c>
      <c r="E149" s="137" t="s">
        <v>1959</v>
      </c>
      <c r="F149" s="138" t="s">
        <v>1960</v>
      </c>
      <c r="G149" s="139" t="s">
        <v>610</v>
      </c>
      <c r="H149" s="140">
        <v>22</v>
      </c>
      <c r="I149" s="141"/>
      <c r="J149" s="142">
        <f>ROUND(I149*H149,2)</f>
        <v>0</v>
      </c>
      <c r="K149" s="138" t="s">
        <v>1934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368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368</v>
      </c>
      <c r="BM149" s="147" t="s">
        <v>359</v>
      </c>
    </row>
    <row r="150" spans="2:65" s="13" customFormat="1">
      <c r="B150" s="156"/>
      <c r="D150" s="150" t="s">
        <v>261</v>
      </c>
      <c r="E150" s="157" t="s">
        <v>1</v>
      </c>
      <c r="F150" s="158" t="s">
        <v>8</v>
      </c>
      <c r="H150" s="159">
        <v>12</v>
      </c>
      <c r="I150" s="160"/>
      <c r="L150" s="156"/>
      <c r="M150" s="161"/>
      <c r="T150" s="162"/>
      <c r="AT150" s="157" t="s">
        <v>261</v>
      </c>
      <c r="AU150" s="157" t="s">
        <v>82</v>
      </c>
      <c r="AV150" s="13" t="s">
        <v>82</v>
      </c>
      <c r="AW150" s="13" t="s">
        <v>30</v>
      </c>
      <c r="AX150" s="13" t="s">
        <v>73</v>
      </c>
      <c r="AY150" s="157" t="s">
        <v>252</v>
      </c>
    </row>
    <row r="151" spans="2:65" s="13" customFormat="1">
      <c r="B151" s="156"/>
      <c r="D151" s="150" t="s">
        <v>261</v>
      </c>
      <c r="E151" s="157" t="s">
        <v>1</v>
      </c>
      <c r="F151" s="158" t="s">
        <v>333</v>
      </c>
      <c r="H151" s="159">
        <v>10</v>
      </c>
      <c r="I151" s="160"/>
      <c r="L151" s="156"/>
      <c r="M151" s="161"/>
      <c r="T151" s="162"/>
      <c r="AT151" s="157" t="s">
        <v>261</v>
      </c>
      <c r="AU151" s="157" t="s">
        <v>82</v>
      </c>
      <c r="AV151" s="13" t="s">
        <v>82</v>
      </c>
      <c r="AW151" s="13" t="s">
        <v>30</v>
      </c>
      <c r="AX151" s="13" t="s">
        <v>73</v>
      </c>
      <c r="AY151" s="157" t="s">
        <v>252</v>
      </c>
    </row>
    <row r="152" spans="2:65" s="14" customFormat="1">
      <c r="B152" s="163"/>
      <c r="D152" s="150" t="s">
        <v>261</v>
      </c>
      <c r="E152" s="164" t="s">
        <v>1</v>
      </c>
      <c r="F152" s="165" t="s">
        <v>277</v>
      </c>
      <c r="H152" s="166">
        <v>22</v>
      </c>
      <c r="I152" s="167"/>
      <c r="L152" s="163"/>
      <c r="M152" s="168"/>
      <c r="T152" s="169"/>
      <c r="AT152" s="164" t="s">
        <v>261</v>
      </c>
      <c r="AU152" s="164" t="s">
        <v>82</v>
      </c>
      <c r="AV152" s="14" t="s">
        <v>259</v>
      </c>
      <c r="AW152" s="14" t="s">
        <v>30</v>
      </c>
      <c r="AX152" s="14" t="s">
        <v>80</v>
      </c>
      <c r="AY152" s="164" t="s">
        <v>252</v>
      </c>
    </row>
    <row r="153" spans="2:65" s="1" customFormat="1" ht="24.2" customHeight="1">
      <c r="B153" s="32"/>
      <c r="C153" s="136" t="s">
        <v>320</v>
      </c>
      <c r="D153" s="136" t="s">
        <v>254</v>
      </c>
      <c r="E153" s="137" t="s">
        <v>1961</v>
      </c>
      <c r="F153" s="138" t="s">
        <v>1962</v>
      </c>
      <c r="G153" s="139" t="s">
        <v>336</v>
      </c>
      <c r="H153" s="140">
        <v>0.76400000000000001</v>
      </c>
      <c r="I153" s="141"/>
      <c r="J153" s="142">
        <f>ROUND(I153*H153,2)</f>
        <v>0</v>
      </c>
      <c r="K153" s="138" t="s">
        <v>1934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368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368</v>
      </c>
      <c r="BM153" s="147" t="s">
        <v>368</v>
      </c>
    </row>
    <row r="154" spans="2:65" s="13" customFormat="1">
      <c r="B154" s="156"/>
      <c r="D154" s="150" t="s">
        <v>261</v>
      </c>
      <c r="E154" s="157" t="s">
        <v>1</v>
      </c>
      <c r="F154" s="158" t="s">
        <v>3883</v>
      </c>
      <c r="H154" s="159">
        <v>0.76400000000000001</v>
      </c>
      <c r="I154" s="160"/>
      <c r="L154" s="156"/>
      <c r="M154" s="161"/>
      <c r="T154" s="162"/>
      <c r="AT154" s="157" t="s">
        <v>261</v>
      </c>
      <c r="AU154" s="157" t="s">
        <v>82</v>
      </c>
      <c r="AV154" s="13" t="s">
        <v>82</v>
      </c>
      <c r="AW154" s="13" t="s">
        <v>30</v>
      </c>
      <c r="AX154" s="13" t="s">
        <v>73</v>
      </c>
      <c r="AY154" s="157" t="s">
        <v>252</v>
      </c>
    </row>
    <row r="155" spans="2:65" s="14" customFormat="1">
      <c r="B155" s="163"/>
      <c r="D155" s="150" t="s">
        <v>261</v>
      </c>
      <c r="E155" s="164" t="s">
        <v>1</v>
      </c>
      <c r="F155" s="165" t="s">
        <v>277</v>
      </c>
      <c r="H155" s="166">
        <v>0.76400000000000001</v>
      </c>
      <c r="I155" s="167"/>
      <c r="L155" s="163"/>
      <c r="M155" s="168"/>
      <c r="T155" s="169"/>
      <c r="AT155" s="164" t="s">
        <v>261</v>
      </c>
      <c r="AU155" s="164" t="s">
        <v>82</v>
      </c>
      <c r="AV155" s="14" t="s">
        <v>259</v>
      </c>
      <c r="AW155" s="14" t="s">
        <v>30</v>
      </c>
      <c r="AX155" s="14" t="s">
        <v>80</v>
      </c>
      <c r="AY155" s="164" t="s">
        <v>252</v>
      </c>
    </row>
    <row r="156" spans="2:65" s="1" customFormat="1" ht="16.5" customHeight="1">
      <c r="B156" s="32"/>
      <c r="C156" s="136" t="s">
        <v>327</v>
      </c>
      <c r="D156" s="136" t="s">
        <v>254</v>
      </c>
      <c r="E156" s="137" t="s">
        <v>1964</v>
      </c>
      <c r="F156" s="138" t="s">
        <v>1965</v>
      </c>
      <c r="G156" s="139" t="s">
        <v>610</v>
      </c>
      <c r="H156" s="140">
        <v>52</v>
      </c>
      <c r="I156" s="141"/>
      <c r="J156" s="142">
        <f>ROUND(I156*H156,2)</f>
        <v>0</v>
      </c>
      <c r="K156" s="138" t="s">
        <v>1934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368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368</v>
      </c>
      <c r="BM156" s="147" t="s">
        <v>380</v>
      </c>
    </row>
    <row r="157" spans="2:65" s="13" customFormat="1">
      <c r="B157" s="156"/>
      <c r="D157" s="150" t="s">
        <v>261</v>
      </c>
      <c r="E157" s="157" t="s">
        <v>1</v>
      </c>
      <c r="F157" s="158" t="s">
        <v>668</v>
      </c>
      <c r="H157" s="159">
        <v>52</v>
      </c>
      <c r="I157" s="160"/>
      <c r="L157" s="156"/>
      <c r="M157" s="161"/>
      <c r="T157" s="162"/>
      <c r="AT157" s="157" t="s">
        <v>261</v>
      </c>
      <c r="AU157" s="157" t="s">
        <v>82</v>
      </c>
      <c r="AV157" s="13" t="s">
        <v>82</v>
      </c>
      <c r="AW157" s="13" t="s">
        <v>30</v>
      </c>
      <c r="AX157" s="13" t="s">
        <v>73</v>
      </c>
      <c r="AY157" s="157" t="s">
        <v>252</v>
      </c>
    </row>
    <row r="158" spans="2:65" s="14" customFormat="1">
      <c r="B158" s="163"/>
      <c r="D158" s="150" t="s">
        <v>261</v>
      </c>
      <c r="E158" s="164" t="s">
        <v>1</v>
      </c>
      <c r="F158" s="165" t="s">
        <v>277</v>
      </c>
      <c r="H158" s="166">
        <v>52</v>
      </c>
      <c r="I158" s="167"/>
      <c r="L158" s="163"/>
      <c r="M158" s="168"/>
      <c r="T158" s="169"/>
      <c r="AT158" s="164" t="s">
        <v>261</v>
      </c>
      <c r="AU158" s="164" t="s">
        <v>82</v>
      </c>
      <c r="AV158" s="14" t="s">
        <v>259</v>
      </c>
      <c r="AW158" s="14" t="s">
        <v>30</v>
      </c>
      <c r="AX158" s="14" t="s">
        <v>80</v>
      </c>
      <c r="AY158" s="164" t="s">
        <v>252</v>
      </c>
    </row>
    <row r="159" spans="2:65" s="1" customFormat="1" ht="16.5" customHeight="1">
      <c r="B159" s="32"/>
      <c r="C159" s="136" t="s">
        <v>333</v>
      </c>
      <c r="D159" s="136" t="s">
        <v>254</v>
      </c>
      <c r="E159" s="137" t="s">
        <v>1966</v>
      </c>
      <c r="F159" s="138" t="s">
        <v>1967</v>
      </c>
      <c r="G159" s="139" t="s">
        <v>610</v>
      </c>
      <c r="H159" s="140">
        <v>8</v>
      </c>
      <c r="I159" s="141"/>
      <c r="J159" s="142">
        <f>ROUND(I159*H159,2)</f>
        <v>0</v>
      </c>
      <c r="K159" s="138" t="s">
        <v>1934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368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368</v>
      </c>
      <c r="BM159" s="147" t="s">
        <v>405</v>
      </c>
    </row>
    <row r="160" spans="2:65" s="13" customFormat="1">
      <c r="B160" s="156"/>
      <c r="D160" s="150" t="s">
        <v>261</v>
      </c>
      <c r="E160" s="157" t="s">
        <v>1</v>
      </c>
      <c r="F160" s="158" t="s">
        <v>320</v>
      </c>
      <c r="H160" s="159">
        <v>8</v>
      </c>
      <c r="I160" s="160"/>
      <c r="L160" s="156"/>
      <c r="M160" s="161"/>
      <c r="T160" s="162"/>
      <c r="AT160" s="157" t="s">
        <v>261</v>
      </c>
      <c r="AU160" s="157" t="s">
        <v>82</v>
      </c>
      <c r="AV160" s="13" t="s">
        <v>82</v>
      </c>
      <c r="AW160" s="13" t="s">
        <v>30</v>
      </c>
      <c r="AX160" s="13" t="s">
        <v>73</v>
      </c>
      <c r="AY160" s="157" t="s">
        <v>252</v>
      </c>
    </row>
    <row r="161" spans="2:65" s="14" customFormat="1">
      <c r="B161" s="163"/>
      <c r="D161" s="150" t="s">
        <v>261</v>
      </c>
      <c r="E161" s="164" t="s">
        <v>1</v>
      </c>
      <c r="F161" s="165" t="s">
        <v>277</v>
      </c>
      <c r="H161" s="166">
        <v>8</v>
      </c>
      <c r="I161" s="167"/>
      <c r="L161" s="163"/>
      <c r="M161" s="168"/>
      <c r="T161" s="169"/>
      <c r="AT161" s="164" t="s">
        <v>261</v>
      </c>
      <c r="AU161" s="164" t="s">
        <v>82</v>
      </c>
      <c r="AV161" s="14" t="s">
        <v>259</v>
      </c>
      <c r="AW161" s="14" t="s">
        <v>30</v>
      </c>
      <c r="AX161" s="14" t="s">
        <v>80</v>
      </c>
      <c r="AY161" s="164" t="s">
        <v>252</v>
      </c>
    </row>
    <row r="162" spans="2:65" s="1" customFormat="1" ht="16.5" customHeight="1">
      <c r="B162" s="32"/>
      <c r="C162" s="136" t="s">
        <v>342</v>
      </c>
      <c r="D162" s="136" t="s">
        <v>254</v>
      </c>
      <c r="E162" s="137" t="s">
        <v>3884</v>
      </c>
      <c r="F162" s="138" t="s">
        <v>3885</v>
      </c>
      <c r="G162" s="139" t="s">
        <v>610</v>
      </c>
      <c r="H162" s="140">
        <v>5</v>
      </c>
      <c r="I162" s="141"/>
      <c r="J162" s="142">
        <f>ROUND(I162*H162,2)</f>
        <v>0</v>
      </c>
      <c r="K162" s="138" t="s">
        <v>1934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368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368</v>
      </c>
      <c r="BM162" s="147" t="s">
        <v>420</v>
      </c>
    </row>
    <row r="163" spans="2:65" s="13" customFormat="1">
      <c r="B163" s="156"/>
      <c r="D163" s="150" t="s">
        <v>261</v>
      </c>
      <c r="E163" s="157" t="s">
        <v>1</v>
      </c>
      <c r="F163" s="158" t="s">
        <v>297</v>
      </c>
      <c r="H163" s="159">
        <v>5</v>
      </c>
      <c r="I163" s="160"/>
      <c r="L163" s="156"/>
      <c r="M163" s="161"/>
      <c r="T163" s="162"/>
      <c r="AT163" s="157" t="s">
        <v>261</v>
      </c>
      <c r="AU163" s="157" t="s">
        <v>82</v>
      </c>
      <c r="AV163" s="13" t="s">
        <v>82</v>
      </c>
      <c r="AW163" s="13" t="s">
        <v>30</v>
      </c>
      <c r="AX163" s="13" t="s">
        <v>73</v>
      </c>
      <c r="AY163" s="157" t="s">
        <v>252</v>
      </c>
    </row>
    <row r="164" spans="2:65" s="14" customFormat="1">
      <c r="B164" s="163"/>
      <c r="D164" s="150" t="s">
        <v>261</v>
      </c>
      <c r="E164" s="164" t="s">
        <v>1</v>
      </c>
      <c r="F164" s="165" t="s">
        <v>277</v>
      </c>
      <c r="H164" s="166">
        <v>5</v>
      </c>
      <c r="I164" s="167"/>
      <c r="L164" s="163"/>
      <c r="M164" s="168"/>
      <c r="T164" s="169"/>
      <c r="AT164" s="164" t="s">
        <v>261</v>
      </c>
      <c r="AU164" s="164" t="s">
        <v>82</v>
      </c>
      <c r="AV164" s="14" t="s">
        <v>259</v>
      </c>
      <c r="AW164" s="14" t="s">
        <v>30</v>
      </c>
      <c r="AX164" s="14" t="s">
        <v>80</v>
      </c>
      <c r="AY164" s="164" t="s">
        <v>252</v>
      </c>
    </row>
    <row r="165" spans="2:65" s="1" customFormat="1" ht="21.75" customHeight="1">
      <c r="B165" s="32"/>
      <c r="C165" s="136" t="s">
        <v>8</v>
      </c>
      <c r="D165" s="136" t="s">
        <v>254</v>
      </c>
      <c r="E165" s="137" t="s">
        <v>1978</v>
      </c>
      <c r="F165" s="138" t="s">
        <v>1979</v>
      </c>
      <c r="G165" s="139" t="s">
        <v>610</v>
      </c>
      <c r="H165" s="140">
        <v>18</v>
      </c>
      <c r="I165" s="141"/>
      <c r="J165" s="142">
        <f>ROUND(I165*H165,2)</f>
        <v>0</v>
      </c>
      <c r="K165" s="138" t="s">
        <v>1934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368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368</v>
      </c>
      <c r="BM165" s="147" t="s">
        <v>431</v>
      </c>
    </row>
    <row r="166" spans="2:65" s="13" customFormat="1">
      <c r="B166" s="156"/>
      <c r="D166" s="150" t="s">
        <v>261</v>
      </c>
      <c r="E166" s="157" t="s">
        <v>1</v>
      </c>
      <c r="F166" s="158" t="s">
        <v>380</v>
      </c>
      <c r="H166" s="159">
        <v>18</v>
      </c>
      <c r="I166" s="160"/>
      <c r="L166" s="156"/>
      <c r="M166" s="161"/>
      <c r="T166" s="162"/>
      <c r="AT166" s="157" t="s">
        <v>261</v>
      </c>
      <c r="AU166" s="157" t="s">
        <v>82</v>
      </c>
      <c r="AV166" s="13" t="s">
        <v>82</v>
      </c>
      <c r="AW166" s="13" t="s">
        <v>30</v>
      </c>
      <c r="AX166" s="13" t="s">
        <v>73</v>
      </c>
      <c r="AY166" s="157" t="s">
        <v>252</v>
      </c>
    </row>
    <row r="167" spans="2:65" s="14" customFormat="1">
      <c r="B167" s="163"/>
      <c r="D167" s="150" t="s">
        <v>261</v>
      </c>
      <c r="E167" s="164" t="s">
        <v>1</v>
      </c>
      <c r="F167" s="165" t="s">
        <v>277</v>
      </c>
      <c r="H167" s="166">
        <v>18</v>
      </c>
      <c r="I167" s="167"/>
      <c r="L167" s="163"/>
      <c r="M167" s="168"/>
      <c r="T167" s="169"/>
      <c r="AT167" s="164" t="s">
        <v>261</v>
      </c>
      <c r="AU167" s="164" t="s">
        <v>82</v>
      </c>
      <c r="AV167" s="14" t="s">
        <v>259</v>
      </c>
      <c r="AW167" s="14" t="s">
        <v>30</v>
      </c>
      <c r="AX167" s="14" t="s">
        <v>80</v>
      </c>
      <c r="AY167" s="164" t="s">
        <v>252</v>
      </c>
    </row>
    <row r="168" spans="2:65" s="1" customFormat="1" ht="21.75" customHeight="1">
      <c r="B168" s="32"/>
      <c r="C168" s="136" t="s">
        <v>353</v>
      </c>
      <c r="D168" s="136" t="s">
        <v>254</v>
      </c>
      <c r="E168" s="137" t="s">
        <v>1980</v>
      </c>
      <c r="F168" s="138" t="s">
        <v>1981</v>
      </c>
      <c r="G168" s="139" t="s">
        <v>610</v>
      </c>
      <c r="H168" s="140">
        <v>3</v>
      </c>
      <c r="I168" s="141"/>
      <c r="J168" s="142">
        <f>ROUND(I168*H168,2)</f>
        <v>0</v>
      </c>
      <c r="K168" s="138" t="s">
        <v>1934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368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368</v>
      </c>
      <c r="BM168" s="147" t="s">
        <v>444</v>
      </c>
    </row>
    <row r="169" spans="2:65" s="13" customFormat="1">
      <c r="B169" s="156"/>
      <c r="D169" s="150" t="s">
        <v>261</v>
      </c>
      <c r="E169" s="157" t="s">
        <v>1</v>
      </c>
      <c r="F169" s="158" t="s">
        <v>96</v>
      </c>
      <c r="H169" s="159">
        <v>3</v>
      </c>
      <c r="I169" s="160"/>
      <c r="L169" s="156"/>
      <c r="M169" s="161"/>
      <c r="T169" s="162"/>
      <c r="AT169" s="157" t="s">
        <v>261</v>
      </c>
      <c r="AU169" s="157" t="s">
        <v>82</v>
      </c>
      <c r="AV169" s="13" t="s">
        <v>82</v>
      </c>
      <c r="AW169" s="13" t="s">
        <v>30</v>
      </c>
      <c r="AX169" s="13" t="s">
        <v>73</v>
      </c>
      <c r="AY169" s="157" t="s">
        <v>252</v>
      </c>
    </row>
    <row r="170" spans="2:65" s="14" customFormat="1">
      <c r="B170" s="163"/>
      <c r="D170" s="150" t="s">
        <v>261</v>
      </c>
      <c r="E170" s="164" t="s">
        <v>1</v>
      </c>
      <c r="F170" s="165" t="s">
        <v>277</v>
      </c>
      <c r="H170" s="166">
        <v>3</v>
      </c>
      <c r="I170" s="167"/>
      <c r="L170" s="163"/>
      <c r="M170" s="168"/>
      <c r="T170" s="169"/>
      <c r="AT170" s="164" t="s">
        <v>261</v>
      </c>
      <c r="AU170" s="164" t="s">
        <v>82</v>
      </c>
      <c r="AV170" s="14" t="s">
        <v>259</v>
      </c>
      <c r="AW170" s="14" t="s">
        <v>30</v>
      </c>
      <c r="AX170" s="14" t="s">
        <v>80</v>
      </c>
      <c r="AY170" s="164" t="s">
        <v>252</v>
      </c>
    </row>
    <row r="171" spans="2:65" s="1" customFormat="1" ht="24.2" customHeight="1">
      <c r="B171" s="32"/>
      <c r="C171" s="136" t="s">
        <v>359</v>
      </c>
      <c r="D171" s="136" t="s">
        <v>254</v>
      </c>
      <c r="E171" s="137" t="s">
        <v>3886</v>
      </c>
      <c r="F171" s="138" t="s">
        <v>3887</v>
      </c>
      <c r="G171" s="139" t="s">
        <v>345</v>
      </c>
      <c r="H171" s="140">
        <v>1</v>
      </c>
      <c r="I171" s="141"/>
      <c r="J171" s="142">
        <f>ROUND(I171*H171,2)</f>
        <v>0</v>
      </c>
      <c r="K171" s="138" t="s">
        <v>1934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368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368</v>
      </c>
      <c r="BM171" s="147" t="s">
        <v>456</v>
      </c>
    </row>
    <row r="172" spans="2:65" s="13" customFormat="1">
      <c r="B172" s="156"/>
      <c r="D172" s="150" t="s">
        <v>261</v>
      </c>
      <c r="E172" s="157" t="s">
        <v>1</v>
      </c>
      <c r="F172" s="158" t="s">
        <v>80</v>
      </c>
      <c r="H172" s="159">
        <v>1</v>
      </c>
      <c r="I172" s="160"/>
      <c r="L172" s="156"/>
      <c r="M172" s="161"/>
      <c r="T172" s="162"/>
      <c r="AT172" s="157" t="s">
        <v>261</v>
      </c>
      <c r="AU172" s="157" t="s">
        <v>82</v>
      </c>
      <c r="AV172" s="13" t="s">
        <v>82</v>
      </c>
      <c r="AW172" s="13" t="s">
        <v>30</v>
      </c>
      <c r="AX172" s="13" t="s">
        <v>73</v>
      </c>
      <c r="AY172" s="157" t="s">
        <v>252</v>
      </c>
    </row>
    <row r="173" spans="2:65" s="14" customFormat="1">
      <c r="B173" s="163"/>
      <c r="D173" s="150" t="s">
        <v>261</v>
      </c>
      <c r="E173" s="164" t="s">
        <v>1</v>
      </c>
      <c r="F173" s="165" t="s">
        <v>277</v>
      </c>
      <c r="H173" s="166">
        <v>1</v>
      </c>
      <c r="I173" s="167"/>
      <c r="L173" s="163"/>
      <c r="M173" s="168"/>
      <c r="T173" s="169"/>
      <c r="AT173" s="164" t="s">
        <v>261</v>
      </c>
      <c r="AU173" s="164" t="s">
        <v>82</v>
      </c>
      <c r="AV173" s="14" t="s">
        <v>259</v>
      </c>
      <c r="AW173" s="14" t="s">
        <v>30</v>
      </c>
      <c r="AX173" s="14" t="s">
        <v>80</v>
      </c>
      <c r="AY173" s="164" t="s">
        <v>252</v>
      </c>
    </row>
    <row r="174" spans="2:65" s="1" customFormat="1" ht="21.75" customHeight="1">
      <c r="B174" s="32"/>
      <c r="C174" s="136" t="s">
        <v>363</v>
      </c>
      <c r="D174" s="136" t="s">
        <v>254</v>
      </c>
      <c r="E174" s="137" t="s">
        <v>3888</v>
      </c>
      <c r="F174" s="138" t="s">
        <v>3889</v>
      </c>
      <c r="G174" s="139" t="s">
        <v>345</v>
      </c>
      <c r="H174" s="140">
        <v>1</v>
      </c>
      <c r="I174" s="141"/>
      <c r="J174" s="142">
        <f>ROUND(I174*H174,2)</f>
        <v>0</v>
      </c>
      <c r="K174" s="138" t="s">
        <v>1934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368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368</v>
      </c>
      <c r="BM174" s="147" t="s">
        <v>468</v>
      </c>
    </row>
    <row r="175" spans="2:65" s="13" customFormat="1">
      <c r="B175" s="156"/>
      <c r="D175" s="150" t="s">
        <v>261</v>
      </c>
      <c r="E175" s="157" t="s">
        <v>1</v>
      </c>
      <c r="F175" s="158" t="s">
        <v>80</v>
      </c>
      <c r="H175" s="159">
        <v>1</v>
      </c>
      <c r="I175" s="160"/>
      <c r="L175" s="156"/>
      <c r="M175" s="161"/>
      <c r="T175" s="162"/>
      <c r="AT175" s="157" t="s">
        <v>261</v>
      </c>
      <c r="AU175" s="157" t="s">
        <v>82</v>
      </c>
      <c r="AV175" s="13" t="s">
        <v>82</v>
      </c>
      <c r="AW175" s="13" t="s">
        <v>30</v>
      </c>
      <c r="AX175" s="13" t="s">
        <v>73</v>
      </c>
      <c r="AY175" s="157" t="s">
        <v>252</v>
      </c>
    </row>
    <row r="176" spans="2:65" s="14" customFormat="1">
      <c r="B176" s="163"/>
      <c r="D176" s="150" t="s">
        <v>261</v>
      </c>
      <c r="E176" s="164" t="s">
        <v>1</v>
      </c>
      <c r="F176" s="165" t="s">
        <v>277</v>
      </c>
      <c r="H176" s="166">
        <v>1</v>
      </c>
      <c r="I176" s="167"/>
      <c r="L176" s="163"/>
      <c r="M176" s="168"/>
      <c r="T176" s="169"/>
      <c r="AT176" s="164" t="s">
        <v>261</v>
      </c>
      <c r="AU176" s="164" t="s">
        <v>82</v>
      </c>
      <c r="AV176" s="14" t="s">
        <v>259</v>
      </c>
      <c r="AW176" s="14" t="s">
        <v>30</v>
      </c>
      <c r="AX176" s="14" t="s">
        <v>80</v>
      </c>
      <c r="AY176" s="164" t="s">
        <v>252</v>
      </c>
    </row>
    <row r="177" spans="2:65" s="1" customFormat="1" ht="16.5" customHeight="1">
      <c r="B177" s="32"/>
      <c r="C177" s="136" t="s">
        <v>368</v>
      </c>
      <c r="D177" s="136" t="s">
        <v>254</v>
      </c>
      <c r="E177" s="137" t="s">
        <v>3890</v>
      </c>
      <c r="F177" s="138" t="s">
        <v>3891</v>
      </c>
      <c r="G177" s="139" t="s">
        <v>345</v>
      </c>
      <c r="H177" s="140">
        <v>1</v>
      </c>
      <c r="I177" s="141"/>
      <c r="J177" s="142">
        <f>ROUND(I177*H177,2)</f>
        <v>0</v>
      </c>
      <c r="K177" s="138" t="s">
        <v>1934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368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368</v>
      </c>
      <c r="BM177" s="147" t="s">
        <v>489</v>
      </c>
    </row>
    <row r="178" spans="2:65" s="13" customFormat="1">
      <c r="B178" s="156"/>
      <c r="D178" s="150" t="s">
        <v>261</v>
      </c>
      <c r="E178" s="157" t="s">
        <v>1</v>
      </c>
      <c r="F178" s="158" t="s">
        <v>80</v>
      </c>
      <c r="H178" s="159">
        <v>1</v>
      </c>
      <c r="I178" s="160"/>
      <c r="L178" s="156"/>
      <c r="M178" s="161"/>
      <c r="T178" s="162"/>
      <c r="AT178" s="157" t="s">
        <v>261</v>
      </c>
      <c r="AU178" s="157" t="s">
        <v>82</v>
      </c>
      <c r="AV178" s="13" t="s">
        <v>82</v>
      </c>
      <c r="AW178" s="13" t="s">
        <v>30</v>
      </c>
      <c r="AX178" s="13" t="s">
        <v>73</v>
      </c>
      <c r="AY178" s="157" t="s">
        <v>252</v>
      </c>
    </row>
    <row r="179" spans="2:65" s="14" customFormat="1">
      <c r="B179" s="163"/>
      <c r="D179" s="150" t="s">
        <v>261</v>
      </c>
      <c r="E179" s="164" t="s">
        <v>1</v>
      </c>
      <c r="F179" s="165" t="s">
        <v>277</v>
      </c>
      <c r="H179" s="166">
        <v>1</v>
      </c>
      <c r="I179" s="167"/>
      <c r="L179" s="163"/>
      <c r="M179" s="168"/>
      <c r="T179" s="169"/>
      <c r="AT179" s="164" t="s">
        <v>261</v>
      </c>
      <c r="AU179" s="164" t="s">
        <v>82</v>
      </c>
      <c r="AV179" s="14" t="s">
        <v>259</v>
      </c>
      <c r="AW179" s="14" t="s">
        <v>30</v>
      </c>
      <c r="AX179" s="14" t="s">
        <v>80</v>
      </c>
      <c r="AY179" s="164" t="s">
        <v>252</v>
      </c>
    </row>
    <row r="180" spans="2:65" s="1" customFormat="1" ht="16.5" customHeight="1">
      <c r="B180" s="32"/>
      <c r="C180" s="136" t="s">
        <v>373</v>
      </c>
      <c r="D180" s="136" t="s">
        <v>254</v>
      </c>
      <c r="E180" s="137" t="s">
        <v>3892</v>
      </c>
      <c r="F180" s="138" t="s">
        <v>3893</v>
      </c>
      <c r="G180" s="139" t="s">
        <v>345</v>
      </c>
      <c r="H180" s="140">
        <v>2</v>
      </c>
      <c r="I180" s="141"/>
      <c r="J180" s="142">
        <f>ROUND(I180*H180,2)</f>
        <v>0</v>
      </c>
      <c r="K180" s="138" t="s">
        <v>1934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368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368</v>
      </c>
      <c r="BM180" s="147" t="s">
        <v>502</v>
      </c>
    </row>
    <row r="181" spans="2:65" s="13" customFormat="1">
      <c r="B181" s="156"/>
      <c r="D181" s="150" t="s">
        <v>261</v>
      </c>
      <c r="E181" s="157" t="s">
        <v>1</v>
      </c>
      <c r="F181" s="158" t="s">
        <v>82</v>
      </c>
      <c r="H181" s="159">
        <v>2</v>
      </c>
      <c r="I181" s="160"/>
      <c r="L181" s="156"/>
      <c r="M181" s="161"/>
      <c r="T181" s="162"/>
      <c r="AT181" s="157" t="s">
        <v>261</v>
      </c>
      <c r="AU181" s="157" t="s">
        <v>82</v>
      </c>
      <c r="AV181" s="13" t="s">
        <v>82</v>
      </c>
      <c r="AW181" s="13" t="s">
        <v>30</v>
      </c>
      <c r="AX181" s="13" t="s">
        <v>73</v>
      </c>
      <c r="AY181" s="157" t="s">
        <v>252</v>
      </c>
    </row>
    <row r="182" spans="2:65" s="14" customFormat="1">
      <c r="B182" s="163"/>
      <c r="D182" s="150" t="s">
        <v>261</v>
      </c>
      <c r="E182" s="164" t="s">
        <v>1</v>
      </c>
      <c r="F182" s="165" t="s">
        <v>277</v>
      </c>
      <c r="H182" s="166">
        <v>2</v>
      </c>
      <c r="I182" s="167"/>
      <c r="L182" s="163"/>
      <c r="M182" s="168"/>
      <c r="T182" s="169"/>
      <c r="AT182" s="164" t="s">
        <v>261</v>
      </c>
      <c r="AU182" s="164" t="s">
        <v>82</v>
      </c>
      <c r="AV182" s="14" t="s">
        <v>259</v>
      </c>
      <c r="AW182" s="14" t="s">
        <v>30</v>
      </c>
      <c r="AX182" s="14" t="s">
        <v>80</v>
      </c>
      <c r="AY182" s="164" t="s">
        <v>252</v>
      </c>
    </row>
    <row r="183" spans="2:65" s="1" customFormat="1" ht="16.5" customHeight="1">
      <c r="B183" s="32"/>
      <c r="C183" s="136" t="s">
        <v>380</v>
      </c>
      <c r="D183" s="136" t="s">
        <v>254</v>
      </c>
      <c r="E183" s="137" t="s">
        <v>3894</v>
      </c>
      <c r="F183" s="138" t="s">
        <v>3895</v>
      </c>
      <c r="G183" s="139" t="s">
        <v>345</v>
      </c>
      <c r="H183" s="140">
        <v>5</v>
      </c>
      <c r="I183" s="141"/>
      <c r="J183" s="142">
        <f>ROUND(I183*H183,2)</f>
        <v>0</v>
      </c>
      <c r="K183" s="138" t="s">
        <v>1934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368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368</v>
      </c>
      <c r="BM183" s="147" t="s">
        <v>553</v>
      </c>
    </row>
    <row r="184" spans="2:65" s="13" customFormat="1">
      <c r="B184" s="156"/>
      <c r="D184" s="150" t="s">
        <v>261</v>
      </c>
      <c r="E184" s="157" t="s">
        <v>1</v>
      </c>
      <c r="F184" s="158" t="s">
        <v>297</v>
      </c>
      <c r="H184" s="159">
        <v>5</v>
      </c>
      <c r="I184" s="160"/>
      <c r="L184" s="156"/>
      <c r="M184" s="161"/>
      <c r="T184" s="162"/>
      <c r="AT184" s="157" t="s">
        <v>261</v>
      </c>
      <c r="AU184" s="157" t="s">
        <v>82</v>
      </c>
      <c r="AV184" s="13" t="s">
        <v>82</v>
      </c>
      <c r="AW184" s="13" t="s">
        <v>30</v>
      </c>
      <c r="AX184" s="13" t="s">
        <v>73</v>
      </c>
      <c r="AY184" s="157" t="s">
        <v>252</v>
      </c>
    </row>
    <row r="185" spans="2:65" s="14" customFormat="1">
      <c r="B185" s="163"/>
      <c r="D185" s="150" t="s">
        <v>261</v>
      </c>
      <c r="E185" s="164" t="s">
        <v>1</v>
      </c>
      <c r="F185" s="165" t="s">
        <v>277</v>
      </c>
      <c r="H185" s="166">
        <v>5</v>
      </c>
      <c r="I185" s="167"/>
      <c r="L185" s="163"/>
      <c r="M185" s="168"/>
      <c r="T185" s="169"/>
      <c r="AT185" s="164" t="s">
        <v>261</v>
      </c>
      <c r="AU185" s="164" t="s">
        <v>82</v>
      </c>
      <c r="AV185" s="14" t="s">
        <v>259</v>
      </c>
      <c r="AW185" s="14" t="s">
        <v>30</v>
      </c>
      <c r="AX185" s="14" t="s">
        <v>80</v>
      </c>
      <c r="AY185" s="164" t="s">
        <v>252</v>
      </c>
    </row>
    <row r="186" spans="2:65" s="1" customFormat="1" ht="16.5" customHeight="1">
      <c r="B186" s="32"/>
      <c r="C186" s="136" t="s">
        <v>399</v>
      </c>
      <c r="D186" s="136" t="s">
        <v>254</v>
      </c>
      <c r="E186" s="137" t="s">
        <v>1988</v>
      </c>
      <c r="F186" s="138" t="s">
        <v>1989</v>
      </c>
      <c r="G186" s="139" t="s">
        <v>345</v>
      </c>
      <c r="H186" s="140">
        <v>8</v>
      </c>
      <c r="I186" s="141"/>
      <c r="J186" s="142">
        <f>ROUND(I186*H186,2)</f>
        <v>0</v>
      </c>
      <c r="K186" s="138" t="s">
        <v>1934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368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368</v>
      </c>
      <c r="BM186" s="147" t="s">
        <v>565</v>
      </c>
    </row>
    <row r="187" spans="2:65" s="13" customFormat="1">
      <c r="B187" s="156"/>
      <c r="D187" s="150" t="s">
        <v>261</v>
      </c>
      <c r="E187" s="157" t="s">
        <v>1</v>
      </c>
      <c r="F187" s="158" t="s">
        <v>320</v>
      </c>
      <c r="H187" s="159">
        <v>8</v>
      </c>
      <c r="I187" s="160"/>
      <c r="L187" s="156"/>
      <c r="M187" s="161"/>
      <c r="T187" s="162"/>
      <c r="AT187" s="157" t="s">
        <v>261</v>
      </c>
      <c r="AU187" s="157" t="s">
        <v>82</v>
      </c>
      <c r="AV187" s="13" t="s">
        <v>82</v>
      </c>
      <c r="AW187" s="13" t="s">
        <v>30</v>
      </c>
      <c r="AX187" s="13" t="s">
        <v>73</v>
      </c>
      <c r="AY187" s="157" t="s">
        <v>252</v>
      </c>
    </row>
    <row r="188" spans="2:65" s="14" customFormat="1">
      <c r="B188" s="163"/>
      <c r="D188" s="150" t="s">
        <v>261</v>
      </c>
      <c r="E188" s="164" t="s">
        <v>1</v>
      </c>
      <c r="F188" s="165" t="s">
        <v>277</v>
      </c>
      <c r="H188" s="166">
        <v>8</v>
      </c>
      <c r="I188" s="167"/>
      <c r="L188" s="163"/>
      <c r="M188" s="168"/>
      <c r="T188" s="169"/>
      <c r="AT188" s="164" t="s">
        <v>261</v>
      </c>
      <c r="AU188" s="164" t="s">
        <v>82</v>
      </c>
      <c r="AV188" s="14" t="s">
        <v>259</v>
      </c>
      <c r="AW188" s="14" t="s">
        <v>30</v>
      </c>
      <c r="AX188" s="14" t="s">
        <v>80</v>
      </c>
      <c r="AY188" s="164" t="s">
        <v>252</v>
      </c>
    </row>
    <row r="189" spans="2:65" s="1" customFormat="1" ht="16.5" customHeight="1">
      <c r="B189" s="32"/>
      <c r="C189" s="136" t="s">
        <v>405</v>
      </c>
      <c r="D189" s="136" t="s">
        <v>254</v>
      </c>
      <c r="E189" s="137" t="s">
        <v>1990</v>
      </c>
      <c r="F189" s="138" t="s">
        <v>1991</v>
      </c>
      <c r="G189" s="139" t="s">
        <v>345</v>
      </c>
      <c r="H189" s="140">
        <v>5</v>
      </c>
      <c r="I189" s="141"/>
      <c r="J189" s="142">
        <f>ROUND(I189*H189,2)</f>
        <v>0</v>
      </c>
      <c r="K189" s="138" t="s">
        <v>1934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368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368</v>
      </c>
      <c r="BM189" s="147" t="s">
        <v>578</v>
      </c>
    </row>
    <row r="190" spans="2:65" s="13" customFormat="1">
      <c r="B190" s="156"/>
      <c r="D190" s="150" t="s">
        <v>261</v>
      </c>
      <c r="E190" s="157" t="s">
        <v>1</v>
      </c>
      <c r="F190" s="158" t="s">
        <v>297</v>
      </c>
      <c r="H190" s="159">
        <v>5</v>
      </c>
      <c r="I190" s="160"/>
      <c r="L190" s="156"/>
      <c r="M190" s="161"/>
      <c r="T190" s="162"/>
      <c r="AT190" s="157" t="s">
        <v>261</v>
      </c>
      <c r="AU190" s="157" t="s">
        <v>82</v>
      </c>
      <c r="AV190" s="13" t="s">
        <v>82</v>
      </c>
      <c r="AW190" s="13" t="s">
        <v>30</v>
      </c>
      <c r="AX190" s="13" t="s">
        <v>73</v>
      </c>
      <c r="AY190" s="157" t="s">
        <v>252</v>
      </c>
    </row>
    <row r="191" spans="2:65" s="14" customFormat="1">
      <c r="B191" s="163"/>
      <c r="D191" s="150" t="s">
        <v>261</v>
      </c>
      <c r="E191" s="164" t="s">
        <v>1</v>
      </c>
      <c r="F191" s="165" t="s">
        <v>277</v>
      </c>
      <c r="H191" s="166">
        <v>5</v>
      </c>
      <c r="I191" s="167"/>
      <c r="L191" s="163"/>
      <c r="M191" s="168"/>
      <c r="T191" s="169"/>
      <c r="AT191" s="164" t="s">
        <v>261</v>
      </c>
      <c r="AU191" s="164" t="s">
        <v>82</v>
      </c>
      <c r="AV191" s="14" t="s">
        <v>259</v>
      </c>
      <c r="AW191" s="14" t="s">
        <v>30</v>
      </c>
      <c r="AX191" s="14" t="s">
        <v>80</v>
      </c>
      <c r="AY191" s="164" t="s">
        <v>252</v>
      </c>
    </row>
    <row r="192" spans="2:65" s="1" customFormat="1" ht="16.5" customHeight="1">
      <c r="B192" s="32"/>
      <c r="C192" s="136" t="s">
        <v>7</v>
      </c>
      <c r="D192" s="136" t="s">
        <v>254</v>
      </c>
      <c r="E192" s="137" t="s">
        <v>3896</v>
      </c>
      <c r="F192" s="138" t="s">
        <v>3897</v>
      </c>
      <c r="G192" s="139" t="s">
        <v>345</v>
      </c>
      <c r="H192" s="140">
        <v>4</v>
      </c>
      <c r="I192" s="141"/>
      <c r="J192" s="142">
        <f>ROUND(I192*H192,2)</f>
        <v>0</v>
      </c>
      <c r="K192" s="138" t="s">
        <v>1934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368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368</v>
      </c>
      <c r="BM192" s="147" t="s">
        <v>590</v>
      </c>
    </row>
    <row r="193" spans="2:65" s="13" customFormat="1">
      <c r="B193" s="156"/>
      <c r="D193" s="150" t="s">
        <v>261</v>
      </c>
      <c r="E193" s="157" t="s">
        <v>1</v>
      </c>
      <c r="F193" s="158" t="s">
        <v>259</v>
      </c>
      <c r="H193" s="159">
        <v>4</v>
      </c>
      <c r="I193" s="160"/>
      <c r="L193" s="156"/>
      <c r="M193" s="161"/>
      <c r="T193" s="162"/>
      <c r="AT193" s="157" t="s">
        <v>261</v>
      </c>
      <c r="AU193" s="157" t="s">
        <v>82</v>
      </c>
      <c r="AV193" s="13" t="s">
        <v>82</v>
      </c>
      <c r="AW193" s="13" t="s">
        <v>30</v>
      </c>
      <c r="AX193" s="13" t="s">
        <v>73</v>
      </c>
      <c r="AY193" s="157" t="s">
        <v>252</v>
      </c>
    </row>
    <row r="194" spans="2:65" s="14" customFormat="1">
      <c r="B194" s="163"/>
      <c r="D194" s="150" t="s">
        <v>261</v>
      </c>
      <c r="E194" s="164" t="s">
        <v>1</v>
      </c>
      <c r="F194" s="165" t="s">
        <v>277</v>
      </c>
      <c r="H194" s="166">
        <v>4</v>
      </c>
      <c r="I194" s="167"/>
      <c r="L194" s="163"/>
      <c r="M194" s="168"/>
      <c r="T194" s="169"/>
      <c r="AT194" s="164" t="s">
        <v>261</v>
      </c>
      <c r="AU194" s="164" t="s">
        <v>82</v>
      </c>
      <c r="AV194" s="14" t="s">
        <v>259</v>
      </c>
      <c r="AW194" s="14" t="s">
        <v>30</v>
      </c>
      <c r="AX194" s="14" t="s">
        <v>80</v>
      </c>
      <c r="AY194" s="164" t="s">
        <v>252</v>
      </c>
    </row>
    <row r="195" spans="2:65" s="1" customFormat="1" ht="16.5" customHeight="1">
      <c r="B195" s="32"/>
      <c r="C195" s="136" t="s">
        <v>420</v>
      </c>
      <c r="D195" s="136" t="s">
        <v>254</v>
      </c>
      <c r="E195" s="137" t="s">
        <v>1992</v>
      </c>
      <c r="F195" s="138" t="s">
        <v>1993</v>
      </c>
      <c r="G195" s="139" t="s">
        <v>610</v>
      </c>
      <c r="H195" s="140">
        <v>87</v>
      </c>
      <c r="I195" s="141"/>
      <c r="J195" s="142">
        <f>ROUND(I195*H195,2)</f>
        <v>0</v>
      </c>
      <c r="K195" s="138" t="s">
        <v>1934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368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368</v>
      </c>
      <c r="BM195" s="147" t="s">
        <v>602</v>
      </c>
    </row>
    <row r="196" spans="2:65" s="13" customFormat="1">
      <c r="B196" s="156"/>
      <c r="D196" s="150" t="s">
        <v>261</v>
      </c>
      <c r="E196" s="157" t="s">
        <v>1</v>
      </c>
      <c r="F196" s="158" t="s">
        <v>873</v>
      </c>
      <c r="H196" s="159">
        <v>87</v>
      </c>
      <c r="I196" s="160"/>
      <c r="L196" s="156"/>
      <c r="M196" s="161"/>
      <c r="T196" s="162"/>
      <c r="AT196" s="157" t="s">
        <v>261</v>
      </c>
      <c r="AU196" s="157" t="s">
        <v>82</v>
      </c>
      <c r="AV196" s="13" t="s">
        <v>82</v>
      </c>
      <c r="AW196" s="13" t="s">
        <v>30</v>
      </c>
      <c r="AX196" s="13" t="s">
        <v>73</v>
      </c>
      <c r="AY196" s="157" t="s">
        <v>252</v>
      </c>
    </row>
    <row r="197" spans="2:65" s="14" customFormat="1">
      <c r="B197" s="163"/>
      <c r="D197" s="150" t="s">
        <v>261</v>
      </c>
      <c r="E197" s="164" t="s">
        <v>1</v>
      </c>
      <c r="F197" s="165" t="s">
        <v>277</v>
      </c>
      <c r="H197" s="166">
        <v>87</v>
      </c>
      <c r="I197" s="167"/>
      <c r="L197" s="163"/>
      <c r="M197" s="168"/>
      <c r="T197" s="169"/>
      <c r="AT197" s="164" t="s">
        <v>261</v>
      </c>
      <c r="AU197" s="164" t="s">
        <v>82</v>
      </c>
      <c r="AV197" s="14" t="s">
        <v>259</v>
      </c>
      <c r="AW197" s="14" t="s">
        <v>30</v>
      </c>
      <c r="AX197" s="14" t="s">
        <v>80</v>
      </c>
      <c r="AY197" s="164" t="s">
        <v>252</v>
      </c>
    </row>
    <row r="198" spans="2:65" s="1" customFormat="1" ht="21.75" customHeight="1">
      <c r="B198" s="32"/>
      <c r="C198" s="136" t="s">
        <v>424</v>
      </c>
      <c r="D198" s="136" t="s">
        <v>254</v>
      </c>
      <c r="E198" s="137" t="s">
        <v>3898</v>
      </c>
      <c r="F198" s="138" t="s">
        <v>3899</v>
      </c>
      <c r="G198" s="139" t="s">
        <v>336</v>
      </c>
      <c r="H198" s="140">
        <v>8.3000000000000004E-2</v>
      </c>
      <c r="I198" s="141"/>
      <c r="J198" s="142">
        <f>ROUND(I198*H198,2)</f>
        <v>0</v>
      </c>
      <c r="K198" s="138" t="s">
        <v>1934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368</v>
      </c>
      <c r="AT198" s="147" t="s">
        <v>254</v>
      </c>
      <c r="AU198" s="147" t="s">
        <v>82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368</v>
      </c>
      <c r="BM198" s="147" t="s">
        <v>614</v>
      </c>
    </row>
    <row r="199" spans="2:65" s="11" customFormat="1" ht="22.9" customHeight="1">
      <c r="B199" s="124"/>
      <c r="D199" s="125" t="s">
        <v>72</v>
      </c>
      <c r="E199" s="134" t="s">
        <v>1997</v>
      </c>
      <c r="F199" s="134" t="s">
        <v>1998</v>
      </c>
      <c r="I199" s="127"/>
      <c r="J199" s="135">
        <f>BK199</f>
        <v>0</v>
      </c>
      <c r="L199" s="124"/>
      <c r="M199" s="129"/>
      <c r="P199" s="130">
        <f>SUM(P200:P233)</f>
        <v>0</v>
      </c>
      <c r="R199" s="130">
        <f>SUM(R200:R233)</f>
        <v>0</v>
      </c>
      <c r="T199" s="131">
        <f>SUM(T200:T233)</f>
        <v>0</v>
      </c>
      <c r="AR199" s="125" t="s">
        <v>82</v>
      </c>
      <c r="AT199" s="132" t="s">
        <v>72</v>
      </c>
      <c r="AU199" s="132" t="s">
        <v>80</v>
      </c>
      <c r="AY199" s="125" t="s">
        <v>252</v>
      </c>
      <c r="BK199" s="133">
        <f>SUM(BK200:BK233)</f>
        <v>0</v>
      </c>
    </row>
    <row r="200" spans="2:65" s="1" customFormat="1" ht="16.5" customHeight="1">
      <c r="B200" s="32"/>
      <c r="C200" s="136" t="s">
        <v>431</v>
      </c>
      <c r="D200" s="136" t="s">
        <v>254</v>
      </c>
      <c r="E200" s="137" t="s">
        <v>2004</v>
      </c>
      <c r="F200" s="138" t="s">
        <v>2005</v>
      </c>
      <c r="G200" s="139" t="s">
        <v>345</v>
      </c>
      <c r="H200" s="140">
        <v>1</v>
      </c>
      <c r="I200" s="141"/>
      <c r="J200" s="142">
        <f>ROUND(I200*H200,2)</f>
        <v>0</v>
      </c>
      <c r="K200" s="138" t="s">
        <v>1934</v>
      </c>
      <c r="L200" s="32"/>
      <c r="M200" s="143" t="s">
        <v>1</v>
      </c>
      <c r="N200" s="144" t="s">
        <v>38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368</v>
      </c>
      <c r="AT200" s="147" t="s">
        <v>254</v>
      </c>
      <c r="AU200" s="147" t="s">
        <v>82</v>
      </c>
      <c r="AY200" s="17" t="s">
        <v>252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80</v>
      </c>
      <c r="BK200" s="148">
        <f>ROUND(I200*H200,2)</f>
        <v>0</v>
      </c>
      <c r="BL200" s="17" t="s">
        <v>368</v>
      </c>
      <c r="BM200" s="147" t="s">
        <v>637</v>
      </c>
    </row>
    <row r="201" spans="2:65" s="13" customFormat="1">
      <c r="B201" s="156"/>
      <c r="D201" s="150" t="s">
        <v>261</v>
      </c>
      <c r="E201" s="157" t="s">
        <v>1</v>
      </c>
      <c r="F201" s="158" t="s">
        <v>80</v>
      </c>
      <c r="H201" s="159">
        <v>1</v>
      </c>
      <c r="I201" s="160"/>
      <c r="L201" s="156"/>
      <c r="M201" s="161"/>
      <c r="T201" s="162"/>
      <c r="AT201" s="157" t="s">
        <v>261</v>
      </c>
      <c r="AU201" s="157" t="s">
        <v>82</v>
      </c>
      <c r="AV201" s="13" t="s">
        <v>82</v>
      </c>
      <c r="AW201" s="13" t="s">
        <v>30</v>
      </c>
      <c r="AX201" s="13" t="s">
        <v>73</v>
      </c>
      <c r="AY201" s="157" t="s">
        <v>252</v>
      </c>
    </row>
    <row r="202" spans="2:65" s="14" customFormat="1">
      <c r="B202" s="163"/>
      <c r="D202" s="150" t="s">
        <v>261</v>
      </c>
      <c r="E202" s="164" t="s">
        <v>1</v>
      </c>
      <c r="F202" s="165" t="s">
        <v>277</v>
      </c>
      <c r="H202" s="166">
        <v>1</v>
      </c>
      <c r="I202" s="167"/>
      <c r="L202" s="163"/>
      <c r="M202" s="168"/>
      <c r="T202" s="169"/>
      <c r="AT202" s="164" t="s">
        <v>261</v>
      </c>
      <c r="AU202" s="164" t="s">
        <v>82</v>
      </c>
      <c r="AV202" s="14" t="s">
        <v>259</v>
      </c>
      <c r="AW202" s="14" t="s">
        <v>30</v>
      </c>
      <c r="AX202" s="14" t="s">
        <v>80</v>
      </c>
      <c r="AY202" s="164" t="s">
        <v>252</v>
      </c>
    </row>
    <row r="203" spans="2:65" s="1" customFormat="1" ht="24.2" customHeight="1">
      <c r="B203" s="32"/>
      <c r="C203" s="136" t="s">
        <v>438</v>
      </c>
      <c r="D203" s="136" t="s">
        <v>254</v>
      </c>
      <c r="E203" s="137" t="s">
        <v>2006</v>
      </c>
      <c r="F203" s="138" t="s">
        <v>2007</v>
      </c>
      <c r="G203" s="139" t="s">
        <v>610</v>
      </c>
      <c r="H203" s="140">
        <v>60</v>
      </c>
      <c r="I203" s="141"/>
      <c r="J203" s="142">
        <f>ROUND(I203*H203,2)</f>
        <v>0</v>
      </c>
      <c r="K203" s="138" t="s">
        <v>1</v>
      </c>
      <c r="L203" s="32"/>
      <c r="M203" s="143" t="s">
        <v>1</v>
      </c>
      <c r="N203" s="144" t="s">
        <v>38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368</v>
      </c>
      <c r="AT203" s="147" t="s">
        <v>254</v>
      </c>
      <c r="AU203" s="147" t="s">
        <v>82</v>
      </c>
      <c r="AY203" s="17" t="s">
        <v>252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80</v>
      </c>
      <c r="BK203" s="148">
        <f>ROUND(I203*H203,2)</f>
        <v>0</v>
      </c>
      <c r="BL203" s="17" t="s">
        <v>368</v>
      </c>
      <c r="BM203" s="147" t="s">
        <v>655</v>
      </c>
    </row>
    <row r="204" spans="2:65" s="13" customFormat="1">
      <c r="B204" s="156"/>
      <c r="D204" s="150" t="s">
        <v>261</v>
      </c>
      <c r="E204" s="157" t="s">
        <v>1</v>
      </c>
      <c r="F204" s="158" t="s">
        <v>717</v>
      </c>
      <c r="H204" s="159">
        <v>60</v>
      </c>
      <c r="I204" s="160"/>
      <c r="L204" s="156"/>
      <c r="M204" s="161"/>
      <c r="T204" s="162"/>
      <c r="AT204" s="157" t="s">
        <v>261</v>
      </c>
      <c r="AU204" s="157" t="s">
        <v>82</v>
      </c>
      <c r="AV204" s="13" t="s">
        <v>82</v>
      </c>
      <c r="AW204" s="13" t="s">
        <v>30</v>
      </c>
      <c r="AX204" s="13" t="s">
        <v>73</v>
      </c>
      <c r="AY204" s="157" t="s">
        <v>252</v>
      </c>
    </row>
    <row r="205" spans="2:65" s="14" customFormat="1">
      <c r="B205" s="163"/>
      <c r="D205" s="150" t="s">
        <v>261</v>
      </c>
      <c r="E205" s="164" t="s">
        <v>1</v>
      </c>
      <c r="F205" s="165" t="s">
        <v>277</v>
      </c>
      <c r="H205" s="166">
        <v>60</v>
      </c>
      <c r="I205" s="167"/>
      <c r="L205" s="163"/>
      <c r="M205" s="168"/>
      <c r="T205" s="169"/>
      <c r="AT205" s="164" t="s">
        <v>261</v>
      </c>
      <c r="AU205" s="164" t="s">
        <v>82</v>
      </c>
      <c r="AV205" s="14" t="s">
        <v>259</v>
      </c>
      <c r="AW205" s="14" t="s">
        <v>30</v>
      </c>
      <c r="AX205" s="14" t="s">
        <v>80</v>
      </c>
      <c r="AY205" s="164" t="s">
        <v>252</v>
      </c>
    </row>
    <row r="206" spans="2:65" s="1" customFormat="1" ht="24.2" customHeight="1">
      <c r="B206" s="32"/>
      <c r="C206" s="136" t="s">
        <v>444</v>
      </c>
      <c r="D206" s="136" t="s">
        <v>254</v>
      </c>
      <c r="E206" s="137" t="s">
        <v>2008</v>
      </c>
      <c r="F206" s="138" t="s">
        <v>2009</v>
      </c>
      <c r="G206" s="139" t="s">
        <v>610</v>
      </c>
      <c r="H206" s="140">
        <v>40</v>
      </c>
      <c r="I206" s="141"/>
      <c r="J206" s="142">
        <f>ROUND(I206*H206,2)</f>
        <v>0</v>
      </c>
      <c r="K206" s="138" t="s">
        <v>1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368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368</v>
      </c>
      <c r="BM206" s="147" t="s">
        <v>668</v>
      </c>
    </row>
    <row r="207" spans="2:65" s="13" customFormat="1">
      <c r="B207" s="156"/>
      <c r="D207" s="150" t="s">
        <v>261</v>
      </c>
      <c r="E207" s="157" t="s">
        <v>1</v>
      </c>
      <c r="F207" s="158" t="s">
        <v>578</v>
      </c>
      <c r="H207" s="159">
        <v>40</v>
      </c>
      <c r="I207" s="160"/>
      <c r="L207" s="156"/>
      <c r="M207" s="161"/>
      <c r="T207" s="162"/>
      <c r="AT207" s="157" t="s">
        <v>261</v>
      </c>
      <c r="AU207" s="157" t="s">
        <v>82</v>
      </c>
      <c r="AV207" s="13" t="s">
        <v>82</v>
      </c>
      <c r="AW207" s="13" t="s">
        <v>30</v>
      </c>
      <c r="AX207" s="13" t="s">
        <v>73</v>
      </c>
      <c r="AY207" s="157" t="s">
        <v>252</v>
      </c>
    </row>
    <row r="208" spans="2:65" s="14" customFormat="1">
      <c r="B208" s="163"/>
      <c r="D208" s="150" t="s">
        <v>261</v>
      </c>
      <c r="E208" s="164" t="s">
        <v>1</v>
      </c>
      <c r="F208" s="165" t="s">
        <v>277</v>
      </c>
      <c r="H208" s="166">
        <v>40</v>
      </c>
      <c r="I208" s="167"/>
      <c r="L208" s="163"/>
      <c r="M208" s="168"/>
      <c r="T208" s="169"/>
      <c r="AT208" s="164" t="s">
        <v>261</v>
      </c>
      <c r="AU208" s="164" t="s">
        <v>82</v>
      </c>
      <c r="AV208" s="14" t="s">
        <v>259</v>
      </c>
      <c r="AW208" s="14" t="s">
        <v>30</v>
      </c>
      <c r="AX208" s="14" t="s">
        <v>80</v>
      </c>
      <c r="AY208" s="164" t="s">
        <v>252</v>
      </c>
    </row>
    <row r="209" spans="2:65" s="1" customFormat="1" ht="33" customHeight="1">
      <c r="B209" s="32"/>
      <c r="C209" s="136" t="s">
        <v>449</v>
      </c>
      <c r="D209" s="136" t="s">
        <v>254</v>
      </c>
      <c r="E209" s="137" t="s">
        <v>2016</v>
      </c>
      <c r="F209" s="138" t="s">
        <v>2017</v>
      </c>
      <c r="G209" s="139" t="s">
        <v>610</v>
      </c>
      <c r="H209" s="140">
        <v>4</v>
      </c>
      <c r="I209" s="141"/>
      <c r="J209" s="142">
        <f>ROUND(I209*H209,2)</f>
        <v>0</v>
      </c>
      <c r="K209" s="138" t="s">
        <v>1934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368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368</v>
      </c>
      <c r="BM209" s="147" t="s">
        <v>684</v>
      </c>
    </row>
    <row r="210" spans="2:65" s="13" customFormat="1">
      <c r="B210" s="156"/>
      <c r="D210" s="150" t="s">
        <v>261</v>
      </c>
      <c r="E210" s="157" t="s">
        <v>1</v>
      </c>
      <c r="F210" s="158" t="s">
        <v>259</v>
      </c>
      <c r="H210" s="159">
        <v>4</v>
      </c>
      <c r="I210" s="160"/>
      <c r="L210" s="156"/>
      <c r="M210" s="161"/>
      <c r="T210" s="162"/>
      <c r="AT210" s="157" t="s">
        <v>261</v>
      </c>
      <c r="AU210" s="157" t="s">
        <v>82</v>
      </c>
      <c r="AV210" s="13" t="s">
        <v>82</v>
      </c>
      <c r="AW210" s="13" t="s">
        <v>30</v>
      </c>
      <c r="AX210" s="13" t="s">
        <v>73</v>
      </c>
      <c r="AY210" s="157" t="s">
        <v>252</v>
      </c>
    </row>
    <row r="211" spans="2:65" s="14" customFormat="1">
      <c r="B211" s="163"/>
      <c r="D211" s="150" t="s">
        <v>261</v>
      </c>
      <c r="E211" s="164" t="s">
        <v>1</v>
      </c>
      <c r="F211" s="165" t="s">
        <v>277</v>
      </c>
      <c r="H211" s="166">
        <v>4</v>
      </c>
      <c r="I211" s="167"/>
      <c r="L211" s="163"/>
      <c r="M211" s="168"/>
      <c r="T211" s="169"/>
      <c r="AT211" s="164" t="s">
        <v>261</v>
      </c>
      <c r="AU211" s="164" t="s">
        <v>82</v>
      </c>
      <c r="AV211" s="14" t="s">
        <v>259</v>
      </c>
      <c r="AW211" s="14" t="s">
        <v>30</v>
      </c>
      <c r="AX211" s="14" t="s">
        <v>80</v>
      </c>
      <c r="AY211" s="164" t="s">
        <v>252</v>
      </c>
    </row>
    <row r="212" spans="2:65" s="1" customFormat="1" ht="16.5" customHeight="1">
      <c r="B212" s="32"/>
      <c r="C212" s="136" t="s">
        <v>456</v>
      </c>
      <c r="D212" s="136" t="s">
        <v>254</v>
      </c>
      <c r="E212" s="137" t="s">
        <v>2020</v>
      </c>
      <c r="F212" s="138" t="s">
        <v>2021</v>
      </c>
      <c r="G212" s="139" t="s">
        <v>345</v>
      </c>
      <c r="H212" s="140">
        <v>1</v>
      </c>
      <c r="I212" s="141"/>
      <c r="J212" s="142">
        <f>ROUND(I212*H212,2)</f>
        <v>0</v>
      </c>
      <c r="K212" s="138" t="s">
        <v>1934</v>
      </c>
      <c r="L212" s="32"/>
      <c r="M212" s="143" t="s">
        <v>1</v>
      </c>
      <c r="N212" s="144" t="s">
        <v>38</v>
      </c>
      <c r="P212" s="145">
        <f>O212*H212</f>
        <v>0</v>
      </c>
      <c r="Q212" s="145">
        <v>0</v>
      </c>
      <c r="R212" s="145">
        <f>Q212*H212</f>
        <v>0</v>
      </c>
      <c r="S212" s="145">
        <v>0</v>
      </c>
      <c r="T212" s="146">
        <f>S212*H212</f>
        <v>0</v>
      </c>
      <c r="AR212" s="147" t="s">
        <v>368</v>
      </c>
      <c r="AT212" s="147" t="s">
        <v>254</v>
      </c>
      <c r="AU212" s="147" t="s">
        <v>82</v>
      </c>
      <c r="AY212" s="17" t="s">
        <v>252</v>
      </c>
      <c r="BE212" s="148">
        <f>IF(N212="základní",J212,0)</f>
        <v>0</v>
      </c>
      <c r="BF212" s="148">
        <f>IF(N212="snížená",J212,0)</f>
        <v>0</v>
      </c>
      <c r="BG212" s="148">
        <f>IF(N212="zákl. přenesená",J212,0)</f>
        <v>0</v>
      </c>
      <c r="BH212" s="148">
        <f>IF(N212="sníž. přenesená",J212,0)</f>
        <v>0</v>
      </c>
      <c r="BI212" s="148">
        <f>IF(N212="nulová",J212,0)</f>
        <v>0</v>
      </c>
      <c r="BJ212" s="17" t="s">
        <v>80</v>
      </c>
      <c r="BK212" s="148">
        <f>ROUND(I212*H212,2)</f>
        <v>0</v>
      </c>
      <c r="BL212" s="17" t="s">
        <v>368</v>
      </c>
      <c r="BM212" s="147" t="s">
        <v>697</v>
      </c>
    </row>
    <row r="213" spans="2:65" s="13" customFormat="1">
      <c r="B213" s="156"/>
      <c r="D213" s="150" t="s">
        <v>261</v>
      </c>
      <c r="E213" s="157" t="s">
        <v>1</v>
      </c>
      <c r="F213" s="158" t="s">
        <v>80</v>
      </c>
      <c r="H213" s="159">
        <v>1</v>
      </c>
      <c r="I213" s="160"/>
      <c r="L213" s="156"/>
      <c r="M213" s="161"/>
      <c r="T213" s="162"/>
      <c r="AT213" s="157" t="s">
        <v>261</v>
      </c>
      <c r="AU213" s="157" t="s">
        <v>82</v>
      </c>
      <c r="AV213" s="13" t="s">
        <v>82</v>
      </c>
      <c r="AW213" s="13" t="s">
        <v>30</v>
      </c>
      <c r="AX213" s="13" t="s">
        <v>73</v>
      </c>
      <c r="AY213" s="157" t="s">
        <v>252</v>
      </c>
    </row>
    <row r="214" spans="2:65" s="14" customFormat="1">
      <c r="B214" s="163"/>
      <c r="D214" s="150" t="s">
        <v>261</v>
      </c>
      <c r="E214" s="164" t="s">
        <v>1</v>
      </c>
      <c r="F214" s="165" t="s">
        <v>277</v>
      </c>
      <c r="H214" s="166">
        <v>1</v>
      </c>
      <c r="I214" s="167"/>
      <c r="L214" s="163"/>
      <c r="M214" s="168"/>
      <c r="T214" s="169"/>
      <c r="AT214" s="164" t="s">
        <v>261</v>
      </c>
      <c r="AU214" s="164" t="s">
        <v>82</v>
      </c>
      <c r="AV214" s="14" t="s">
        <v>259</v>
      </c>
      <c r="AW214" s="14" t="s">
        <v>30</v>
      </c>
      <c r="AX214" s="14" t="s">
        <v>80</v>
      </c>
      <c r="AY214" s="164" t="s">
        <v>252</v>
      </c>
    </row>
    <row r="215" spans="2:65" s="1" customFormat="1" ht="16.5" customHeight="1">
      <c r="B215" s="32"/>
      <c r="C215" s="136" t="s">
        <v>462</v>
      </c>
      <c r="D215" s="136" t="s">
        <v>254</v>
      </c>
      <c r="E215" s="137" t="s">
        <v>2022</v>
      </c>
      <c r="F215" s="138" t="s">
        <v>2023</v>
      </c>
      <c r="G215" s="139" t="s">
        <v>345</v>
      </c>
      <c r="H215" s="140">
        <v>2</v>
      </c>
      <c r="I215" s="141"/>
      <c r="J215" s="142">
        <f>ROUND(I215*H215,2)</f>
        <v>0</v>
      </c>
      <c r="K215" s="138" t="s">
        <v>1934</v>
      </c>
      <c r="L215" s="32"/>
      <c r="M215" s="143" t="s">
        <v>1</v>
      </c>
      <c r="N215" s="144" t="s">
        <v>38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368</v>
      </c>
      <c r="AT215" s="147" t="s">
        <v>254</v>
      </c>
      <c r="AU215" s="147" t="s">
        <v>82</v>
      </c>
      <c r="AY215" s="17" t="s">
        <v>252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80</v>
      </c>
      <c r="BK215" s="148">
        <f>ROUND(I215*H215,2)</f>
        <v>0</v>
      </c>
      <c r="BL215" s="17" t="s">
        <v>368</v>
      </c>
      <c r="BM215" s="147" t="s">
        <v>707</v>
      </c>
    </row>
    <row r="216" spans="2:65" s="13" customFormat="1">
      <c r="B216" s="156"/>
      <c r="D216" s="150" t="s">
        <v>261</v>
      </c>
      <c r="E216" s="157" t="s">
        <v>1</v>
      </c>
      <c r="F216" s="158" t="s">
        <v>82</v>
      </c>
      <c r="H216" s="159">
        <v>2</v>
      </c>
      <c r="I216" s="160"/>
      <c r="L216" s="156"/>
      <c r="M216" s="161"/>
      <c r="T216" s="162"/>
      <c r="AT216" s="157" t="s">
        <v>261</v>
      </c>
      <c r="AU216" s="157" t="s">
        <v>82</v>
      </c>
      <c r="AV216" s="13" t="s">
        <v>82</v>
      </c>
      <c r="AW216" s="13" t="s">
        <v>30</v>
      </c>
      <c r="AX216" s="13" t="s">
        <v>73</v>
      </c>
      <c r="AY216" s="157" t="s">
        <v>252</v>
      </c>
    </row>
    <row r="217" spans="2:65" s="14" customFormat="1">
      <c r="B217" s="163"/>
      <c r="D217" s="150" t="s">
        <v>261</v>
      </c>
      <c r="E217" s="164" t="s">
        <v>1</v>
      </c>
      <c r="F217" s="165" t="s">
        <v>277</v>
      </c>
      <c r="H217" s="166">
        <v>2</v>
      </c>
      <c r="I217" s="167"/>
      <c r="L217" s="163"/>
      <c r="M217" s="168"/>
      <c r="T217" s="169"/>
      <c r="AT217" s="164" t="s">
        <v>261</v>
      </c>
      <c r="AU217" s="164" t="s">
        <v>82</v>
      </c>
      <c r="AV217" s="14" t="s">
        <v>259</v>
      </c>
      <c r="AW217" s="14" t="s">
        <v>30</v>
      </c>
      <c r="AX217" s="14" t="s">
        <v>80</v>
      </c>
      <c r="AY217" s="164" t="s">
        <v>252</v>
      </c>
    </row>
    <row r="218" spans="2:65" s="1" customFormat="1" ht="16.5" customHeight="1">
      <c r="B218" s="32"/>
      <c r="C218" s="136" t="s">
        <v>468</v>
      </c>
      <c r="D218" s="136" t="s">
        <v>254</v>
      </c>
      <c r="E218" s="137" t="s">
        <v>2028</v>
      </c>
      <c r="F218" s="138" t="s">
        <v>2029</v>
      </c>
      <c r="G218" s="139" t="s">
        <v>345</v>
      </c>
      <c r="H218" s="140">
        <v>14</v>
      </c>
      <c r="I218" s="141"/>
      <c r="J218" s="142">
        <f>ROUND(I218*H218,2)</f>
        <v>0</v>
      </c>
      <c r="K218" s="138" t="s">
        <v>1934</v>
      </c>
      <c r="L218" s="32"/>
      <c r="M218" s="143" t="s">
        <v>1</v>
      </c>
      <c r="N218" s="144" t="s">
        <v>38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368</v>
      </c>
      <c r="AT218" s="147" t="s">
        <v>254</v>
      </c>
      <c r="AU218" s="147" t="s">
        <v>82</v>
      </c>
      <c r="AY218" s="17" t="s">
        <v>252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80</v>
      </c>
      <c r="BK218" s="148">
        <f>ROUND(I218*H218,2)</f>
        <v>0</v>
      </c>
      <c r="BL218" s="17" t="s">
        <v>368</v>
      </c>
      <c r="BM218" s="147" t="s">
        <v>717</v>
      </c>
    </row>
    <row r="219" spans="2:65" s="13" customFormat="1">
      <c r="B219" s="156"/>
      <c r="D219" s="150" t="s">
        <v>261</v>
      </c>
      <c r="E219" s="157" t="s">
        <v>1</v>
      </c>
      <c r="F219" s="158" t="s">
        <v>359</v>
      </c>
      <c r="H219" s="159">
        <v>14</v>
      </c>
      <c r="I219" s="160"/>
      <c r="L219" s="156"/>
      <c r="M219" s="161"/>
      <c r="T219" s="162"/>
      <c r="AT219" s="157" t="s">
        <v>261</v>
      </c>
      <c r="AU219" s="157" t="s">
        <v>82</v>
      </c>
      <c r="AV219" s="13" t="s">
        <v>82</v>
      </c>
      <c r="AW219" s="13" t="s">
        <v>30</v>
      </c>
      <c r="AX219" s="13" t="s">
        <v>73</v>
      </c>
      <c r="AY219" s="157" t="s">
        <v>252</v>
      </c>
    </row>
    <row r="220" spans="2:65" s="14" customFormat="1">
      <c r="B220" s="163"/>
      <c r="D220" s="150" t="s">
        <v>261</v>
      </c>
      <c r="E220" s="164" t="s">
        <v>1</v>
      </c>
      <c r="F220" s="165" t="s">
        <v>277</v>
      </c>
      <c r="H220" s="166">
        <v>14</v>
      </c>
      <c r="I220" s="167"/>
      <c r="L220" s="163"/>
      <c r="M220" s="168"/>
      <c r="T220" s="169"/>
      <c r="AT220" s="164" t="s">
        <v>261</v>
      </c>
      <c r="AU220" s="164" t="s">
        <v>82</v>
      </c>
      <c r="AV220" s="14" t="s">
        <v>259</v>
      </c>
      <c r="AW220" s="14" t="s">
        <v>30</v>
      </c>
      <c r="AX220" s="14" t="s">
        <v>80</v>
      </c>
      <c r="AY220" s="164" t="s">
        <v>252</v>
      </c>
    </row>
    <row r="221" spans="2:65" s="1" customFormat="1" ht="21.75" customHeight="1">
      <c r="B221" s="32"/>
      <c r="C221" s="136" t="s">
        <v>481</v>
      </c>
      <c r="D221" s="136" t="s">
        <v>254</v>
      </c>
      <c r="E221" s="137" t="s">
        <v>2032</v>
      </c>
      <c r="F221" s="138" t="s">
        <v>2033</v>
      </c>
      <c r="G221" s="139" t="s">
        <v>345</v>
      </c>
      <c r="H221" s="140">
        <v>2</v>
      </c>
      <c r="I221" s="141"/>
      <c r="J221" s="142">
        <f>ROUND(I221*H221,2)</f>
        <v>0</v>
      </c>
      <c r="K221" s="138" t="s">
        <v>1934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368</v>
      </c>
      <c r="AT221" s="147" t="s">
        <v>254</v>
      </c>
      <c r="AU221" s="147" t="s">
        <v>82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368</v>
      </c>
      <c r="BM221" s="147" t="s">
        <v>732</v>
      </c>
    </row>
    <row r="222" spans="2:65" s="13" customFormat="1">
      <c r="B222" s="156"/>
      <c r="D222" s="150" t="s">
        <v>261</v>
      </c>
      <c r="E222" s="157" t="s">
        <v>1</v>
      </c>
      <c r="F222" s="158" t="s">
        <v>82</v>
      </c>
      <c r="H222" s="159">
        <v>2</v>
      </c>
      <c r="I222" s="160"/>
      <c r="L222" s="156"/>
      <c r="M222" s="161"/>
      <c r="T222" s="162"/>
      <c r="AT222" s="157" t="s">
        <v>261</v>
      </c>
      <c r="AU222" s="157" t="s">
        <v>82</v>
      </c>
      <c r="AV222" s="13" t="s">
        <v>82</v>
      </c>
      <c r="AW222" s="13" t="s">
        <v>30</v>
      </c>
      <c r="AX222" s="13" t="s">
        <v>73</v>
      </c>
      <c r="AY222" s="157" t="s">
        <v>252</v>
      </c>
    </row>
    <row r="223" spans="2:65" s="14" customFormat="1">
      <c r="B223" s="163"/>
      <c r="D223" s="150" t="s">
        <v>261</v>
      </c>
      <c r="E223" s="164" t="s">
        <v>1</v>
      </c>
      <c r="F223" s="165" t="s">
        <v>277</v>
      </c>
      <c r="H223" s="166">
        <v>2</v>
      </c>
      <c r="I223" s="167"/>
      <c r="L223" s="163"/>
      <c r="M223" s="168"/>
      <c r="T223" s="169"/>
      <c r="AT223" s="164" t="s">
        <v>261</v>
      </c>
      <c r="AU223" s="164" t="s">
        <v>82</v>
      </c>
      <c r="AV223" s="14" t="s">
        <v>259</v>
      </c>
      <c r="AW223" s="14" t="s">
        <v>30</v>
      </c>
      <c r="AX223" s="14" t="s">
        <v>80</v>
      </c>
      <c r="AY223" s="164" t="s">
        <v>252</v>
      </c>
    </row>
    <row r="224" spans="2:65" s="1" customFormat="1" ht="16.5" customHeight="1">
      <c r="B224" s="32"/>
      <c r="C224" s="136" t="s">
        <v>489</v>
      </c>
      <c r="D224" s="136" t="s">
        <v>254</v>
      </c>
      <c r="E224" s="137" t="s">
        <v>2034</v>
      </c>
      <c r="F224" s="138" t="s">
        <v>2035</v>
      </c>
      <c r="G224" s="139" t="s">
        <v>345</v>
      </c>
      <c r="H224" s="140">
        <v>14</v>
      </c>
      <c r="I224" s="141"/>
      <c r="J224" s="142">
        <f>ROUND(I224*H224,2)</f>
        <v>0</v>
      </c>
      <c r="K224" s="138" t="s">
        <v>1934</v>
      </c>
      <c r="L224" s="32"/>
      <c r="M224" s="143" t="s">
        <v>1</v>
      </c>
      <c r="N224" s="144" t="s">
        <v>38</v>
      </c>
      <c r="P224" s="145">
        <f>O224*H224</f>
        <v>0</v>
      </c>
      <c r="Q224" s="145">
        <v>0</v>
      </c>
      <c r="R224" s="145">
        <f>Q224*H224</f>
        <v>0</v>
      </c>
      <c r="S224" s="145">
        <v>0</v>
      </c>
      <c r="T224" s="146">
        <f>S224*H224</f>
        <v>0</v>
      </c>
      <c r="AR224" s="147" t="s">
        <v>368</v>
      </c>
      <c r="AT224" s="147" t="s">
        <v>254</v>
      </c>
      <c r="AU224" s="147" t="s">
        <v>82</v>
      </c>
      <c r="AY224" s="17" t="s">
        <v>252</v>
      </c>
      <c r="BE224" s="148">
        <f>IF(N224="základní",J224,0)</f>
        <v>0</v>
      </c>
      <c r="BF224" s="148">
        <f>IF(N224="snížená",J224,0)</f>
        <v>0</v>
      </c>
      <c r="BG224" s="148">
        <f>IF(N224="zákl. přenesená",J224,0)</f>
        <v>0</v>
      </c>
      <c r="BH224" s="148">
        <f>IF(N224="sníž. přenesená",J224,0)</f>
        <v>0</v>
      </c>
      <c r="BI224" s="148">
        <f>IF(N224="nulová",J224,0)</f>
        <v>0</v>
      </c>
      <c r="BJ224" s="17" t="s">
        <v>80</v>
      </c>
      <c r="BK224" s="148">
        <f>ROUND(I224*H224,2)</f>
        <v>0</v>
      </c>
      <c r="BL224" s="17" t="s">
        <v>368</v>
      </c>
      <c r="BM224" s="147" t="s">
        <v>744</v>
      </c>
    </row>
    <row r="225" spans="2:65" s="13" customFormat="1">
      <c r="B225" s="156"/>
      <c r="D225" s="150" t="s">
        <v>261</v>
      </c>
      <c r="E225" s="157" t="s">
        <v>1</v>
      </c>
      <c r="F225" s="158" t="s">
        <v>359</v>
      </c>
      <c r="H225" s="159">
        <v>14</v>
      </c>
      <c r="I225" s="160"/>
      <c r="L225" s="156"/>
      <c r="M225" s="161"/>
      <c r="T225" s="162"/>
      <c r="AT225" s="157" t="s">
        <v>261</v>
      </c>
      <c r="AU225" s="157" t="s">
        <v>82</v>
      </c>
      <c r="AV225" s="13" t="s">
        <v>82</v>
      </c>
      <c r="AW225" s="13" t="s">
        <v>30</v>
      </c>
      <c r="AX225" s="13" t="s">
        <v>73</v>
      </c>
      <c r="AY225" s="157" t="s">
        <v>252</v>
      </c>
    </row>
    <row r="226" spans="2:65" s="14" customFormat="1">
      <c r="B226" s="163"/>
      <c r="D226" s="150" t="s">
        <v>261</v>
      </c>
      <c r="E226" s="164" t="s">
        <v>1</v>
      </c>
      <c r="F226" s="165" t="s">
        <v>277</v>
      </c>
      <c r="H226" s="166">
        <v>14</v>
      </c>
      <c r="I226" s="167"/>
      <c r="L226" s="163"/>
      <c r="M226" s="168"/>
      <c r="T226" s="169"/>
      <c r="AT226" s="164" t="s">
        <v>261</v>
      </c>
      <c r="AU226" s="164" t="s">
        <v>82</v>
      </c>
      <c r="AV226" s="14" t="s">
        <v>259</v>
      </c>
      <c r="AW226" s="14" t="s">
        <v>30</v>
      </c>
      <c r="AX226" s="14" t="s">
        <v>80</v>
      </c>
      <c r="AY226" s="164" t="s">
        <v>252</v>
      </c>
    </row>
    <row r="227" spans="2:65" s="1" customFormat="1" ht="16.5" customHeight="1">
      <c r="B227" s="32"/>
      <c r="C227" s="136" t="s">
        <v>493</v>
      </c>
      <c r="D227" s="136" t="s">
        <v>254</v>
      </c>
      <c r="E227" s="137" t="s">
        <v>2038</v>
      </c>
      <c r="F227" s="138" t="s">
        <v>2039</v>
      </c>
      <c r="G227" s="139" t="s">
        <v>610</v>
      </c>
      <c r="H227" s="140">
        <v>100</v>
      </c>
      <c r="I227" s="141"/>
      <c r="J227" s="142">
        <f>ROUND(I227*H227,2)</f>
        <v>0</v>
      </c>
      <c r="K227" s="138" t="s">
        <v>1934</v>
      </c>
      <c r="L227" s="32"/>
      <c r="M227" s="143" t="s">
        <v>1</v>
      </c>
      <c r="N227" s="144" t="s">
        <v>38</v>
      </c>
      <c r="P227" s="145">
        <f>O227*H227</f>
        <v>0</v>
      </c>
      <c r="Q227" s="145">
        <v>0</v>
      </c>
      <c r="R227" s="145">
        <f>Q227*H227</f>
        <v>0</v>
      </c>
      <c r="S227" s="145">
        <v>0</v>
      </c>
      <c r="T227" s="146">
        <f>S227*H227</f>
        <v>0</v>
      </c>
      <c r="AR227" s="147" t="s">
        <v>368</v>
      </c>
      <c r="AT227" s="147" t="s">
        <v>254</v>
      </c>
      <c r="AU227" s="147" t="s">
        <v>82</v>
      </c>
      <c r="AY227" s="17" t="s">
        <v>252</v>
      </c>
      <c r="BE227" s="148">
        <f>IF(N227="základní",J227,0)</f>
        <v>0</v>
      </c>
      <c r="BF227" s="148">
        <f>IF(N227="snížená",J227,0)</f>
        <v>0</v>
      </c>
      <c r="BG227" s="148">
        <f>IF(N227="zákl. přenesená",J227,0)</f>
        <v>0</v>
      </c>
      <c r="BH227" s="148">
        <f>IF(N227="sníž. přenesená",J227,0)</f>
        <v>0</v>
      </c>
      <c r="BI227" s="148">
        <f>IF(N227="nulová",J227,0)</f>
        <v>0</v>
      </c>
      <c r="BJ227" s="17" t="s">
        <v>80</v>
      </c>
      <c r="BK227" s="148">
        <f>ROUND(I227*H227,2)</f>
        <v>0</v>
      </c>
      <c r="BL227" s="17" t="s">
        <v>368</v>
      </c>
      <c r="BM227" s="147" t="s">
        <v>758</v>
      </c>
    </row>
    <row r="228" spans="2:65" s="13" customFormat="1">
      <c r="B228" s="156"/>
      <c r="D228" s="150" t="s">
        <v>261</v>
      </c>
      <c r="E228" s="157" t="s">
        <v>1</v>
      </c>
      <c r="F228" s="158" t="s">
        <v>944</v>
      </c>
      <c r="H228" s="159">
        <v>100</v>
      </c>
      <c r="I228" s="160"/>
      <c r="L228" s="156"/>
      <c r="M228" s="161"/>
      <c r="T228" s="162"/>
      <c r="AT228" s="157" t="s">
        <v>261</v>
      </c>
      <c r="AU228" s="157" t="s">
        <v>82</v>
      </c>
      <c r="AV228" s="13" t="s">
        <v>82</v>
      </c>
      <c r="AW228" s="13" t="s">
        <v>30</v>
      </c>
      <c r="AX228" s="13" t="s">
        <v>73</v>
      </c>
      <c r="AY228" s="157" t="s">
        <v>252</v>
      </c>
    </row>
    <row r="229" spans="2:65" s="14" customFormat="1">
      <c r="B229" s="163"/>
      <c r="D229" s="150" t="s">
        <v>261</v>
      </c>
      <c r="E229" s="164" t="s">
        <v>1</v>
      </c>
      <c r="F229" s="165" t="s">
        <v>277</v>
      </c>
      <c r="H229" s="166">
        <v>100</v>
      </c>
      <c r="I229" s="167"/>
      <c r="L229" s="163"/>
      <c r="M229" s="168"/>
      <c r="T229" s="169"/>
      <c r="AT229" s="164" t="s">
        <v>261</v>
      </c>
      <c r="AU229" s="164" t="s">
        <v>82</v>
      </c>
      <c r="AV229" s="14" t="s">
        <v>259</v>
      </c>
      <c r="AW229" s="14" t="s">
        <v>30</v>
      </c>
      <c r="AX229" s="14" t="s">
        <v>80</v>
      </c>
      <c r="AY229" s="164" t="s">
        <v>252</v>
      </c>
    </row>
    <row r="230" spans="2:65" s="1" customFormat="1" ht="16.5" customHeight="1">
      <c r="B230" s="32"/>
      <c r="C230" s="136" t="s">
        <v>502</v>
      </c>
      <c r="D230" s="136" t="s">
        <v>254</v>
      </c>
      <c r="E230" s="137" t="s">
        <v>2041</v>
      </c>
      <c r="F230" s="138" t="s">
        <v>2042</v>
      </c>
      <c r="G230" s="139" t="s">
        <v>610</v>
      </c>
      <c r="H230" s="140">
        <v>100</v>
      </c>
      <c r="I230" s="141"/>
      <c r="J230" s="142">
        <f>ROUND(I230*H230,2)</f>
        <v>0</v>
      </c>
      <c r="K230" s="138" t="s">
        <v>1934</v>
      </c>
      <c r="L230" s="32"/>
      <c r="M230" s="143" t="s">
        <v>1</v>
      </c>
      <c r="N230" s="144" t="s">
        <v>38</v>
      </c>
      <c r="P230" s="145">
        <f>O230*H230</f>
        <v>0</v>
      </c>
      <c r="Q230" s="145">
        <v>0</v>
      </c>
      <c r="R230" s="145">
        <f>Q230*H230</f>
        <v>0</v>
      </c>
      <c r="S230" s="145">
        <v>0</v>
      </c>
      <c r="T230" s="146">
        <f>S230*H230</f>
        <v>0</v>
      </c>
      <c r="AR230" s="147" t="s">
        <v>368</v>
      </c>
      <c r="AT230" s="147" t="s">
        <v>254</v>
      </c>
      <c r="AU230" s="147" t="s">
        <v>82</v>
      </c>
      <c r="AY230" s="17" t="s">
        <v>252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80</v>
      </c>
      <c r="BK230" s="148">
        <f>ROUND(I230*H230,2)</f>
        <v>0</v>
      </c>
      <c r="BL230" s="17" t="s">
        <v>368</v>
      </c>
      <c r="BM230" s="147" t="s">
        <v>768</v>
      </c>
    </row>
    <row r="231" spans="2:65" s="13" customFormat="1">
      <c r="B231" s="156"/>
      <c r="D231" s="150" t="s">
        <v>261</v>
      </c>
      <c r="E231" s="157" t="s">
        <v>1</v>
      </c>
      <c r="F231" s="158" t="s">
        <v>944</v>
      </c>
      <c r="H231" s="159">
        <v>100</v>
      </c>
      <c r="I231" s="160"/>
      <c r="L231" s="156"/>
      <c r="M231" s="161"/>
      <c r="T231" s="162"/>
      <c r="AT231" s="157" t="s">
        <v>261</v>
      </c>
      <c r="AU231" s="157" t="s">
        <v>82</v>
      </c>
      <c r="AV231" s="13" t="s">
        <v>82</v>
      </c>
      <c r="AW231" s="13" t="s">
        <v>30</v>
      </c>
      <c r="AX231" s="13" t="s">
        <v>73</v>
      </c>
      <c r="AY231" s="157" t="s">
        <v>252</v>
      </c>
    </row>
    <row r="232" spans="2:65" s="14" customFormat="1">
      <c r="B232" s="163"/>
      <c r="D232" s="150" t="s">
        <v>261</v>
      </c>
      <c r="E232" s="164" t="s">
        <v>1</v>
      </c>
      <c r="F232" s="165" t="s">
        <v>277</v>
      </c>
      <c r="H232" s="166">
        <v>100</v>
      </c>
      <c r="I232" s="167"/>
      <c r="L232" s="163"/>
      <c r="M232" s="168"/>
      <c r="T232" s="169"/>
      <c r="AT232" s="164" t="s">
        <v>261</v>
      </c>
      <c r="AU232" s="164" t="s">
        <v>82</v>
      </c>
      <c r="AV232" s="14" t="s">
        <v>259</v>
      </c>
      <c r="AW232" s="14" t="s">
        <v>30</v>
      </c>
      <c r="AX232" s="14" t="s">
        <v>80</v>
      </c>
      <c r="AY232" s="164" t="s">
        <v>252</v>
      </c>
    </row>
    <row r="233" spans="2:65" s="1" customFormat="1" ht="21.75" customHeight="1">
      <c r="B233" s="32"/>
      <c r="C233" s="136" t="s">
        <v>543</v>
      </c>
      <c r="D233" s="136" t="s">
        <v>254</v>
      </c>
      <c r="E233" s="137" t="s">
        <v>2043</v>
      </c>
      <c r="F233" s="138" t="s">
        <v>2044</v>
      </c>
      <c r="G233" s="139" t="s">
        <v>336</v>
      </c>
      <c r="H233" s="140">
        <v>6.8000000000000005E-2</v>
      </c>
      <c r="I233" s="141"/>
      <c r="J233" s="142">
        <f>ROUND(I233*H233,2)</f>
        <v>0</v>
      </c>
      <c r="K233" s="138" t="s">
        <v>1934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368</v>
      </c>
      <c r="AT233" s="147" t="s">
        <v>254</v>
      </c>
      <c r="AU233" s="147" t="s">
        <v>82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368</v>
      </c>
      <c r="BM233" s="147" t="s">
        <v>786</v>
      </c>
    </row>
    <row r="234" spans="2:65" s="11" customFormat="1" ht="22.9" customHeight="1">
      <c r="B234" s="124"/>
      <c r="D234" s="125" t="s">
        <v>72</v>
      </c>
      <c r="E234" s="134" t="s">
        <v>2045</v>
      </c>
      <c r="F234" s="134" t="s">
        <v>2046</v>
      </c>
      <c r="I234" s="127"/>
      <c r="J234" s="135">
        <f>BK234</f>
        <v>0</v>
      </c>
      <c r="L234" s="124"/>
      <c r="M234" s="129"/>
      <c r="P234" s="130">
        <f>SUM(P235:P268)</f>
        <v>0</v>
      </c>
      <c r="R234" s="130">
        <f>SUM(R235:R268)</f>
        <v>0</v>
      </c>
      <c r="T234" s="131">
        <f>SUM(T235:T268)</f>
        <v>0</v>
      </c>
      <c r="AR234" s="125" t="s">
        <v>82</v>
      </c>
      <c r="AT234" s="132" t="s">
        <v>72</v>
      </c>
      <c r="AU234" s="132" t="s">
        <v>80</v>
      </c>
      <c r="AY234" s="125" t="s">
        <v>252</v>
      </c>
      <c r="BK234" s="133">
        <f>SUM(BK235:BK268)</f>
        <v>0</v>
      </c>
    </row>
    <row r="235" spans="2:65" s="1" customFormat="1" ht="16.5" customHeight="1">
      <c r="B235" s="32"/>
      <c r="C235" s="136" t="s">
        <v>553</v>
      </c>
      <c r="D235" s="136" t="s">
        <v>254</v>
      </c>
      <c r="E235" s="137" t="s">
        <v>3900</v>
      </c>
      <c r="F235" s="138" t="s">
        <v>3901</v>
      </c>
      <c r="G235" s="139" t="s">
        <v>345</v>
      </c>
      <c r="H235" s="140">
        <v>3</v>
      </c>
      <c r="I235" s="141"/>
      <c r="J235" s="142">
        <f>ROUND(I235*H235,2)</f>
        <v>0</v>
      </c>
      <c r="K235" s="138" t="s">
        <v>1934</v>
      </c>
      <c r="L235" s="32"/>
      <c r="M235" s="143" t="s">
        <v>1</v>
      </c>
      <c r="N235" s="144" t="s">
        <v>38</v>
      </c>
      <c r="P235" s="145">
        <f>O235*H235</f>
        <v>0</v>
      </c>
      <c r="Q235" s="145">
        <v>0</v>
      </c>
      <c r="R235" s="145">
        <f>Q235*H235</f>
        <v>0</v>
      </c>
      <c r="S235" s="145">
        <v>0</v>
      </c>
      <c r="T235" s="146">
        <f>S235*H235</f>
        <v>0</v>
      </c>
      <c r="AR235" s="147" t="s">
        <v>368</v>
      </c>
      <c r="AT235" s="147" t="s">
        <v>254</v>
      </c>
      <c r="AU235" s="147" t="s">
        <v>82</v>
      </c>
      <c r="AY235" s="17" t="s">
        <v>252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80</v>
      </c>
      <c r="BK235" s="148">
        <f>ROUND(I235*H235,2)</f>
        <v>0</v>
      </c>
      <c r="BL235" s="17" t="s">
        <v>368</v>
      </c>
      <c r="BM235" s="147" t="s">
        <v>799</v>
      </c>
    </row>
    <row r="236" spans="2:65" s="13" customFormat="1">
      <c r="B236" s="156"/>
      <c r="D236" s="150" t="s">
        <v>261</v>
      </c>
      <c r="E236" s="157" t="s">
        <v>1</v>
      </c>
      <c r="F236" s="158" t="s">
        <v>96</v>
      </c>
      <c r="H236" s="159">
        <v>3</v>
      </c>
      <c r="I236" s="160"/>
      <c r="L236" s="156"/>
      <c r="M236" s="161"/>
      <c r="T236" s="162"/>
      <c r="AT236" s="157" t="s">
        <v>261</v>
      </c>
      <c r="AU236" s="157" t="s">
        <v>82</v>
      </c>
      <c r="AV236" s="13" t="s">
        <v>82</v>
      </c>
      <c r="AW236" s="13" t="s">
        <v>30</v>
      </c>
      <c r="AX236" s="13" t="s">
        <v>73</v>
      </c>
      <c r="AY236" s="157" t="s">
        <v>252</v>
      </c>
    </row>
    <row r="237" spans="2:65" s="14" customFormat="1">
      <c r="B237" s="163"/>
      <c r="D237" s="150" t="s">
        <v>261</v>
      </c>
      <c r="E237" s="164" t="s">
        <v>1</v>
      </c>
      <c r="F237" s="165" t="s">
        <v>277</v>
      </c>
      <c r="H237" s="166">
        <v>3</v>
      </c>
      <c r="I237" s="167"/>
      <c r="L237" s="163"/>
      <c r="M237" s="168"/>
      <c r="T237" s="169"/>
      <c r="AT237" s="164" t="s">
        <v>261</v>
      </c>
      <c r="AU237" s="164" t="s">
        <v>82</v>
      </c>
      <c r="AV237" s="14" t="s">
        <v>259</v>
      </c>
      <c r="AW237" s="14" t="s">
        <v>30</v>
      </c>
      <c r="AX237" s="14" t="s">
        <v>80</v>
      </c>
      <c r="AY237" s="164" t="s">
        <v>252</v>
      </c>
    </row>
    <row r="238" spans="2:65" s="1" customFormat="1" ht="16.5" customHeight="1">
      <c r="B238" s="32"/>
      <c r="C238" s="136" t="s">
        <v>559</v>
      </c>
      <c r="D238" s="136" t="s">
        <v>254</v>
      </c>
      <c r="E238" s="137" t="s">
        <v>3902</v>
      </c>
      <c r="F238" s="138" t="s">
        <v>3903</v>
      </c>
      <c r="G238" s="139" t="s">
        <v>345</v>
      </c>
      <c r="H238" s="140">
        <v>3</v>
      </c>
      <c r="I238" s="141"/>
      <c r="J238" s="142">
        <f>ROUND(I238*H238,2)</f>
        <v>0</v>
      </c>
      <c r="K238" s="138" t="s">
        <v>1934</v>
      </c>
      <c r="L238" s="32"/>
      <c r="M238" s="143" t="s">
        <v>1</v>
      </c>
      <c r="N238" s="144" t="s">
        <v>38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368</v>
      </c>
      <c r="AT238" s="147" t="s">
        <v>254</v>
      </c>
      <c r="AU238" s="147" t="s">
        <v>82</v>
      </c>
      <c r="AY238" s="17" t="s">
        <v>252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80</v>
      </c>
      <c r="BK238" s="148">
        <f>ROUND(I238*H238,2)</f>
        <v>0</v>
      </c>
      <c r="BL238" s="17" t="s">
        <v>368</v>
      </c>
      <c r="BM238" s="147" t="s">
        <v>809</v>
      </c>
    </row>
    <row r="239" spans="2:65" s="13" customFormat="1">
      <c r="B239" s="156"/>
      <c r="D239" s="150" t="s">
        <v>261</v>
      </c>
      <c r="E239" s="157" t="s">
        <v>1</v>
      </c>
      <c r="F239" s="158" t="s">
        <v>96</v>
      </c>
      <c r="H239" s="159">
        <v>3</v>
      </c>
      <c r="I239" s="160"/>
      <c r="L239" s="156"/>
      <c r="M239" s="161"/>
      <c r="T239" s="162"/>
      <c r="AT239" s="157" t="s">
        <v>261</v>
      </c>
      <c r="AU239" s="157" t="s">
        <v>82</v>
      </c>
      <c r="AV239" s="13" t="s">
        <v>82</v>
      </c>
      <c r="AW239" s="13" t="s">
        <v>30</v>
      </c>
      <c r="AX239" s="13" t="s">
        <v>73</v>
      </c>
      <c r="AY239" s="157" t="s">
        <v>252</v>
      </c>
    </row>
    <row r="240" spans="2:65" s="14" customFormat="1">
      <c r="B240" s="163"/>
      <c r="D240" s="150" t="s">
        <v>261</v>
      </c>
      <c r="E240" s="164" t="s">
        <v>1</v>
      </c>
      <c r="F240" s="165" t="s">
        <v>277</v>
      </c>
      <c r="H240" s="166">
        <v>3</v>
      </c>
      <c r="I240" s="167"/>
      <c r="L240" s="163"/>
      <c r="M240" s="168"/>
      <c r="T240" s="169"/>
      <c r="AT240" s="164" t="s">
        <v>261</v>
      </c>
      <c r="AU240" s="164" t="s">
        <v>82</v>
      </c>
      <c r="AV240" s="14" t="s">
        <v>259</v>
      </c>
      <c r="AW240" s="14" t="s">
        <v>30</v>
      </c>
      <c r="AX240" s="14" t="s">
        <v>80</v>
      </c>
      <c r="AY240" s="164" t="s">
        <v>252</v>
      </c>
    </row>
    <row r="241" spans="2:65" s="1" customFormat="1" ht="16.5" customHeight="1">
      <c r="B241" s="32"/>
      <c r="C241" s="136" t="s">
        <v>565</v>
      </c>
      <c r="D241" s="136" t="s">
        <v>254</v>
      </c>
      <c r="E241" s="137" t="s">
        <v>3904</v>
      </c>
      <c r="F241" s="138" t="s">
        <v>3905</v>
      </c>
      <c r="G241" s="139" t="s">
        <v>345</v>
      </c>
      <c r="H241" s="140">
        <v>1</v>
      </c>
      <c r="I241" s="141"/>
      <c r="J241" s="142">
        <f>ROUND(I241*H241,2)</f>
        <v>0</v>
      </c>
      <c r="K241" s="138" t="s">
        <v>1934</v>
      </c>
      <c r="L241" s="32"/>
      <c r="M241" s="143" t="s">
        <v>1</v>
      </c>
      <c r="N241" s="144" t="s">
        <v>38</v>
      </c>
      <c r="P241" s="145">
        <f>O241*H241</f>
        <v>0</v>
      </c>
      <c r="Q241" s="145">
        <v>0</v>
      </c>
      <c r="R241" s="145">
        <f>Q241*H241</f>
        <v>0</v>
      </c>
      <c r="S241" s="145">
        <v>0</v>
      </c>
      <c r="T241" s="146">
        <f>S241*H241</f>
        <v>0</v>
      </c>
      <c r="AR241" s="147" t="s">
        <v>368</v>
      </c>
      <c r="AT241" s="147" t="s">
        <v>254</v>
      </c>
      <c r="AU241" s="147" t="s">
        <v>82</v>
      </c>
      <c r="AY241" s="17" t="s">
        <v>252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80</v>
      </c>
      <c r="BK241" s="148">
        <f>ROUND(I241*H241,2)</f>
        <v>0</v>
      </c>
      <c r="BL241" s="17" t="s">
        <v>368</v>
      </c>
      <c r="BM241" s="147" t="s">
        <v>819</v>
      </c>
    </row>
    <row r="242" spans="2:65" s="13" customFormat="1">
      <c r="B242" s="156"/>
      <c r="D242" s="150" t="s">
        <v>261</v>
      </c>
      <c r="E242" s="157" t="s">
        <v>1</v>
      </c>
      <c r="F242" s="158" t="s">
        <v>80</v>
      </c>
      <c r="H242" s="159">
        <v>1</v>
      </c>
      <c r="I242" s="160"/>
      <c r="L242" s="156"/>
      <c r="M242" s="161"/>
      <c r="T242" s="162"/>
      <c r="AT242" s="157" t="s">
        <v>261</v>
      </c>
      <c r="AU242" s="157" t="s">
        <v>82</v>
      </c>
      <c r="AV242" s="13" t="s">
        <v>82</v>
      </c>
      <c r="AW242" s="13" t="s">
        <v>30</v>
      </c>
      <c r="AX242" s="13" t="s">
        <v>73</v>
      </c>
      <c r="AY242" s="157" t="s">
        <v>252</v>
      </c>
    </row>
    <row r="243" spans="2:65" s="14" customFormat="1">
      <c r="B243" s="163"/>
      <c r="D243" s="150" t="s">
        <v>261</v>
      </c>
      <c r="E243" s="164" t="s">
        <v>1</v>
      </c>
      <c r="F243" s="165" t="s">
        <v>277</v>
      </c>
      <c r="H243" s="166">
        <v>1</v>
      </c>
      <c r="I243" s="167"/>
      <c r="L243" s="163"/>
      <c r="M243" s="168"/>
      <c r="T243" s="169"/>
      <c r="AT243" s="164" t="s">
        <v>261</v>
      </c>
      <c r="AU243" s="164" t="s">
        <v>82</v>
      </c>
      <c r="AV243" s="14" t="s">
        <v>259</v>
      </c>
      <c r="AW243" s="14" t="s">
        <v>30</v>
      </c>
      <c r="AX243" s="14" t="s">
        <v>80</v>
      </c>
      <c r="AY243" s="164" t="s">
        <v>252</v>
      </c>
    </row>
    <row r="244" spans="2:65" s="1" customFormat="1" ht="16.5" customHeight="1">
      <c r="B244" s="32"/>
      <c r="C244" s="136" t="s">
        <v>574</v>
      </c>
      <c r="D244" s="136" t="s">
        <v>254</v>
      </c>
      <c r="E244" s="137" t="s">
        <v>3906</v>
      </c>
      <c r="F244" s="138" t="s">
        <v>3907</v>
      </c>
      <c r="G244" s="139" t="s">
        <v>345</v>
      </c>
      <c r="H244" s="140">
        <v>1</v>
      </c>
      <c r="I244" s="141"/>
      <c r="J244" s="142">
        <f>ROUND(I244*H244,2)</f>
        <v>0</v>
      </c>
      <c r="K244" s="138" t="s">
        <v>1934</v>
      </c>
      <c r="L244" s="32"/>
      <c r="M244" s="143" t="s">
        <v>1</v>
      </c>
      <c r="N244" s="144" t="s">
        <v>38</v>
      </c>
      <c r="P244" s="145">
        <f>O244*H244</f>
        <v>0</v>
      </c>
      <c r="Q244" s="145">
        <v>0</v>
      </c>
      <c r="R244" s="145">
        <f>Q244*H244</f>
        <v>0</v>
      </c>
      <c r="S244" s="145">
        <v>0</v>
      </c>
      <c r="T244" s="146">
        <f>S244*H244</f>
        <v>0</v>
      </c>
      <c r="AR244" s="147" t="s">
        <v>368</v>
      </c>
      <c r="AT244" s="147" t="s">
        <v>254</v>
      </c>
      <c r="AU244" s="147" t="s">
        <v>82</v>
      </c>
      <c r="AY244" s="17" t="s">
        <v>252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80</v>
      </c>
      <c r="BK244" s="148">
        <f>ROUND(I244*H244,2)</f>
        <v>0</v>
      </c>
      <c r="BL244" s="17" t="s">
        <v>368</v>
      </c>
      <c r="BM244" s="147" t="s">
        <v>828</v>
      </c>
    </row>
    <row r="245" spans="2:65" s="13" customFormat="1">
      <c r="B245" s="156"/>
      <c r="D245" s="150" t="s">
        <v>261</v>
      </c>
      <c r="E245" s="157" t="s">
        <v>1</v>
      </c>
      <c r="F245" s="158" t="s">
        <v>80</v>
      </c>
      <c r="H245" s="159">
        <v>1</v>
      </c>
      <c r="I245" s="160"/>
      <c r="L245" s="156"/>
      <c r="M245" s="161"/>
      <c r="T245" s="162"/>
      <c r="AT245" s="157" t="s">
        <v>261</v>
      </c>
      <c r="AU245" s="157" t="s">
        <v>82</v>
      </c>
      <c r="AV245" s="13" t="s">
        <v>82</v>
      </c>
      <c r="AW245" s="13" t="s">
        <v>30</v>
      </c>
      <c r="AX245" s="13" t="s">
        <v>73</v>
      </c>
      <c r="AY245" s="157" t="s">
        <v>252</v>
      </c>
    </row>
    <row r="246" spans="2:65" s="14" customFormat="1">
      <c r="B246" s="163"/>
      <c r="D246" s="150" t="s">
        <v>261</v>
      </c>
      <c r="E246" s="164" t="s">
        <v>1</v>
      </c>
      <c r="F246" s="165" t="s">
        <v>277</v>
      </c>
      <c r="H246" s="166">
        <v>1</v>
      </c>
      <c r="I246" s="167"/>
      <c r="L246" s="163"/>
      <c r="M246" s="168"/>
      <c r="T246" s="169"/>
      <c r="AT246" s="164" t="s">
        <v>261</v>
      </c>
      <c r="AU246" s="164" t="s">
        <v>82</v>
      </c>
      <c r="AV246" s="14" t="s">
        <v>259</v>
      </c>
      <c r="AW246" s="14" t="s">
        <v>30</v>
      </c>
      <c r="AX246" s="14" t="s">
        <v>80</v>
      </c>
      <c r="AY246" s="164" t="s">
        <v>252</v>
      </c>
    </row>
    <row r="247" spans="2:65" s="1" customFormat="1" ht="16.5" customHeight="1">
      <c r="B247" s="32"/>
      <c r="C247" s="136" t="s">
        <v>578</v>
      </c>
      <c r="D247" s="136" t="s">
        <v>254</v>
      </c>
      <c r="E247" s="137" t="s">
        <v>3908</v>
      </c>
      <c r="F247" s="138" t="s">
        <v>3909</v>
      </c>
      <c r="G247" s="139" t="s">
        <v>345</v>
      </c>
      <c r="H247" s="140">
        <v>1</v>
      </c>
      <c r="I247" s="141"/>
      <c r="J247" s="142">
        <f>ROUND(I247*H247,2)</f>
        <v>0</v>
      </c>
      <c r="K247" s="138" t="s">
        <v>1934</v>
      </c>
      <c r="L247" s="32"/>
      <c r="M247" s="143" t="s">
        <v>1</v>
      </c>
      <c r="N247" s="144" t="s">
        <v>38</v>
      </c>
      <c r="P247" s="145">
        <f>O247*H247</f>
        <v>0</v>
      </c>
      <c r="Q247" s="145">
        <v>0</v>
      </c>
      <c r="R247" s="145">
        <f>Q247*H247</f>
        <v>0</v>
      </c>
      <c r="S247" s="145">
        <v>0</v>
      </c>
      <c r="T247" s="146">
        <f>S247*H247</f>
        <v>0</v>
      </c>
      <c r="AR247" s="147" t="s">
        <v>368</v>
      </c>
      <c r="AT247" s="147" t="s">
        <v>254</v>
      </c>
      <c r="AU247" s="147" t="s">
        <v>82</v>
      </c>
      <c r="AY247" s="17" t="s">
        <v>252</v>
      </c>
      <c r="BE247" s="148">
        <f>IF(N247="základní",J247,0)</f>
        <v>0</v>
      </c>
      <c r="BF247" s="148">
        <f>IF(N247="snížená",J247,0)</f>
        <v>0</v>
      </c>
      <c r="BG247" s="148">
        <f>IF(N247="zákl. přenesená",J247,0)</f>
        <v>0</v>
      </c>
      <c r="BH247" s="148">
        <f>IF(N247="sníž. přenesená",J247,0)</f>
        <v>0</v>
      </c>
      <c r="BI247" s="148">
        <f>IF(N247="nulová",J247,0)</f>
        <v>0</v>
      </c>
      <c r="BJ247" s="17" t="s">
        <v>80</v>
      </c>
      <c r="BK247" s="148">
        <f>ROUND(I247*H247,2)</f>
        <v>0</v>
      </c>
      <c r="BL247" s="17" t="s">
        <v>368</v>
      </c>
      <c r="BM247" s="147" t="s">
        <v>837</v>
      </c>
    </row>
    <row r="248" spans="2:65" s="13" customFormat="1">
      <c r="B248" s="156"/>
      <c r="D248" s="150" t="s">
        <v>261</v>
      </c>
      <c r="E248" s="157" t="s">
        <v>1</v>
      </c>
      <c r="F248" s="158" t="s">
        <v>80</v>
      </c>
      <c r="H248" s="159">
        <v>1</v>
      </c>
      <c r="I248" s="160"/>
      <c r="L248" s="156"/>
      <c r="M248" s="161"/>
      <c r="T248" s="162"/>
      <c r="AT248" s="157" t="s">
        <v>261</v>
      </c>
      <c r="AU248" s="157" t="s">
        <v>82</v>
      </c>
      <c r="AV248" s="13" t="s">
        <v>82</v>
      </c>
      <c r="AW248" s="13" t="s">
        <v>30</v>
      </c>
      <c r="AX248" s="13" t="s">
        <v>73</v>
      </c>
      <c r="AY248" s="157" t="s">
        <v>252</v>
      </c>
    </row>
    <row r="249" spans="2:65" s="14" customFormat="1">
      <c r="B249" s="163"/>
      <c r="D249" s="150" t="s">
        <v>261</v>
      </c>
      <c r="E249" s="164" t="s">
        <v>1</v>
      </c>
      <c r="F249" s="165" t="s">
        <v>277</v>
      </c>
      <c r="H249" s="166">
        <v>1</v>
      </c>
      <c r="I249" s="167"/>
      <c r="L249" s="163"/>
      <c r="M249" s="168"/>
      <c r="T249" s="169"/>
      <c r="AT249" s="164" t="s">
        <v>261</v>
      </c>
      <c r="AU249" s="164" t="s">
        <v>82</v>
      </c>
      <c r="AV249" s="14" t="s">
        <v>259</v>
      </c>
      <c r="AW249" s="14" t="s">
        <v>30</v>
      </c>
      <c r="AX249" s="14" t="s">
        <v>80</v>
      </c>
      <c r="AY249" s="164" t="s">
        <v>252</v>
      </c>
    </row>
    <row r="250" spans="2:65" s="1" customFormat="1" ht="24.2" customHeight="1">
      <c r="B250" s="32"/>
      <c r="C250" s="136" t="s">
        <v>585</v>
      </c>
      <c r="D250" s="136" t="s">
        <v>254</v>
      </c>
      <c r="E250" s="137" t="s">
        <v>3910</v>
      </c>
      <c r="F250" s="138" t="s">
        <v>3911</v>
      </c>
      <c r="G250" s="139" t="s">
        <v>3912</v>
      </c>
      <c r="H250" s="140">
        <v>1</v>
      </c>
      <c r="I250" s="141"/>
      <c r="J250" s="142">
        <f>ROUND(I250*H250,2)</f>
        <v>0</v>
      </c>
      <c r="K250" s="138" t="s">
        <v>1934</v>
      </c>
      <c r="L250" s="32"/>
      <c r="M250" s="143" t="s">
        <v>1</v>
      </c>
      <c r="N250" s="144" t="s">
        <v>38</v>
      </c>
      <c r="P250" s="145">
        <f>O250*H250</f>
        <v>0</v>
      </c>
      <c r="Q250" s="145">
        <v>0</v>
      </c>
      <c r="R250" s="145">
        <f>Q250*H250</f>
        <v>0</v>
      </c>
      <c r="S250" s="145">
        <v>0</v>
      </c>
      <c r="T250" s="146">
        <f>S250*H250</f>
        <v>0</v>
      </c>
      <c r="AR250" s="147" t="s">
        <v>368</v>
      </c>
      <c r="AT250" s="147" t="s">
        <v>254</v>
      </c>
      <c r="AU250" s="147" t="s">
        <v>82</v>
      </c>
      <c r="AY250" s="17" t="s">
        <v>252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80</v>
      </c>
      <c r="BK250" s="148">
        <f>ROUND(I250*H250,2)</f>
        <v>0</v>
      </c>
      <c r="BL250" s="17" t="s">
        <v>368</v>
      </c>
      <c r="BM250" s="147" t="s">
        <v>847</v>
      </c>
    </row>
    <row r="251" spans="2:65" s="13" customFormat="1">
      <c r="B251" s="156"/>
      <c r="D251" s="150" t="s">
        <v>261</v>
      </c>
      <c r="E251" s="157" t="s">
        <v>1</v>
      </c>
      <c r="F251" s="158" t="s">
        <v>80</v>
      </c>
      <c r="H251" s="159">
        <v>1</v>
      </c>
      <c r="I251" s="160"/>
      <c r="L251" s="156"/>
      <c r="M251" s="161"/>
      <c r="T251" s="162"/>
      <c r="AT251" s="157" t="s">
        <v>261</v>
      </c>
      <c r="AU251" s="157" t="s">
        <v>82</v>
      </c>
      <c r="AV251" s="13" t="s">
        <v>82</v>
      </c>
      <c r="AW251" s="13" t="s">
        <v>30</v>
      </c>
      <c r="AX251" s="13" t="s">
        <v>73</v>
      </c>
      <c r="AY251" s="157" t="s">
        <v>252</v>
      </c>
    </row>
    <row r="252" spans="2:65" s="14" customFormat="1">
      <c r="B252" s="163"/>
      <c r="D252" s="150" t="s">
        <v>261</v>
      </c>
      <c r="E252" s="164" t="s">
        <v>1</v>
      </c>
      <c r="F252" s="165" t="s">
        <v>277</v>
      </c>
      <c r="H252" s="166">
        <v>1</v>
      </c>
      <c r="I252" s="167"/>
      <c r="L252" s="163"/>
      <c r="M252" s="168"/>
      <c r="T252" s="169"/>
      <c r="AT252" s="164" t="s">
        <v>261</v>
      </c>
      <c r="AU252" s="164" t="s">
        <v>82</v>
      </c>
      <c r="AV252" s="14" t="s">
        <v>259</v>
      </c>
      <c r="AW252" s="14" t="s">
        <v>30</v>
      </c>
      <c r="AX252" s="14" t="s">
        <v>80</v>
      </c>
      <c r="AY252" s="164" t="s">
        <v>252</v>
      </c>
    </row>
    <row r="253" spans="2:65" s="1" customFormat="1" ht="24.2" customHeight="1">
      <c r="B253" s="32"/>
      <c r="C253" s="136" t="s">
        <v>590</v>
      </c>
      <c r="D253" s="136" t="s">
        <v>254</v>
      </c>
      <c r="E253" s="137" t="s">
        <v>3913</v>
      </c>
      <c r="F253" s="138" t="s">
        <v>3914</v>
      </c>
      <c r="G253" s="139" t="s">
        <v>345</v>
      </c>
      <c r="H253" s="140">
        <v>1</v>
      </c>
      <c r="I253" s="141"/>
      <c r="J253" s="142">
        <f>ROUND(I253*H253,2)</f>
        <v>0</v>
      </c>
      <c r="K253" s="138" t="s">
        <v>1934</v>
      </c>
      <c r="L253" s="32"/>
      <c r="M253" s="143" t="s">
        <v>1</v>
      </c>
      <c r="N253" s="144" t="s">
        <v>38</v>
      </c>
      <c r="P253" s="145">
        <f>O253*H253</f>
        <v>0</v>
      </c>
      <c r="Q253" s="145">
        <v>0</v>
      </c>
      <c r="R253" s="145">
        <f>Q253*H253</f>
        <v>0</v>
      </c>
      <c r="S253" s="145">
        <v>0</v>
      </c>
      <c r="T253" s="146">
        <f>S253*H253</f>
        <v>0</v>
      </c>
      <c r="AR253" s="147" t="s">
        <v>368</v>
      </c>
      <c r="AT253" s="147" t="s">
        <v>254</v>
      </c>
      <c r="AU253" s="147" t="s">
        <v>82</v>
      </c>
      <c r="AY253" s="17" t="s">
        <v>252</v>
      </c>
      <c r="BE253" s="148">
        <f>IF(N253="základní",J253,0)</f>
        <v>0</v>
      </c>
      <c r="BF253" s="148">
        <f>IF(N253="snížená",J253,0)</f>
        <v>0</v>
      </c>
      <c r="BG253" s="148">
        <f>IF(N253="zákl. přenesená",J253,0)</f>
        <v>0</v>
      </c>
      <c r="BH253" s="148">
        <f>IF(N253="sníž. přenesená",J253,0)</f>
        <v>0</v>
      </c>
      <c r="BI253" s="148">
        <f>IF(N253="nulová",J253,0)</f>
        <v>0</v>
      </c>
      <c r="BJ253" s="17" t="s">
        <v>80</v>
      </c>
      <c r="BK253" s="148">
        <f>ROUND(I253*H253,2)</f>
        <v>0</v>
      </c>
      <c r="BL253" s="17" t="s">
        <v>368</v>
      </c>
      <c r="BM253" s="147" t="s">
        <v>857</v>
      </c>
    </row>
    <row r="254" spans="2:65" s="13" customFormat="1">
      <c r="B254" s="156"/>
      <c r="D254" s="150" t="s">
        <v>261</v>
      </c>
      <c r="E254" s="157" t="s">
        <v>1</v>
      </c>
      <c r="F254" s="158" t="s">
        <v>80</v>
      </c>
      <c r="H254" s="159">
        <v>1</v>
      </c>
      <c r="I254" s="160"/>
      <c r="L254" s="156"/>
      <c r="M254" s="161"/>
      <c r="T254" s="162"/>
      <c r="AT254" s="157" t="s">
        <v>261</v>
      </c>
      <c r="AU254" s="157" t="s">
        <v>82</v>
      </c>
      <c r="AV254" s="13" t="s">
        <v>82</v>
      </c>
      <c r="AW254" s="13" t="s">
        <v>30</v>
      </c>
      <c r="AX254" s="13" t="s">
        <v>73</v>
      </c>
      <c r="AY254" s="157" t="s">
        <v>252</v>
      </c>
    </row>
    <row r="255" spans="2:65" s="14" customFormat="1">
      <c r="B255" s="163"/>
      <c r="D255" s="150" t="s">
        <v>261</v>
      </c>
      <c r="E255" s="164" t="s">
        <v>1</v>
      </c>
      <c r="F255" s="165" t="s">
        <v>277</v>
      </c>
      <c r="H255" s="166">
        <v>1</v>
      </c>
      <c r="I255" s="167"/>
      <c r="L255" s="163"/>
      <c r="M255" s="168"/>
      <c r="T255" s="169"/>
      <c r="AT255" s="164" t="s">
        <v>261</v>
      </c>
      <c r="AU255" s="164" t="s">
        <v>82</v>
      </c>
      <c r="AV255" s="14" t="s">
        <v>259</v>
      </c>
      <c r="AW255" s="14" t="s">
        <v>30</v>
      </c>
      <c r="AX255" s="14" t="s">
        <v>80</v>
      </c>
      <c r="AY255" s="164" t="s">
        <v>252</v>
      </c>
    </row>
    <row r="256" spans="2:65" s="1" customFormat="1" ht="21.75" customHeight="1">
      <c r="B256" s="32"/>
      <c r="C256" s="136" t="s">
        <v>596</v>
      </c>
      <c r="D256" s="136" t="s">
        <v>254</v>
      </c>
      <c r="E256" s="137" t="s">
        <v>3915</v>
      </c>
      <c r="F256" s="138" t="s">
        <v>3916</v>
      </c>
      <c r="G256" s="139" t="s">
        <v>345</v>
      </c>
      <c r="H256" s="140">
        <v>1</v>
      </c>
      <c r="I256" s="141"/>
      <c r="J256" s="142">
        <f>ROUND(I256*H256,2)</f>
        <v>0</v>
      </c>
      <c r="K256" s="138" t="s">
        <v>1934</v>
      </c>
      <c r="L256" s="32"/>
      <c r="M256" s="143" t="s">
        <v>1</v>
      </c>
      <c r="N256" s="144" t="s">
        <v>38</v>
      </c>
      <c r="P256" s="145">
        <f>O256*H256</f>
        <v>0</v>
      </c>
      <c r="Q256" s="145">
        <v>0</v>
      </c>
      <c r="R256" s="145">
        <f>Q256*H256</f>
        <v>0</v>
      </c>
      <c r="S256" s="145">
        <v>0</v>
      </c>
      <c r="T256" s="146">
        <f>S256*H256</f>
        <v>0</v>
      </c>
      <c r="AR256" s="147" t="s">
        <v>368</v>
      </c>
      <c r="AT256" s="147" t="s">
        <v>254</v>
      </c>
      <c r="AU256" s="147" t="s">
        <v>82</v>
      </c>
      <c r="AY256" s="17" t="s">
        <v>252</v>
      </c>
      <c r="BE256" s="148">
        <f>IF(N256="základní",J256,0)</f>
        <v>0</v>
      </c>
      <c r="BF256" s="148">
        <f>IF(N256="snížená",J256,0)</f>
        <v>0</v>
      </c>
      <c r="BG256" s="148">
        <f>IF(N256="zákl. přenesená",J256,0)</f>
        <v>0</v>
      </c>
      <c r="BH256" s="148">
        <f>IF(N256="sníž. přenesená",J256,0)</f>
        <v>0</v>
      </c>
      <c r="BI256" s="148">
        <f>IF(N256="nulová",J256,0)</f>
        <v>0</v>
      </c>
      <c r="BJ256" s="17" t="s">
        <v>80</v>
      </c>
      <c r="BK256" s="148">
        <f>ROUND(I256*H256,2)</f>
        <v>0</v>
      </c>
      <c r="BL256" s="17" t="s">
        <v>368</v>
      </c>
      <c r="BM256" s="147" t="s">
        <v>868</v>
      </c>
    </row>
    <row r="257" spans="2:65" s="13" customFormat="1">
      <c r="B257" s="156"/>
      <c r="D257" s="150" t="s">
        <v>261</v>
      </c>
      <c r="E257" s="157" t="s">
        <v>1</v>
      </c>
      <c r="F257" s="158" t="s">
        <v>80</v>
      </c>
      <c r="H257" s="159">
        <v>1</v>
      </c>
      <c r="I257" s="160"/>
      <c r="L257" s="156"/>
      <c r="M257" s="161"/>
      <c r="T257" s="162"/>
      <c r="AT257" s="157" t="s">
        <v>261</v>
      </c>
      <c r="AU257" s="157" t="s">
        <v>82</v>
      </c>
      <c r="AV257" s="13" t="s">
        <v>82</v>
      </c>
      <c r="AW257" s="13" t="s">
        <v>30</v>
      </c>
      <c r="AX257" s="13" t="s">
        <v>73</v>
      </c>
      <c r="AY257" s="157" t="s">
        <v>252</v>
      </c>
    </row>
    <row r="258" spans="2:65" s="14" customFormat="1">
      <c r="B258" s="163"/>
      <c r="D258" s="150" t="s">
        <v>261</v>
      </c>
      <c r="E258" s="164" t="s">
        <v>1</v>
      </c>
      <c r="F258" s="165" t="s">
        <v>277</v>
      </c>
      <c r="H258" s="166">
        <v>1</v>
      </c>
      <c r="I258" s="167"/>
      <c r="L258" s="163"/>
      <c r="M258" s="168"/>
      <c r="T258" s="169"/>
      <c r="AT258" s="164" t="s">
        <v>261</v>
      </c>
      <c r="AU258" s="164" t="s">
        <v>82</v>
      </c>
      <c r="AV258" s="14" t="s">
        <v>259</v>
      </c>
      <c r="AW258" s="14" t="s">
        <v>30</v>
      </c>
      <c r="AX258" s="14" t="s">
        <v>80</v>
      </c>
      <c r="AY258" s="164" t="s">
        <v>252</v>
      </c>
    </row>
    <row r="259" spans="2:65" s="1" customFormat="1" ht="21.75" customHeight="1">
      <c r="B259" s="32"/>
      <c r="C259" s="136" t="s">
        <v>602</v>
      </c>
      <c r="D259" s="136" t="s">
        <v>254</v>
      </c>
      <c r="E259" s="137" t="s">
        <v>2049</v>
      </c>
      <c r="F259" s="138" t="s">
        <v>2050</v>
      </c>
      <c r="G259" s="139" t="s">
        <v>345</v>
      </c>
      <c r="H259" s="140">
        <v>2</v>
      </c>
      <c r="I259" s="141"/>
      <c r="J259" s="142">
        <f>ROUND(I259*H259,2)</f>
        <v>0</v>
      </c>
      <c r="K259" s="138" t="s">
        <v>1934</v>
      </c>
      <c r="L259" s="32"/>
      <c r="M259" s="143" t="s">
        <v>1</v>
      </c>
      <c r="N259" s="144" t="s">
        <v>38</v>
      </c>
      <c r="P259" s="145">
        <f>O259*H259</f>
        <v>0</v>
      </c>
      <c r="Q259" s="145">
        <v>0</v>
      </c>
      <c r="R259" s="145">
        <f>Q259*H259</f>
        <v>0</v>
      </c>
      <c r="S259" s="145">
        <v>0</v>
      </c>
      <c r="T259" s="146">
        <f>S259*H259</f>
        <v>0</v>
      </c>
      <c r="AR259" s="147" t="s">
        <v>368</v>
      </c>
      <c r="AT259" s="147" t="s">
        <v>254</v>
      </c>
      <c r="AU259" s="147" t="s">
        <v>82</v>
      </c>
      <c r="AY259" s="17" t="s">
        <v>252</v>
      </c>
      <c r="BE259" s="148">
        <f>IF(N259="základní",J259,0)</f>
        <v>0</v>
      </c>
      <c r="BF259" s="148">
        <f>IF(N259="snížená",J259,0)</f>
        <v>0</v>
      </c>
      <c r="BG259" s="148">
        <f>IF(N259="zákl. přenesená",J259,0)</f>
        <v>0</v>
      </c>
      <c r="BH259" s="148">
        <f>IF(N259="sníž. přenesená",J259,0)</f>
        <v>0</v>
      </c>
      <c r="BI259" s="148">
        <f>IF(N259="nulová",J259,0)</f>
        <v>0</v>
      </c>
      <c r="BJ259" s="17" t="s">
        <v>80</v>
      </c>
      <c r="BK259" s="148">
        <f>ROUND(I259*H259,2)</f>
        <v>0</v>
      </c>
      <c r="BL259" s="17" t="s">
        <v>368</v>
      </c>
      <c r="BM259" s="147" t="s">
        <v>878</v>
      </c>
    </row>
    <row r="260" spans="2:65" s="13" customFormat="1">
      <c r="B260" s="156"/>
      <c r="D260" s="150" t="s">
        <v>261</v>
      </c>
      <c r="E260" s="157" t="s">
        <v>1</v>
      </c>
      <c r="F260" s="158" t="s">
        <v>82</v>
      </c>
      <c r="H260" s="159">
        <v>2</v>
      </c>
      <c r="I260" s="160"/>
      <c r="L260" s="156"/>
      <c r="M260" s="161"/>
      <c r="T260" s="162"/>
      <c r="AT260" s="157" t="s">
        <v>261</v>
      </c>
      <c r="AU260" s="157" t="s">
        <v>82</v>
      </c>
      <c r="AV260" s="13" t="s">
        <v>82</v>
      </c>
      <c r="AW260" s="13" t="s">
        <v>30</v>
      </c>
      <c r="AX260" s="13" t="s">
        <v>73</v>
      </c>
      <c r="AY260" s="157" t="s">
        <v>252</v>
      </c>
    </row>
    <row r="261" spans="2:65" s="14" customFormat="1">
      <c r="B261" s="163"/>
      <c r="D261" s="150" t="s">
        <v>261</v>
      </c>
      <c r="E261" s="164" t="s">
        <v>1</v>
      </c>
      <c r="F261" s="165" t="s">
        <v>277</v>
      </c>
      <c r="H261" s="166">
        <v>2</v>
      </c>
      <c r="I261" s="167"/>
      <c r="L261" s="163"/>
      <c r="M261" s="168"/>
      <c r="T261" s="169"/>
      <c r="AT261" s="164" t="s">
        <v>261</v>
      </c>
      <c r="AU261" s="164" t="s">
        <v>82</v>
      </c>
      <c r="AV261" s="14" t="s">
        <v>259</v>
      </c>
      <c r="AW261" s="14" t="s">
        <v>30</v>
      </c>
      <c r="AX261" s="14" t="s">
        <v>80</v>
      </c>
      <c r="AY261" s="164" t="s">
        <v>252</v>
      </c>
    </row>
    <row r="262" spans="2:65" s="1" customFormat="1" ht="16.5" customHeight="1">
      <c r="B262" s="32"/>
      <c r="C262" s="136" t="s">
        <v>607</v>
      </c>
      <c r="D262" s="136" t="s">
        <v>254</v>
      </c>
      <c r="E262" s="137" t="s">
        <v>2051</v>
      </c>
      <c r="F262" s="138" t="s">
        <v>2052</v>
      </c>
      <c r="G262" s="139" t="s">
        <v>345</v>
      </c>
      <c r="H262" s="140">
        <v>2</v>
      </c>
      <c r="I262" s="141"/>
      <c r="J262" s="142">
        <f>ROUND(I262*H262,2)</f>
        <v>0</v>
      </c>
      <c r="K262" s="138" t="s">
        <v>1934</v>
      </c>
      <c r="L262" s="32"/>
      <c r="M262" s="143" t="s">
        <v>1</v>
      </c>
      <c r="N262" s="144" t="s">
        <v>38</v>
      </c>
      <c r="P262" s="145">
        <f>O262*H262</f>
        <v>0</v>
      </c>
      <c r="Q262" s="145">
        <v>0</v>
      </c>
      <c r="R262" s="145">
        <f>Q262*H262</f>
        <v>0</v>
      </c>
      <c r="S262" s="145">
        <v>0</v>
      </c>
      <c r="T262" s="146">
        <f>S262*H262</f>
        <v>0</v>
      </c>
      <c r="AR262" s="147" t="s">
        <v>368</v>
      </c>
      <c r="AT262" s="147" t="s">
        <v>254</v>
      </c>
      <c r="AU262" s="147" t="s">
        <v>82</v>
      </c>
      <c r="AY262" s="17" t="s">
        <v>252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80</v>
      </c>
      <c r="BK262" s="148">
        <f>ROUND(I262*H262,2)</f>
        <v>0</v>
      </c>
      <c r="BL262" s="17" t="s">
        <v>368</v>
      </c>
      <c r="BM262" s="147" t="s">
        <v>888</v>
      </c>
    </row>
    <row r="263" spans="2:65" s="13" customFormat="1">
      <c r="B263" s="156"/>
      <c r="D263" s="150" t="s">
        <v>261</v>
      </c>
      <c r="E263" s="157" t="s">
        <v>1</v>
      </c>
      <c r="F263" s="158" t="s">
        <v>82</v>
      </c>
      <c r="H263" s="159">
        <v>2</v>
      </c>
      <c r="I263" s="160"/>
      <c r="L263" s="156"/>
      <c r="M263" s="161"/>
      <c r="T263" s="162"/>
      <c r="AT263" s="157" t="s">
        <v>261</v>
      </c>
      <c r="AU263" s="157" t="s">
        <v>82</v>
      </c>
      <c r="AV263" s="13" t="s">
        <v>82</v>
      </c>
      <c r="AW263" s="13" t="s">
        <v>30</v>
      </c>
      <c r="AX263" s="13" t="s">
        <v>73</v>
      </c>
      <c r="AY263" s="157" t="s">
        <v>252</v>
      </c>
    </row>
    <row r="264" spans="2:65" s="14" customFormat="1">
      <c r="B264" s="163"/>
      <c r="D264" s="150" t="s">
        <v>261</v>
      </c>
      <c r="E264" s="164" t="s">
        <v>1</v>
      </c>
      <c r="F264" s="165" t="s">
        <v>277</v>
      </c>
      <c r="H264" s="166">
        <v>2</v>
      </c>
      <c r="I264" s="167"/>
      <c r="L264" s="163"/>
      <c r="M264" s="168"/>
      <c r="T264" s="169"/>
      <c r="AT264" s="164" t="s">
        <v>261</v>
      </c>
      <c r="AU264" s="164" t="s">
        <v>82</v>
      </c>
      <c r="AV264" s="14" t="s">
        <v>259</v>
      </c>
      <c r="AW264" s="14" t="s">
        <v>30</v>
      </c>
      <c r="AX264" s="14" t="s">
        <v>80</v>
      </c>
      <c r="AY264" s="164" t="s">
        <v>252</v>
      </c>
    </row>
    <row r="265" spans="2:65" s="1" customFormat="1" ht="16.5" customHeight="1">
      <c r="B265" s="32"/>
      <c r="C265" s="136" t="s">
        <v>614</v>
      </c>
      <c r="D265" s="136" t="s">
        <v>254</v>
      </c>
      <c r="E265" s="137" t="s">
        <v>2057</v>
      </c>
      <c r="F265" s="138" t="s">
        <v>2058</v>
      </c>
      <c r="G265" s="139" t="s">
        <v>345</v>
      </c>
      <c r="H265" s="140">
        <v>12</v>
      </c>
      <c r="I265" s="141"/>
      <c r="J265" s="142">
        <f>ROUND(I265*H265,2)</f>
        <v>0</v>
      </c>
      <c r="K265" s="138" t="s">
        <v>1934</v>
      </c>
      <c r="L265" s="32"/>
      <c r="M265" s="143" t="s">
        <v>1</v>
      </c>
      <c r="N265" s="144" t="s">
        <v>38</v>
      </c>
      <c r="P265" s="145">
        <f>O265*H265</f>
        <v>0</v>
      </c>
      <c r="Q265" s="145">
        <v>0</v>
      </c>
      <c r="R265" s="145">
        <f>Q265*H265</f>
        <v>0</v>
      </c>
      <c r="S265" s="145">
        <v>0</v>
      </c>
      <c r="T265" s="146">
        <f>S265*H265</f>
        <v>0</v>
      </c>
      <c r="AR265" s="147" t="s">
        <v>368</v>
      </c>
      <c r="AT265" s="147" t="s">
        <v>254</v>
      </c>
      <c r="AU265" s="147" t="s">
        <v>82</v>
      </c>
      <c r="AY265" s="17" t="s">
        <v>252</v>
      </c>
      <c r="BE265" s="148">
        <f>IF(N265="základní",J265,0)</f>
        <v>0</v>
      </c>
      <c r="BF265" s="148">
        <f>IF(N265="snížená",J265,0)</f>
        <v>0</v>
      </c>
      <c r="BG265" s="148">
        <f>IF(N265="zákl. přenesená",J265,0)</f>
        <v>0</v>
      </c>
      <c r="BH265" s="148">
        <f>IF(N265="sníž. přenesená",J265,0)</f>
        <v>0</v>
      </c>
      <c r="BI265" s="148">
        <f>IF(N265="nulová",J265,0)</f>
        <v>0</v>
      </c>
      <c r="BJ265" s="17" t="s">
        <v>80</v>
      </c>
      <c r="BK265" s="148">
        <f>ROUND(I265*H265,2)</f>
        <v>0</v>
      </c>
      <c r="BL265" s="17" t="s">
        <v>368</v>
      </c>
      <c r="BM265" s="147" t="s">
        <v>898</v>
      </c>
    </row>
    <row r="266" spans="2:65" s="13" customFormat="1">
      <c r="B266" s="156"/>
      <c r="D266" s="150" t="s">
        <v>261</v>
      </c>
      <c r="E266" s="157" t="s">
        <v>1</v>
      </c>
      <c r="F266" s="158" t="s">
        <v>8</v>
      </c>
      <c r="H266" s="159">
        <v>12</v>
      </c>
      <c r="I266" s="160"/>
      <c r="L266" s="156"/>
      <c r="M266" s="161"/>
      <c r="T266" s="162"/>
      <c r="AT266" s="157" t="s">
        <v>261</v>
      </c>
      <c r="AU266" s="157" t="s">
        <v>82</v>
      </c>
      <c r="AV266" s="13" t="s">
        <v>82</v>
      </c>
      <c r="AW266" s="13" t="s">
        <v>30</v>
      </c>
      <c r="AX266" s="13" t="s">
        <v>73</v>
      </c>
      <c r="AY266" s="157" t="s">
        <v>252</v>
      </c>
    </row>
    <row r="267" spans="2:65" s="14" customFormat="1">
      <c r="B267" s="163"/>
      <c r="D267" s="150" t="s">
        <v>261</v>
      </c>
      <c r="E267" s="164" t="s">
        <v>1</v>
      </c>
      <c r="F267" s="165" t="s">
        <v>277</v>
      </c>
      <c r="H267" s="166">
        <v>12</v>
      </c>
      <c r="I267" s="167"/>
      <c r="L267" s="163"/>
      <c r="M267" s="168"/>
      <c r="T267" s="169"/>
      <c r="AT267" s="164" t="s">
        <v>261</v>
      </c>
      <c r="AU267" s="164" t="s">
        <v>82</v>
      </c>
      <c r="AV267" s="14" t="s">
        <v>259</v>
      </c>
      <c r="AW267" s="14" t="s">
        <v>30</v>
      </c>
      <c r="AX267" s="14" t="s">
        <v>80</v>
      </c>
      <c r="AY267" s="164" t="s">
        <v>252</v>
      </c>
    </row>
    <row r="268" spans="2:65" s="1" customFormat="1" ht="21.75" customHeight="1">
      <c r="B268" s="32"/>
      <c r="C268" s="136" t="s">
        <v>623</v>
      </c>
      <c r="D268" s="136" t="s">
        <v>254</v>
      </c>
      <c r="E268" s="137" t="s">
        <v>2059</v>
      </c>
      <c r="F268" s="138" t="s">
        <v>2060</v>
      </c>
      <c r="G268" s="139" t="s">
        <v>336</v>
      </c>
      <c r="H268" s="140">
        <v>0.13100000000000001</v>
      </c>
      <c r="I268" s="141"/>
      <c r="J268" s="142">
        <f>ROUND(I268*H268,2)</f>
        <v>0</v>
      </c>
      <c r="K268" s="138" t="s">
        <v>1934</v>
      </c>
      <c r="L268" s="32"/>
      <c r="M268" s="143" t="s">
        <v>1</v>
      </c>
      <c r="N268" s="144" t="s">
        <v>38</v>
      </c>
      <c r="P268" s="145">
        <f>O268*H268</f>
        <v>0</v>
      </c>
      <c r="Q268" s="145">
        <v>0</v>
      </c>
      <c r="R268" s="145">
        <f>Q268*H268</f>
        <v>0</v>
      </c>
      <c r="S268" s="145">
        <v>0</v>
      </c>
      <c r="T268" s="146">
        <f>S268*H268</f>
        <v>0</v>
      </c>
      <c r="AR268" s="147" t="s">
        <v>368</v>
      </c>
      <c r="AT268" s="147" t="s">
        <v>254</v>
      </c>
      <c r="AU268" s="147" t="s">
        <v>82</v>
      </c>
      <c r="AY268" s="17" t="s">
        <v>252</v>
      </c>
      <c r="BE268" s="148">
        <f>IF(N268="základní",J268,0)</f>
        <v>0</v>
      </c>
      <c r="BF268" s="148">
        <f>IF(N268="snížená",J268,0)</f>
        <v>0</v>
      </c>
      <c r="BG268" s="148">
        <f>IF(N268="zákl. přenesená",J268,0)</f>
        <v>0</v>
      </c>
      <c r="BH268" s="148">
        <f>IF(N268="sníž. přenesená",J268,0)</f>
        <v>0</v>
      </c>
      <c r="BI268" s="148">
        <f>IF(N268="nulová",J268,0)</f>
        <v>0</v>
      </c>
      <c r="BJ268" s="17" t="s">
        <v>80</v>
      </c>
      <c r="BK268" s="148">
        <f>ROUND(I268*H268,2)</f>
        <v>0</v>
      </c>
      <c r="BL268" s="17" t="s">
        <v>368</v>
      </c>
      <c r="BM268" s="147" t="s">
        <v>914</v>
      </c>
    </row>
    <row r="269" spans="2:65" s="11" customFormat="1" ht="22.9" customHeight="1">
      <c r="B269" s="124"/>
      <c r="D269" s="125" t="s">
        <v>72</v>
      </c>
      <c r="E269" s="134" t="s">
        <v>3917</v>
      </c>
      <c r="F269" s="134" t="s">
        <v>3918</v>
      </c>
      <c r="I269" s="127"/>
      <c r="J269" s="135">
        <f>BK269</f>
        <v>0</v>
      </c>
      <c r="L269" s="124"/>
      <c r="M269" s="129"/>
      <c r="P269" s="130">
        <f>SUM(P270:P276)</f>
        <v>0</v>
      </c>
      <c r="R269" s="130">
        <f>SUM(R270:R276)</f>
        <v>0</v>
      </c>
      <c r="T269" s="131">
        <f>SUM(T270:T276)</f>
        <v>0</v>
      </c>
      <c r="AR269" s="125" t="s">
        <v>82</v>
      </c>
      <c r="AT269" s="132" t="s">
        <v>72</v>
      </c>
      <c r="AU269" s="132" t="s">
        <v>80</v>
      </c>
      <c r="AY269" s="125" t="s">
        <v>252</v>
      </c>
      <c r="BK269" s="133">
        <f>SUM(BK270:BK276)</f>
        <v>0</v>
      </c>
    </row>
    <row r="270" spans="2:65" s="1" customFormat="1" ht="16.5" customHeight="1">
      <c r="B270" s="32"/>
      <c r="C270" s="136" t="s">
        <v>637</v>
      </c>
      <c r="D270" s="136" t="s">
        <v>254</v>
      </c>
      <c r="E270" s="137" t="s">
        <v>3919</v>
      </c>
      <c r="F270" s="138" t="s">
        <v>3920</v>
      </c>
      <c r="G270" s="139" t="s">
        <v>345</v>
      </c>
      <c r="H270" s="140">
        <v>3</v>
      </c>
      <c r="I270" s="141"/>
      <c r="J270" s="142">
        <f>ROUND(I270*H270,2)</f>
        <v>0</v>
      </c>
      <c r="K270" s="138" t="s">
        <v>1934</v>
      </c>
      <c r="L270" s="32"/>
      <c r="M270" s="143" t="s">
        <v>1</v>
      </c>
      <c r="N270" s="144" t="s">
        <v>38</v>
      </c>
      <c r="P270" s="145">
        <f>O270*H270</f>
        <v>0</v>
      </c>
      <c r="Q270" s="145">
        <v>0</v>
      </c>
      <c r="R270" s="145">
        <f>Q270*H270</f>
        <v>0</v>
      </c>
      <c r="S270" s="145">
        <v>0</v>
      </c>
      <c r="T270" s="146">
        <f>S270*H270</f>
        <v>0</v>
      </c>
      <c r="AR270" s="147" t="s">
        <v>368</v>
      </c>
      <c r="AT270" s="147" t="s">
        <v>254</v>
      </c>
      <c r="AU270" s="147" t="s">
        <v>82</v>
      </c>
      <c r="AY270" s="17" t="s">
        <v>252</v>
      </c>
      <c r="BE270" s="148">
        <f>IF(N270="základní",J270,0)</f>
        <v>0</v>
      </c>
      <c r="BF270" s="148">
        <f>IF(N270="snížená",J270,0)</f>
        <v>0</v>
      </c>
      <c r="BG270" s="148">
        <f>IF(N270="zákl. přenesená",J270,0)</f>
        <v>0</v>
      </c>
      <c r="BH270" s="148">
        <f>IF(N270="sníž. přenesená",J270,0)</f>
        <v>0</v>
      </c>
      <c r="BI270" s="148">
        <f>IF(N270="nulová",J270,0)</f>
        <v>0</v>
      </c>
      <c r="BJ270" s="17" t="s">
        <v>80</v>
      </c>
      <c r="BK270" s="148">
        <f>ROUND(I270*H270,2)</f>
        <v>0</v>
      </c>
      <c r="BL270" s="17" t="s">
        <v>368</v>
      </c>
      <c r="BM270" s="147" t="s">
        <v>925</v>
      </c>
    </row>
    <row r="271" spans="2:65" s="13" customFormat="1">
      <c r="B271" s="156"/>
      <c r="D271" s="150" t="s">
        <v>261</v>
      </c>
      <c r="E271" s="157" t="s">
        <v>1</v>
      </c>
      <c r="F271" s="158" t="s">
        <v>96</v>
      </c>
      <c r="H271" s="159">
        <v>3</v>
      </c>
      <c r="I271" s="160"/>
      <c r="L271" s="156"/>
      <c r="M271" s="161"/>
      <c r="T271" s="162"/>
      <c r="AT271" s="157" t="s">
        <v>261</v>
      </c>
      <c r="AU271" s="157" t="s">
        <v>82</v>
      </c>
      <c r="AV271" s="13" t="s">
        <v>82</v>
      </c>
      <c r="AW271" s="13" t="s">
        <v>30</v>
      </c>
      <c r="AX271" s="13" t="s">
        <v>73</v>
      </c>
      <c r="AY271" s="157" t="s">
        <v>252</v>
      </c>
    </row>
    <row r="272" spans="2:65" s="14" customFormat="1">
      <c r="B272" s="163"/>
      <c r="D272" s="150" t="s">
        <v>261</v>
      </c>
      <c r="E272" s="164" t="s">
        <v>1</v>
      </c>
      <c r="F272" s="165" t="s">
        <v>277</v>
      </c>
      <c r="H272" s="166">
        <v>3</v>
      </c>
      <c r="I272" s="167"/>
      <c r="L272" s="163"/>
      <c r="M272" s="168"/>
      <c r="T272" s="169"/>
      <c r="AT272" s="164" t="s">
        <v>261</v>
      </c>
      <c r="AU272" s="164" t="s">
        <v>82</v>
      </c>
      <c r="AV272" s="14" t="s">
        <v>259</v>
      </c>
      <c r="AW272" s="14" t="s">
        <v>30</v>
      </c>
      <c r="AX272" s="14" t="s">
        <v>80</v>
      </c>
      <c r="AY272" s="164" t="s">
        <v>252</v>
      </c>
    </row>
    <row r="273" spans="2:65" s="1" customFormat="1" ht="16.5" customHeight="1">
      <c r="B273" s="32"/>
      <c r="C273" s="136" t="s">
        <v>651</v>
      </c>
      <c r="D273" s="136" t="s">
        <v>254</v>
      </c>
      <c r="E273" s="137" t="s">
        <v>3921</v>
      </c>
      <c r="F273" s="138" t="s">
        <v>3922</v>
      </c>
      <c r="G273" s="139" t="s">
        <v>345</v>
      </c>
      <c r="H273" s="140">
        <v>1</v>
      </c>
      <c r="I273" s="141"/>
      <c r="J273" s="142">
        <f>ROUND(I273*H273,2)</f>
        <v>0</v>
      </c>
      <c r="K273" s="138" t="s">
        <v>1934</v>
      </c>
      <c r="L273" s="32"/>
      <c r="M273" s="143" t="s">
        <v>1</v>
      </c>
      <c r="N273" s="144" t="s">
        <v>38</v>
      </c>
      <c r="P273" s="145">
        <f>O273*H273</f>
        <v>0</v>
      </c>
      <c r="Q273" s="145">
        <v>0</v>
      </c>
      <c r="R273" s="145">
        <f>Q273*H273</f>
        <v>0</v>
      </c>
      <c r="S273" s="145">
        <v>0</v>
      </c>
      <c r="T273" s="146">
        <f>S273*H273</f>
        <v>0</v>
      </c>
      <c r="AR273" s="147" t="s">
        <v>368</v>
      </c>
      <c r="AT273" s="147" t="s">
        <v>254</v>
      </c>
      <c r="AU273" s="147" t="s">
        <v>82</v>
      </c>
      <c r="AY273" s="17" t="s">
        <v>252</v>
      </c>
      <c r="BE273" s="148">
        <f>IF(N273="základní",J273,0)</f>
        <v>0</v>
      </c>
      <c r="BF273" s="148">
        <f>IF(N273="snížená",J273,0)</f>
        <v>0</v>
      </c>
      <c r="BG273" s="148">
        <f>IF(N273="zákl. přenesená",J273,0)</f>
        <v>0</v>
      </c>
      <c r="BH273" s="148">
        <f>IF(N273="sníž. přenesená",J273,0)</f>
        <v>0</v>
      </c>
      <c r="BI273" s="148">
        <f>IF(N273="nulová",J273,0)</f>
        <v>0</v>
      </c>
      <c r="BJ273" s="17" t="s">
        <v>80</v>
      </c>
      <c r="BK273" s="148">
        <f>ROUND(I273*H273,2)</f>
        <v>0</v>
      </c>
      <c r="BL273" s="17" t="s">
        <v>368</v>
      </c>
      <c r="BM273" s="147" t="s">
        <v>934</v>
      </c>
    </row>
    <row r="274" spans="2:65" s="13" customFormat="1">
      <c r="B274" s="156"/>
      <c r="D274" s="150" t="s">
        <v>261</v>
      </c>
      <c r="E274" s="157" t="s">
        <v>1</v>
      </c>
      <c r="F274" s="158" t="s">
        <v>80</v>
      </c>
      <c r="H274" s="159">
        <v>1</v>
      </c>
      <c r="I274" s="160"/>
      <c r="L274" s="156"/>
      <c r="M274" s="161"/>
      <c r="T274" s="162"/>
      <c r="AT274" s="157" t="s">
        <v>261</v>
      </c>
      <c r="AU274" s="157" t="s">
        <v>82</v>
      </c>
      <c r="AV274" s="13" t="s">
        <v>82</v>
      </c>
      <c r="AW274" s="13" t="s">
        <v>30</v>
      </c>
      <c r="AX274" s="13" t="s">
        <v>73</v>
      </c>
      <c r="AY274" s="157" t="s">
        <v>252</v>
      </c>
    </row>
    <row r="275" spans="2:65" s="14" customFormat="1">
      <c r="B275" s="163"/>
      <c r="D275" s="150" t="s">
        <v>261</v>
      </c>
      <c r="E275" s="164" t="s">
        <v>1</v>
      </c>
      <c r="F275" s="165" t="s">
        <v>277</v>
      </c>
      <c r="H275" s="166">
        <v>1</v>
      </c>
      <c r="I275" s="167"/>
      <c r="L275" s="163"/>
      <c r="M275" s="168"/>
      <c r="T275" s="169"/>
      <c r="AT275" s="164" t="s">
        <v>261</v>
      </c>
      <c r="AU275" s="164" t="s">
        <v>82</v>
      </c>
      <c r="AV275" s="14" t="s">
        <v>259</v>
      </c>
      <c r="AW275" s="14" t="s">
        <v>30</v>
      </c>
      <c r="AX275" s="14" t="s">
        <v>80</v>
      </c>
      <c r="AY275" s="164" t="s">
        <v>252</v>
      </c>
    </row>
    <row r="276" spans="2:65" s="1" customFormat="1" ht="21.75" customHeight="1">
      <c r="B276" s="32"/>
      <c r="C276" s="136" t="s">
        <v>655</v>
      </c>
      <c r="D276" s="136" t="s">
        <v>254</v>
      </c>
      <c r="E276" s="137" t="s">
        <v>3923</v>
      </c>
      <c r="F276" s="138" t="s">
        <v>3924</v>
      </c>
      <c r="G276" s="139" t="s">
        <v>336</v>
      </c>
      <c r="H276" s="140">
        <v>0.20699999999999999</v>
      </c>
      <c r="I276" s="141"/>
      <c r="J276" s="142">
        <f>ROUND(I276*H276,2)</f>
        <v>0</v>
      </c>
      <c r="K276" s="138" t="s">
        <v>1934</v>
      </c>
      <c r="L276" s="32"/>
      <c r="M276" s="143" t="s">
        <v>1</v>
      </c>
      <c r="N276" s="144" t="s">
        <v>38</v>
      </c>
      <c r="P276" s="145">
        <f>O276*H276</f>
        <v>0</v>
      </c>
      <c r="Q276" s="145">
        <v>0</v>
      </c>
      <c r="R276" s="145">
        <f>Q276*H276</f>
        <v>0</v>
      </c>
      <c r="S276" s="145">
        <v>0</v>
      </c>
      <c r="T276" s="146">
        <f>S276*H276</f>
        <v>0</v>
      </c>
      <c r="AR276" s="147" t="s">
        <v>368</v>
      </c>
      <c r="AT276" s="147" t="s">
        <v>254</v>
      </c>
      <c r="AU276" s="147" t="s">
        <v>82</v>
      </c>
      <c r="AY276" s="17" t="s">
        <v>252</v>
      </c>
      <c r="BE276" s="148">
        <f>IF(N276="základní",J276,0)</f>
        <v>0</v>
      </c>
      <c r="BF276" s="148">
        <f>IF(N276="snížená",J276,0)</f>
        <v>0</v>
      </c>
      <c r="BG276" s="148">
        <f>IF(N276="zákl. přenesená",J276,0)</f>
        <v>0</v>
      </c>
      <c r="BH276" s="148">
        <f>IF(N276="sníž. přenesená",J276,0)</f>
        <v>0</v>
      </c>
      <c r="BI276" s="148">
        <f>IF(N276="nulová",J276,0)</f>
        <v>0</v>
      </c>
      <c r="BJ276" s="17" t="s">
        <v>80</v>
      </c>
      <c r="BK276" s="148">
        <f>ROUND(I276*H276,2)</f>
        <v>0</v>
      </c>
      <c r="BL276" s="17" t="s">
        <v>368</v>
      </c>
      <c r="BM276" s="147" t="s">
        <v>944</v>
      </c>
    </row>
    <row r="277" spans="2:65" s="11" customFormat="1" ht="22.9" customHeight="1">
      <c r="B277" s="124"/>
      <c r="D277" s="125" t="s">
        <v>72</v>
      </c>
      <c r="E277" s="134" t="s">
        <v>1297</v>
      </c>
      <c r="F277" s="134" t="s">
        <v>2061</v>
      </c>
      <c r="I277" s="127"/>
      <c r="J277" s="135">
        <f>BK277</f>
        <v>0</v>
      </c>
      <c r="L277" s="124"/>
      <c r="M277" s="129"/>
      <c r="P277" s="130">
        <f>SUM(P278:P280)</f>
        <v>0</v>
      </c>
      <c r="R277" s="130">
        <f>SUM(R278:R280)</f>
        <v>0</v>
      </c>
      <c r="T277" s="131">
        <f>SUM(T278:T280)</f>
        <v>0</v>
      </c>
      <c r="AR277" s="125" t="s">
        <v>82</v>
      </c>
      <c r="AT277" s="132" t="s">
        <v>72</v>
      </c>
      <c r="AU277" s="132" t="s">
        <v>80</v>
      </c>
      <c r="AY277" s="125" t="s">
        <v>252</v>
      </c>
      <c r="BK277" s="133">
        <f>SUM(BK278:BK280)</f>
        <v>0</v>
      </c>
    </row>
    <row r="278" spans="2:65" s="1" customFormat="1" ht="16.5" customHeight="1">
      <c r="B278" s="32"/>
      <c r="C278" s="136" t="s">
        <v>660</v>
      </c>
      <c r="D278" s="136" t="s">
        <v>254</v>
      </c>
      <c r="E278" s="137" t="s">
        <v>2062</v>
      </c>
      <c r="F278" s="138" t="s">
        <v>2063</v>
      </c>
      <c r="G278" s="139" t="s">
        <v>610</v>
      </c>
      <c r="H278" s="140">
        <v>32</v>
      </c>
      <c r="I278" s="141"/>
      <c r="J278" s="142">
        <f>ROUND(I278*H278,2)</f>
        <v>0</v>
      </c>
      <c r="K278" s="138" t="s">
        <v>1934</v>
      </c>
      <c r="L278" s="32"/>
      <c r="M278" s="143" t="s">
        <v>1</v>
      </c>
      <c r="N278" s="144" t="s">
        <v>38</v>
      </c>
      <c r="P278" s="145">
        <f>O278*H278</f>
        <v>0</v>
      </c>
      <c r="Q278" s="145">
        <v>0</v>
      </c>
      <c r="R278" s="145">
        <f>Q278*H278</f>
        <v>0</v>
      </c>
      <c r="S278" s="145">
        <v>0</v>
      </c>
      <c r="T278" s="146">
        <f>S278*H278</f>
        <v>0</v>
      </c>
      <c r="AR278" s="147" t="s">
        <v>368</v>
      </c>
      <c r="AT278" s="147" t="s">
        <v>254</v>
      </c>
      <c r="AU278" s="147" t="s">
        <v>82</v>
      </c>
      <c r="AY278" s="17" t="s">
        <v>252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80</v>
      </c>
      <c r="BK278" s="148">
        <f>ROUND(I278*H278,2)</f>
        <v>0</v>
      </c>
      <c r="BL278" s="17" t="s">
        <v>368</v>
      </c>
      <c r="BM278" s="147" t="s">
        <v>971</v>
      </c>
    </row>
    <row r="279" spans="2:65" s="13" customFormat="1">
      <c r="B279" s="156"/>
      <c r="D279" s="150" t="s">
        <v>261</v>
      </c>
      <c r="E279" s="157" t="s">
        <v>1</v>
      </c>
      <c r="F279" s="158" t="s">
        <v>489</v>
      </c>
      <c r="H279" s="159">
        <v>32</v>
      </c>
      <c r="I279" s="160"/>
      <c r="L279" s="156"/>
      <c r="M279" s="161"/>
      <c r="T279" s="162"/>
      <c r="AT279" s="157" t="s">
        <v>261</v>
      </c>
      <c r="AU279" s="157" t="s">
        <v>82</v>
      </c>
      <c r="AV279" s="13" t="s">
        <v>82</v>
      </c>
      <c r="AW279" s="13" t="s">
        <v>30</v>
      </c>
      <c r="AX279" s="13" t="s">
        <v>73</v>
      </c>
      <c r="AY279" s="157" t="s">
        <v>252</v>
      </c>
    </row>
    <row r="280" spans="2:65" s="14" customFormat="1">
      <c r="B280" s="163"/>
      <c r="D280" s="150" t="s">
        <v>261</v>
      </c>
      <c r="E280" s="164" t="s">
        <v>1</v>
      </c>
      <c r="F280" s="165" t="s">
        <v>277</v>
      </c>
      <c r="H280" s="166">
        <v>32</v>
      </c>
      <c r="I280" s="167"/>
      <c r="L280" s="163"/>
      <c r="M280" s="168"/>
      <c r="T280" s="169"/>
      <c r="AT280" s="164" t="s">
        <v>261</v>
      </c>
      <c r="AU280" s="164" t="s">
        <v>82</v>
      </c>
      <c r="AV280" s="14" t="s">
        <v>259</v>
      </c>
      <c r="AW280" s="14" t="s">
        <v>30</v>
      </c>
      <c r="AX280" s="14" t="s">
        <v>80</v>
      </c>
      <c r="AY280" s="164" t="s">
        <v>252</v>
      </c>
    </row>
    <row r="281" spans="2:65" s="11" customFormat="1" ht="22.9" customHeight="1">
      <c r="B281" s="124"/>
      <c r="D281" s="125" t="s">
        <v>72</v>
      </c>
      <c r="E281" s="134" t="s">
        <v>930</v>
      </c>
      <c r="F281" s="134" t="s">
        <v>2068</v>
      </c>
      <c r="I281" s="127"/>
      <c r="J281" s="135">
        <f>BK281</f>
        <v>0</v>
      </c>
      <c r="L281" s="124"/>
      <c r="M281" s="129"/>
      <c r="P281" s="130">
        <f>SUM(P282:P327)</f>
        <v>0</v>
      </c>
      <c r="R281" s="130">
        <f>SUM(R282:R327)</f>
        <v>0</v>
      </c>
      <c r="T281" s="131">
        <f>SUM(T282:T327)</f>
        <v>0</v>
      </c>
      <c r="AR281" s="125" t="s">
        <v>80</v>
      </c>
      <c r="AT281" s="132" t="s">
        <v>72</v>
      </c>
      <c r="AU281" s="132" t="s">
        <v>80</v>
      </c>
      <c r="AY281" s="125" t="s">
        <v>252</v>
      </c>
      <c r="BK281" s="133">
        <f>SUM(BK282:BK327)</f>
        <v>0</v>
      </c>
    </row>
    <row r="282" spans="2:65" s="1" customFormat="1" ht="16.5" customHeight="1">
      <c r="B282" s="32"/>
      <c r="C282" s="136" t="s">
        <v>668</v>
      </c>
      <c r="D282" s="136" t="s">
        <v>254</v>
      </c>
      <c r="E282" s="137" t="s">
        <v>2069</v>
      </c>
      <c r="F282" s="138" t="s">
        <v>2070</v>
      </c>
      <c r="G282" s="139" t="s">
        <v>610</v>
      </c>
      <c r="H282" s="140">
        <v>0.3</v>
      </c>
      <c r="I282" s="141"/>
      <c r="J282" s="142">
        <f>ROUND(I282*H282,2)</f>
        <v>0</v>
      </c>
      <c r="K282" s="138" t="s">
        <v>1934</v>
      </c>
      <c r="L282" s="32"/>
      <c r="M282" s="143" t="s">
        <v>1</v>
      </c>
      <c r="N282" s="144" t="s">
        <v>38</v>
      </c>
      <c r="P282" s="145">
        <f>O282*H282</f>
        <v>0</v>
      </c>
      <c r="Q282" s="145">
        <v>0</v>
      </c>
      <c r="R282" s="145">
        <f>Q282*H282</f>
        <v>0</v>
      </c>
      <c r="S282" s="145">
        <v>0</v>
      </c>
      <c r="T282" s="146">
        <f>S282*H282</f>
        <v>0</v>
      </c>
      <c r="AR282" s="147" t="s">
        <v>259</v>
      </c>
      <c r="AT282" s="147" t="s">
        <v>254</v>
      </c>
      <c r="AU282" s="147" t="s">
        <v>82</v>
      </c>
      <c r="AY282" s="17" t="s">
        <v>252</v>
      </c>
      <c r="BE282" s="148">
        <f>IF(N282="základní",J282,0)</f>
        <v>0</v>
      </c>
      <c r="BF282" s="148">
        <f>IF(N282="snížená",J282,0)</f>
        <v>0</v>
      </c>
      <c r="BG282" s="148">
        <f>IF(N282="zákl. přenesená",J282,0)</f>
        <v>0</v>
      </c>
      <c r="BH282" s="148">
        <f>IF(N282="sníž. přenesená",J282,0)</f>
        <v>0</v>
      </c>
      <c r="BI282" s="148">
        <f>IF(N282="nulová",J282,0)</f>
        <v>0</v>
      </c>
      <c r="BJ282" s="17" t="s">
        <v>80</v>
      </c>
      <c r="BK282" s="148">
        <f>ROUND(I282*H282,2)</f>
        <v>0</v>
      </c>
      <c r="BL282" s="17" t="s">
        <v>259</v>
      </c>
      <c r="BM282" s="147" t="s">
        <v>983</v>
      </c>
    </row>
    <row r="283" spans="2:65" s="13" customFormat="1">
      <c r="B283" s="156"/>
      <c r="D283" s="150" t="s">
        <v>261</v>
      </c>
      <c r="E283" s="157" t="s">
        <v>1</v>
      </c>
      <c r="F283" s="158" t="s">
        <v>3925</v>
      </c>
      <c r="H283" s="159">
        <v>0.3</v>
      </c>
      <c r="I283" s="160"/>
      <c r="L283" s="156"/>
      <c r="M283" s="161"/>
      <c r="T283" s="162"/>
      <c r="AT283" s="157" t="s">
        <v>261</v>
      </c>
      <c r="AU283" s="157" t="s">
        <v>82</v>
      </c>
      <c r="AV283" s="13" t="s">
        <v>82</v>
      </c>
      <c r="AW283" s="13" t="s">
        <v>30</v>
      </c>
      <c r="AX283" s="13" t="s">
        <v>73</v>
      </c>
      <c r="AY283" s="157" t="s">
        <v>252</v>
      </c>
    </row>
    <row r="284" spans="2:65" s="14" customFormat="1">
      <c r="B284" s="163"/>
      <c r="D284" s="150" t="s">
        <v>261</v>
      </c>
      <c r="E284" s="164" t="s">
        <v>1</v>
      </c>
      <c r="F284" s="165" t="s">
        <v>277</v>
      </c>
      <c r="H284" s="166">
        <v>0.3</v>
      </c>
      <c r="I284" s="167"/>
      <c r="L284" s="163"/>
      <c r="M284" s="168"/>
      <c r="T284" s="169"/>
      <c r="AT284" s="164" t="s">
        <v>261</v>
      </c>
      <c r="AU284" s="164" t="s">
        <v>82</v>
      </c>
      <c r="AV284" s="14" t="s">
        <v>259</v>
      </c>
      <c r="AW284" s="14" t="s">
        <v>30</v>
      </c>
      <c r="AX284" s="14" t="s">
        <v>80</v>
      </c>
      <c r="AY284" s="164" t="s">
        <v>252</v>
      </c>
    </row>
    <row r="285" spans="2:65" s="1" customFormat="1" ht="21.75" customHeight="1">
      <c r="B285" s="32"/>
      <c r="C285" s="136" t="s">
        <v>678</v>
      </c>
      <c r="D285" s="136" t="s">
        <v>254</v>
      </c>
      <c r="E285" s="137" t="s">
        <v>2072</v>
      </c>
      <c r="F285" s="138" t="s">
        <v>2073</v>
      </c>
      <c r="G285" s="139" t="s">
        <v>610</v>
      </c>
      <c r="H285" s="140">
        <v>0.3</v>
      </c>
      <c r="I285" s="141"/>
      <c r="J285" s="142">
        <f>ROUND(I285*H285,2)</f>
        <v>0</v>
      </c>
      <c r="K285" s="138" t="s">
        <v>1934</v>
      </c>
      <c r="L285" s="32"/>
      <c r="M285" s="143" t="s">
        <v>1</v>
      </c>
      <c r="N285" s="144" t="s">
        <v>38</v>
      </c>
      <c r="P285" s="145">
        <f>O285*H285</f>
        <v>0</v>
      </c>
      <c r="Q285" s="145">
        <v>0</v>
      </c>
      <c r="R285" s="145">
        <f>Q285*H285</f>
        <v>0</v>
      </c>
      <c r="S285" s="145">
        <v>0</v>
      </c>
      <c r="T285" s="146">
        <f>S285*H285</f>
        <v>0</v>
      </c>
      <c r="AR285" s="147" t="s">
        <v>259</v>
      </c>
      <c r="AT285" s="147" t="s">
        <v>254</v>
      </c>
      <c r="AU285" s="147" t="s">
        <v>82</v>
      </c>
      <c r="AY285" s="17" t="s">
        <v>252</v>
      </c>
      <c r="BE285" s="148">
        <f>IF(N285="základní",J285,0)</f>
        <v>0</v>
      </c>
      <c r="BF285" s="148">
        <f>IF(N285="snížená",J285,0)</f>
        <v>0</v>
      </c>
      <c r="BG285" s="148">
        <f>IF(N285="zákl. přenesená",J285,0)</f>
        <v>0</v>
      </c>
      <c r="BH285" s="148">
        <f>IF(N285="sníž. přenesená",J285,0)</f>
        <v>0</v>
      </c>
      <c r="BI285" s="148">
        <f>IF(N285="nulová",J285,0)</f>
        <v>0</v>
      </c>
      <c r="BJ285" s="17" t="s">
        <v>80</v>
      </c>
      <c r="BK285" s="148">
        <f>ROUND(I285*H285,2)</f>
        <v>0</v>
      </c>
      <c r="BL285" s="17" t="s">
        <v>259</v>
      </c>
      <c r="BM285" s="147" t="s">
        <v>993</v>
      </c>
    </row>
    <row r="286" spans="2:65" s="13" customFormat="1">
      <c r="B286" s="156"/>
      <c r="D286" s="150" t="s">
        <v>261</v>
      </c>
      <c r="E286" s="157" t="s">
        <v>1</v>
      </c>
      <c r="F286" s="158" t="s">
        <v>3925</v>
      </c>
      <c r="H286" s="159">
        <v>0.3</v>
      </c>
      <c r="I286" s="160"/>
      <c r="L286" s="156"/>
      <c r="M286" s="161"/>
      <c r="T286" s="162"/>
      <c r="AT286" s="157" t="s">
        <v>261</v>
      </c>
      <c r="AU286" s="157" t="s">
        <v>82</v>
      </c>
      <c r="AV286" s="13" t="s">
        <v>82</v>
      </c>
      <c r="AW286" s="13" t="s">
        <v>30</v>
      </c>
      <c r="AX286" s="13" t="s">
        <v>73</v>
      </c>
      <c r="AY286" s="157" t="s">
        <v>252</v>
      </c>
    </row>
    <row r="287" spans="2:65" s="14" customFormat="1">
      <c r="B287" s="163"/>
      <c r="D287" s="150" t="s">
        <v>261</v>
      </c>
      <c r="E287" s="164" t="s">
        <v>1</v>
      </c>
      <c r="F287" s="165" t="s">
        <v>277</v>
      </c>
      <c r="H287" s="166">
        <v>0.3</v>
      </c>
      <c r="I287" s="167"/>
      <c r="L287" s="163"/>
      <c r="M287" s="168"/>
      <c r="T287" s="169"/>
      <c r="AT287" s="164" t="s">
        <v>261</v>
      </c>
      <c r="AU287" s="164" t="s">
        <v>82</v>
      </c>
      <c r="AV287" s="14" t="s">
        <v>259</v>
      </c>
      <c r="AW287" s="14" t="s">
        <v>30</v>
      </c>
      <c r="AX287" s="14" t="s">
        <v>80</v>
      </c>
      <c r="AY287" s="164" t="s">
        <v>252</v>
      </c>
    </row>
    <row r="288" spans="2:65" s="1" customFormat="1" ht="21.75" customHeight="1">
      <c r="B288" s="32"/>
      <c r="C288" s="136" t="s">
        <v>684</v>
      </c>
      <c r="D288" s="136" t="s">
        <v>254</v>
      </c>
      <c r="E288" s="137" t="s">
        <v>2074</v>
      </c>
      <c r="F288" s="138" t="s">
        <v>2075</v>
      </c>
      <c r="G288" s="139" t="s">
        <v>610</v>
      </c>
      <c r="H288" s="140">
        <v>0.3</v>
      </c>
      <c r="I288" s="141"/>
      <c r="J288" s="142">
        <f>ROUND(I288*H288,2)</f>
        <v>0</v>
      </c>
      <c r="K288" s="138" t="s">
        <v>1934</v>
      </c>
      <c r="L288" s="32"/>
      <c r="M288" s="143" t="s">
        <v>1</v>
      </c>
      <c r="N288" s="144" t="s">
        <v>38</v>
      </c>
      <c r="P288" s="145">
        <f>O288*H288</f>
        <v>0</v>
      </c>
      <c r="Q288" s="145">
        <v>0</v>
      </c>
      <c r="R288" s="145">
        <f>Q288*H288</f>
        <v>0</v>
      </c>
      <c r="S288" s="145">
        <v>0</v>
      </c>
      <c r="T288" s="146">
        <f>S288*H288</f>
        <v>0</v>
      </c>
      <c r="AR288" s="147" t="s">
        <v>259</v>
      </c>
      <c r="AT288" s="147" t="s">
        <v>254</v>
      </c>
      <c r="AU288" s="147" t="s">
        <v>82</v>
      </c>
      <c r="AY288" s="17" t="s">
        <v>252</v>
      </c>
      <c r="BE288" s="148">
        <f>IF(N288="základní",J288,0)</f>
        <v>0</v>
      </c>
      <c r="BF288" s="148">
        <f>IF(N288="snížená",J288,0)</f>
        <v>0</v>
      </c>
      <c r="BG288" s="148">
        <f>IF(N288="zákl. přenesená",J288,0)</f>
        <v>0</v>
      </c>
      <c r="BH288" s="148">
        <f>IF(N288="sníž. přenesená",J288,0)</f>
        <v>0</v>
      </c>
      <c r="BI288" s="148">
        <f>IF(N288="nulová",J288,0)</f>
        <v>0</v>
      </c>
      <c r="BJ288" s="17" t="s">
        <v>80</v>
      </c>
      <c r="BK288" s="148">
        <f>ROUND(I288*H288,2)</f>
        <v>0</v>
      </c>
      <c r="BL288" s="17" t="s">
        <v>259</v>
      </c>
      <c r="BM288" s="147" t="s">
        <v>1003</v>
      </c>
    </row>
    <row r="289" spans="2:65" s="13" customFormat="1">
      <c r="B289" s="156"/>
      <c r="D289" s="150" t="s">
        <v>261</v>
      </c>
      <c r="E289" s="157" t="s">
        <v>1</v>
      </c>
      <c r="F289" s="158" t="s">
        <v>3925</v>
      </c>
      <c r="H289" s="159">
        <v>0.3</v>
      </c>
      <c r="I289" s="160"/>
      <c r="L289" s="156"/>
      <c r="M289" s="161"/>
      <c r="T289" s="162"/>
      <c r="AT289" s="157" t="s">
        <v>261</v>
      </c>
      <c r="AU289" s="157" t="s">
        <v>82</v>
      </c>
      <c r="AV289" s="13" t="s">
        <v>82</v>
      </c>
      <c r="AW289" s="13" t="s">
        <v>30</v>
      </c>
      <c r="AX289" s="13" t="s">
        <v>73</v>
      </c>
      <c r="AY289" s="157" t="s">
        <v>252</v>
      </c>
    </row>
    <row r="290" spans="2:65" s="14" customFormat="1">
      <c r="B290" s="163"/>
      <c r="D290" s="150" t="s">
        <v>261</v>
      </c>
      <c r="E290" s="164" t="s">
        <v>1</v>
      </c>
      <c r="F290" s="165" t="s">
        <v>277</v>
      </c>
      <c r="H290" s="166">
        <v>0.3</v>
      </c>
      <c r="I290" s="167"/>
      <c r="L290" s="163"/>
      <c r="M290" s="168"/>
      <c r="T290" s="169"/>
      <c r="AT290" s="164" t="s">
        <v>261</v>
      </c>
      <c r="AU290" s="164" t="s">
        <v>82</v>
      </c>
      <c r="AV290" s="14" t="s">
        <v>259</v>
      </c>
      <c r="AW290" s="14" t="s">
        <v>30</v>
      </c>
      <c r="AX290" s="14" t="s">
        <v>80</v>
      </c>
      <c r="AY290" s="164" t="s">
        <v>252</v>
      </c>
    </row>
    <row r="291" spans="2:65" s="1" customFormat="1" ht="16.5" customHeight="1">
      <c r="B291" s="32"/>
      <c r="C291" s="136" t="s">
        <v>691</v>
      </c>
      <c r="D291" s="136" t="s">
        <v>254</v>
      </c>
      <c r="E291" s="137" t="s">
        <v>2076</v>
      </c>
      <c r="F291" s="138" t="s">
        <v>2077</v>
      </c>
      <c r="G291" s="139" t="s">
        <v>610</v>
      </c>
      <c r="H291" s="140">
        <v>0.3</v>
      </c>
      <c r="I291" s="141"/>
      <c r="J291" s="142">
        <f>ROUND(I291*H291,2)</f>
        <v>0</v>
      </c>
      <c r="K291" s="138" t="s">
        <v>1934</v>
      </c>
      <c r="L291" s="32"/>
      <c r="M291" s="143" t="s">
        <v>1</v>
      </c>
      <c r="N291" s="144" t="s">
        <v>38</v>
      </c>
      <c r="P291" s="145">
        <f>O291*H291</f>
        <v>0</v>
      </c>
      <c r="Q291" s="145">
        <v>0</v>
      </c>
      <c r="R291" s="145">
        <f>Q291*H291</f>
        <v>0</v>
      </c>
      <c r="S291" s="145">
        <v>0</v>
      </c>
      <c r="T291" s="146">
        <f>S291*H291</f>
        <v>0</v>
      </c>
      <c r="AR291" s="147" t="s">
        <v>259</v>
      </c>
      <c r="AT291" s="147" t="s">
        <v>254</v>
      </c>
      <c r="AU291" s="147" t="s">
        <v>82</v>
      </c>
      <c r="AY291" s="17" t="s">
        <v>252</v>
      </c>
      <c r="BE291" s="148">
        <f>IF(N291="základní",J291,0)</f>
        <v>0</v>
      </c>
      <c r="BF291" s="148">
        <f>IF(N291="snížená",J291,0)</f>
        <v>0</v>
      </c>
      <c r="BG291" s="148">
        <f>IF(N291="zákl. přenesená",J291,0)</f>
        <v>0</v>
      </c>
      <c r="BH291" s="148">
        <f>IF(N291="sníž. přenesená",J291,0)</f>
        <v>0</v>
      </c>
      <c r="BI291" s="148">
        <f>IF(N291="nulová",J291,0)</f>
        <v>0</v>
      </c>
      <c r="BJ291" s="17" t="s">
        <v>80</v>
      </c>
      <c r="BK291" s="148">
        <f>ROUND(I291*H291,2)</f>
        <v>0</v>
      </c>
      <c r="BL291" s="17" t="s">
        <v>259</v>
      </c>
      <c r="BM291" s="147" t="s">
        <v>1013</v>
      </c>
    </row>
    <row r="292" spans="2:65" s="13" customFormat="1">
      <c r="B292" s="156"/>
      <c r="D292" s="150" t="s">
        <v>261</v>
      </c>
      <c r="E292" s="157" t="s">
        <v>1</v>
      </c>
      <c r="F292" s="158" t="s">
        <v>3925</v>
      </c>
      <c r="H292" s="159">
        <v>0.3</v>
      </c>
      <c r="I292" s="160"/>
      <c r="L292" s="156"/>
      <c r="M292" s="161"/>
      <c r="T292" s="162"/>
      <c r="AT292" s="157" t="s">
        <v>261</v>
      </c>
      <c r="AU292" s="157" t="s">
        <v>82</v>
      </c>
      <c r="AV292" s="13" t="s">
        <v>82</v>
      </c>
      <c r="AW292" s="13" t="s">
        <v>30</v>
      </c>
      <c r="AX292" s="13" t="s">
        <v>73</v>
      </c>
      <c r="AY292" s="157" t="s">
        <v>252</v>
      </c>
    </row>
    <row r="293" spans="2:65" s="14" customFormat="1">
      <c r="B293" s="163"/>
      <c r="D293" s="150" t="s">
        <v>261</v>
      </c>
      <c r="E293" s="164" t="s">
        <v>1</v>
      </c>
      <c r="F293" s="165" t="s">
        <v>277</v>
      </c>
      <c r="H293" s="166">
        <v>0.3</v>
      </c>
      <c r="I293" s="167"/>
      <c r="L293" s="163"/>
      <c r="M293" s="168"/>
      <c r="T293" s="169"/>
      <c r="AT293" s="164" t="s">
        <v>261</v>
      </c>
      <c r="AU293" s="164" t="s">
        <v>82</v>
      </c>
      <c r="AV293" s="14" t="s">
        <v>259</v>
      </c>
      <c r="AW293" s="14" t="s">
        <v>30</v>
      </c>
      <c r="AX293" s="14" t="s">
        <v>80</v>
      </c>
      <c r="AY293" s="164" t="s">
        <v>252</v>
      </c>
    </row>
    <row r="294" spans="2:65" s="1" customFormat="1" ht="21.75" customHeight="1">
      <c r="B294" s="32"/>
      <c r="C294" s="136" t="s">
        <v>697</v>
      </c>
      <c r="D294" s="136" t="s">
        <v>254</v>
      </c>
      <c r="E294" s="137" t="s">
        <v>2079</v>
      </c>
      <c r="F294" s="138" t="s">
        <v>2080</v>
      </c>
      <c r="G294" s="139" t="s">
        <v>610</v>
      </c>
      <c r="H294" s="140">
        <v>0.3</v>
      </c>
      <c r="I294" s="141"/>
      <c r="J294" s="142">
        <f>ROUND(I294*H294,2)</f>
        <v>0</v>
      </c>
      <c r="K294" s="138" t="s">
        <v>1934</v>
      </c>
      <c r="L294" s="32"/>
      <c r="M294" s="143" t="s">
        <v>1</v>
      </c>
      <c r="N294" s="144" t="s">
        <v>38</v>
      </c>
      <c r="P294" s="145">
        <f>O294*H294</f>
        <v>0</v>
      </c>
      <c r="Q294" s="145">
        <v>0</v>
      </c>
      <c r="R294" s="145">
        <f>Q294*H294</f>
        <v>0</v>
      </c>
      <c r="S294" s="145">
        <v>0</v>
      </c>
      <c r="T294" s="146">
        <f>S294*H294</f>
        <v>0</v>
      </c>
      <c r="AR294" s="147" t="s">
        <v>259</v>
      </c>
      <c r="AT294" s="147" t="s">
        <v>254</v>
      </c>
      <c r="AU294" s="147" t="s">
        <v>82</v>
      </c>
      <c r="AY294" s="17" t="s">
        <v>252</v>
      </c>
      <c r="BE294" s="148">
        <f>IF(N294="základní",J294,0)</f>
        <v>0</v>
      </c>
      <c r="BF294" s="148">
        <f>IF(N294="snížená",J294,0)</f>
        <v>0</v>
      </c>
      <c r="BG294" s="148">
        <f>IF(N294="zákl. přenesená",J294,0)</f>
        <v>0</v>
      </c>
      <c r="BH294" s="148">
        <f>IF(N294="sníž. přenesená",J294,0)</f>
        <v>0</v>
      </c>
      <c r="BI294" s="148">
        <f>IF(N294="nulová",J294,0)</f>
        <v>0</v>
      </c>
      <c r="BJ294" s="17" t="s">
        <v>80</v>
      </c>
      <c r="BK294" s="148">
        <f>ROUND(I294*H294,2)</f>
        <v>0</v>
      </c>
      <c r="BL294" s="17" t="s">
        <v>259</v>
      </c>
      <c r="BM294" s="147" t="s">
        <v>1024</v>
      </c>
    </row>
    <row r="295" spans="2:65" s="13" customFormat="1">
      <c r="B295" s="156"/>
      <c r="D295" s="150" t="s">
        <v>261</v>
      </c>
      <c r="E295" s="157" t="s">
        <v>1</v>
      </c>
      <c r="F295" s="158" t="s">
        <v>3925</v>
      </c>
      <c r="H295" s="159">
        <v>0.3</v>
      </c>
      <c r="I295" s="160"/>
      <c r="L295" s="156"/>
      <c r="M295" s="161"/>
      <c r="T295" s="162"/>
      <c r="AT295" s="157" t="s">
        <v>261</v>
      </c>
      <c r="AU295" s="157" t="s">
        <v>82</v>
      </c>
      <c r="AV295" s="13" t="s">
        <v>82</v>
      </c>
      <c r="AW295" s="13" t="s">
        <v>30</v>
      </c>
      <c r="AX295" s="13" t="s">
        <v>73</v>
      </c>
      <c r="AY295" s="157" t="s">
        <v>252</v>
      </c>
    </row>
    <row r="296" spans="2:65" s="14" customFormat="1">
      <c r="B296" s="163"/>
      <c r="D296" s="150" t="s">
        <v>261</v>
      </c>
      <c r="E296" s="164" t="s">
        <v>1</v>
      </c>
      <c r="F296" s="165" t="s">
        <v>277</v>
      </c>
      <c r="H296" s="166">
        <v>0.3</v>
      </c>
      <c r="I296" s="167"/>
      <c r="L296" s="163"/>
      <c r="M296" s="168"/>
      <c r="T296" s="169"/>
      <c r="AT296" s="164" t="s">
        <v>261</v>
      </c>
      <c r="AU296" s="164" t="s">
        <v>82</v>
      </c>
      <c r="AV296" s="14" t="s">
        <v>259</v>
      </c>
      <c r="AW296" s="14" t="s">
        <v>30</v>
      </c>
      <c r="AX296" s="14" t="s">
        <v>80</v>
      </c>
      <c r="AY296" s="164" t="s">
        <v>252</v>
      </c>
    </row>
    <row r="297" spans="2:65" s="1" customFormat="1" ht="21.75" customHeight="1">
      <c r="B297" s="32"/>
      <c r="C297" s="136" t="s">
        <v>702</v>
      </c>
      <c r="D297" s="136" t="s">
        <v>254</v>
      </c>
      <c r="E297" s="137" t="s">
        <v>2081</v>
      </c>
      <c r="F297" s="138" t="s">
        <v>2082</v>
      </c>
      <c r="G297" s="139" t="s">
        <v>610</v>
      </c>
      <c r="H297" s="140">
        <v>0.3</v>
      </c>
      <c r="I297" s="141"/>
      <c r="J297" s="142">
        <f>ROUND(I297*H297,2)</f>
        <v>0</v>
      </c>
      <c r="K297" s="138" t="s">
        <v>1934</v>
      </c>
      <c r="L297" s="32"/>
      <c r="M297" s="143" t="s">
        <v>1</v>
      </c>
      <c r="N297" s="144" t="s">
        <v>38</v>
      </c>
      <c r="P297" s="145">
        <f>O297*H297</f>
        <v>0</v>
      </c>
      <c r="Q297" s="145">
        <v>0</v>
      </c>
      <c r="R297" s="145">
        <f>Q297*H297</f>
        <v>0</v>
      </c>
      <c r="S297" s="145">
        <v>0</v>
      </c>
      <c r="T297" s="146">
        <f>S297*H297</f>
        <v>0</v>
      </c>
      <c r="AR297" s="147" t="s">
        <v>259</v>
      </c>
      <c r="AT297" s="147" t="s">
        <v>254</v>
      </c>
      <c r="AU297" s="147" t="s">
        <v>82</v>
      </c>
      <c r="AY297" s="17" t="s">
        <v>252</v>
      </c>
      <c r="BE297" s="148">
        <f>IF(N297="základní",J297,0)</f>
        <v>0</v>
      </c>
      <c r="BF297" s="148">
        <f>IF(N297="snížená",J297,0)</f>
        <v>0</v>
      </c>
      <c r="BG297" s="148">
        <f>IF(N297="zákl. přenesená",J297,0)</f>
        <v>0</v>
      </c>
      <c r="BH297" s="148">
        <f>IF(N297="sníž. přenesená",J297,0)</f>
        <v>0</v>
      </c>
      <c r="BI297" s="148">
        <f>IF(N297="nulová",J297,0)</f>
        <v>0</v>
      </c>
      <c r="BJ297" s="17" t="s">
        <v>80</v>
      </c>
      <c r="BK297" s="148">
        <f>ROUND(I297*H297,2)</f>
        <v>0</v>
      </c>
      <c r="BL297" s="17" t="s">
        <v>259</v>
      </c>
      <c r="BM297" s="147" t="s">
        <v>1032</v>
      </c>
    </row>
    <row r="298" spans="2:65" s="13" customFormat="1">
      <c r="B298" s="156"/>
      <c r="D298" s="150" t="s">
        <v>261</v>
      </c>
      <c r="E298" s="157" t="s">
        <v>1</v>
      </c>
      <c r="F298" s="158" t="s">
        <v>3925</v>
      </c>
      <c r="H298" s="159">
        <v>0.3</v>
      </c>
      <c r="I298" s="160"/>
      <c r="L298" s="156"/>
      <c r="M298" s="161"/>
      <c r="T298" s="162"/>
      <c r="AT298" s="157" t="s">
        <v>261</v>
      </c>
      <c r="AU298" s="157" t="s">
        <v>82</v>
      </c>
      <c r="AV298" s="13" t="s">
        <v>82</v>
      </c>
      <c r="AW298" s="13" t="s">
        <v>30</v>
      </c>
      <c r="AX298" s="13" t="s">
        <v>73</v>
      </c>
      <c r="AY298" s="157" t="s">
        <v>252</v>
      </c>
    </row>
    <row r="299" spans="2:65" s="14" customFormat="1">
      <c r="B299" s="163"/>
      <c r="D299" s="150" t="s">
        <v>261</v>
      </c>
      <c r="E299" s="164" t="s">
        <v>1</v>
      </c>
      <c r="F299" s="165" t="s">
        <v>277</v>
      </c>
      <c r="H299" s="166">
        <v>0.3</v>
      </c>
      <c r="I299" s="167"/>
      <c r="L299" s="163"/>
      <c r="M299" s="168"/>
      <c r="T299" s="169"/>
      <c r="AT299" s="164" t="s">
        <v>261</v>
      </c>
      <c r="AU299" s="164" t="s">
        <v>82</v>
      </c>
      <c r="AV299" s="14" t="s">
        <v>259</v>
      </c>
      <c r="AW299" s="14" t="s">
        <v>30</v>
      </c>
      <c r="AX299" s="14" t="s">
        <v>80</v>
      </c>
      <c r="AY299" s="164" t="s">
        <v>252</v>
      </c>
    </row>
    <row r="300" spans="2:65" s="1" customFormat="1" ht="16.5" customHeight="1">
      <c r="B300" s="32"/>
      <c r="C300" s="136" t="s">
        <v>707</v>
      </c>
      <c r="D300" s="136" t="s">
        <v>254</v>
      </c>
      <c r="E300" s="137" t="s">
        <v>2083</v>
      </c>
      <c r="F300" s="138" t="s">
        <v>2084</v>
      </c>
      <c r="G300" s="139" t="s">
        <v>610</v>
      </c>
      <c r="H300" s="140">
        <v>0.6</v>
      </c>
      <c r="I300" s="141"/>
      <c r="J300" s="142">
        <f>ROUND(I300*H300,2)</f>
        <v>0</v>
      </c>
      <c r="K300" s="138" t="s">
        <v>1934</v>
      </c>
      <c r="L300" s="32"/>
      <c r="M300" s="143" t="s">
        <v>1</v>
      </c>
      <c r="N300" s="144" t="s">
        <v>38</v>
      </c>
      <c r="P300" s="145">
        <f>O300*H300</f>
        <v>0</v>
      </c>
      <c r="Q300" s="145">
        <v>0</v>
      </c>
      <c r="R300" s="145">
        <f>Q300*H300</f>
        <v>0</v>
      </c>
      <c r="S300" s="145">
        <v>0</v>
      </c>
      <c r="T300" s="146">
        <f>S300*H300</f>
        <v>0</v>
      </c>
      <c r="AR300" s="147" t="s">
        <v>259</v>
      </c>
      <c r="AT300" s="147" t="s">
        <v>254</v>
      </c>
      <c r="AU300" s="147" t="s">
        <v>82</v>
      </c>
      <c r="AY300" s="17" t="s">
        <v>252</v>
      </c>
      <c r="BE300" s="148">
        <f>IF(N300="základní",J300,0)</f>
        <v>0</v>
      </c>
      <c r="BF300" s="148">
        <f>IF(N300="snížená",J300,0)</f>
        <v>0</v>
      </c>
      <c r="BG300" s="148">
        <f>IF(N300="zákl. přenesená",J300,0)</f>
        <v>0</v>
      </c>
      <c r="BH300" s="148">
        <f>IF(N300="sníž. přenesená",J300,0)</f>
        <v>0</v>
      </c>
      <c r="BI300" s="148">
        <f>IF(N300="nulová",J300,0)</f>
        <v>0</v>
      </c>
      <c r="BJ300" s="17" t="s">
        <v>80</v>
      </c>
      <c r="BK300" s="148">
        <f>ROUND(I300*H300,2)</f>
        <v>0</v>
      </c>
      <c r="BL300" s="17" t="s">
        <v>259</v>
      </c>
      <c r="BM300" s="147" t="s">
        <v>1043</v>
      </c>
    </row>
    <row r="301" spans="2:65" s="13" customFormat="1">
      <c r="B301" s="156"/>
      <c r="D301" s="150" t="s">
        <v>261</v>
      </c>
      <c r="E301" s="157" t="s">
        <v>1</v>
      </c>
      <c r="F301" s="158" t="s">
        <v>2078</v>
      </c>
      <c r="H301" s="159">
        <v>0.6</v>
      </c>
      <c r="I301" s="160"/>
      <c r="L301" s="156"/>
      <c r="M301" s="161"/>
      <c r="T301" s="162"/>
      <c r="AT301" s="157" t="s">
        <v>261</v>
      </c>
      <c r="AU301" s="157" t="s">
        <v>82</v>
      </c>
      <c r="AV301" s="13" t="s">
        <v>82</v>
      </c>
      <c r="AW301" s="13" t="s">
        <v>30</v>
      </c>
      <c r="AX301" s="13" t="s">
        <v>73</v>
      </c>
      <c r="AY301" s="157" t="s">
        <v>252</v>
      </c>
    </row>
    <row r="302" spans="2:65" s="14" customFormat="1">
      <c r="B302" s="163"/>
      <c r="D302" s="150" t="s">
        <v>261</v>
      </c>
      <c r="E302" s="164" t="s">
        <v>1</v>
      </c>
      <c r="F302" s="165" t="s">
        <v>277</v>
      </c>
      <c r="H302" s="166">
        <v>0.6</v>
      </c>
      <c r="I302" s="167"/>
      <c r="L302" s="163"/>
      <c r="M302" s="168"/>
      <c r="T302" s="169"/>
      <c r="AT302" s="164" t="s">
        <v>261</v>
      </c>
      <c r="AU302" s="164" t="s">
        <v>82</v>
      </c>
      <c r="AV302" s="14" t="s">
        <v>259</v>
      </c>
      <c r="AW302" s="14" t="s">
        <v>30</v>
      </c>
      <c r="AX302" s="14" t="s">
        <v>80</v>
      </c>
      <c r="AY302" s="164" t="s">
        <v>252</v>
      </c>
    </row>
    <row r="303" spans="2:65" s="1" customFormat="1" ht="21.75" customHeight="1">
      <c r="B303" s="32"/>
      <c r="C303" s="136" t="s">
        <v>712</v>
      </c>
      <c r="D303" s="136" t="s">
        <v>254</v>
      </c>
      <c r="E303" s="137" t="s">
        <v>2086</v>
      </c>
      <c r="F303" s="138" t="s">
        <v>2087</v>
      </c>
      <c r="G303" s="139" t="s">
        <v>610</v>
      </c>
      <c r="H303" s="140">
        <v>0.6</v>
      </c>
      <c r="I303" s="141"/>
      <c r="J303" s="142">
        <f>ROUND(I303*H303,2)</f>
        <v>0</v>
      </c>
      <c r="K303" s="138" t="s">
        <v>1934</v>
      </c>
      <c r="L303" s="32"/>
      <c r="M303" s="143" t="s">
        <v>1</v>
      </c>
      <c r="N303" s="144" t="s">
        <v>38</v>
      </c>
      <c r="P303" s="145">
        <f>O303*H303</f>
        <v>0</v>
      </c>
      <c r="Q303" s="145">
        <v>0</v>
      </c>
      <c r="R303" s="145">
        <f>Q303*H303</f>
        <v>0</v>
      </c>
      <c r="S303" s="145">
        <v>0</v>
      </c>
      <c r="T303" s="146">
        <f>S303*H303</f>
        <v>0</v>
      </c>
      <c r="AR303" s="147" t="s">
        <v>259</v>
      </c>
      <c r="AT303" s="147" t="s">
        <v>254</v>
      </c>
      <c r="AU303" s="147" t="s">
        <v>82</v>
      </c>
      <c r="AY303" s="17" t="s">
        <v>252</v>
      </c>
      <c r="BE303" s="148">
        <f>IF(N303="základní",J303,0)</f>
        <v>0</v>
      </c>
      <c r="BF303" s="148">
        <f>IF(N303="snížená",J303,0)</f>
        <v>0</v>
      </c>
      <c r="BG303" s="148">
        <f>IF(N303="zákl. přenesená",J303,0)</f>
        <v>0</v>
      </c>
      <c r="BH303" s="148">
        <f>IF(N303="sníž. přenesená",J303,0)</f>
        <v>0</v>
      </c>
      <c r="BI303" s="148">
        <f>IF(N303="nulová",J303,0)</f>
        <v>0</v>
      </c>
      <c r="BJ303" s="17" t="s">
        <v>80</v>
      </c>
      <c r="BK303" s="148">
        <f>ROUND(I303*H303,2)</f>
        <v>0</v>
      </c>
      <c r="BL303" s="17" t="s">
        <v>259</v>
      </c>
      <c r="BM303" s="147" t="s">
        <v>1054</v>
      </c>
    </row>
    <row r="304" spans="2:65" s="13" customFormat="1">
      <c r="B304" s="156"/>
      <c r="D304" s="150" t="s">
        <v>261</v>
      </c>
      <c r="E304" s="157" t="s">
        <v>1</v>
      </c>
      <c r="F304" s="158" t="s">
        <v>2078</v>
      </c>
      <c r="H304" s="159">
        <v>0.6</v>
      </c>
      <c r="I304" s="160"/>
      <c r="L304" s="156"/>
      <c r="M304" s="161"/>
      <c r="T304" s="162"/>
      <c r="AT304" s="157" t="s">
        <v>261</v>
      </c>
      <c r="AU304" s="157" t="s">
        <v>82</v>
      </c>
      <c r="AV304" s="13" t="s">
        <v>82</v>
      </c>
      <c r="AW304" s="13" t="s">
        <v>30</v>
      </c>
      <c r="AX304" s="13" t="s">
        <v>73</v>
      </c>
      <c r="AY304" s="157" t="s">
        <v>252</v>
      </c>
    </row>
    <row r="305" spans="2:65" s="14" customFormat="1">
      <c r="B305" s="163"/>
      <c r="D305" s="150" t="s">
        <v>261</v>
      </c>
      <c r="E305" s="164" t="s">
        <v>1</v>
      </c>
      <c r="F305" s="165" t="s">
        <v>277</v>
      </c>
      <c r="H305" s="166">
        <v>0.6</v>
      </c>
      <c r="I305" s="167"/>
      <c r="L305" s="163"/>
      <c r="M305" s="168"/>
      <c r="T305" s="169"/>
      <c r="AT305" s="164" t="s">
        <v>261</v>
      </c>
      <c r="AU305" s="164" t="s">
        <v>82</v>
      </c>
      <c r="AV305" s="14" t="s">
        <v>259</v>
      </c>
      <c r="AW305" s="14" t="s">
        <v>30</v>
      </c>
      <c r="AX305" s="14" t="s">
        <v>80</v>
      </c>
      <c r="AY305" s="164" t="s">
        <v>252</v>
      </c>
    </row>
    <row r="306" spans="2:65" s="1" customFormat="1" ht="21.75" customHeight="1">
      <c r="B306" s="32"/>
      <c r="C306" s="136" t="s">
        <v>717</v>
      </c>
      <c r="D306" s="136" t="s">
        <v>254</v>
      </c>
      <c r="E306" s="137" t="s">
        <v>2088</v>
      </c>
      <c r="F306" s="138" t="s">
        <v>2089</v>
      </c>
      <c r="G306" s="139" t="s">
        <v>610</v>
      </c>
      <c r="H306" s="140">
        <v>0.6</v>
      </c>
      <c r="I306" s="141"/>
      <c r="J306" s="142">
        <f>ROUND(I306*H306,2)</f>
        <v>0</v>
      </c>
      <c r="K306" s="138" t="s">
        <v>1934</v>
      </c>
      <c r="L306" s="32"/>
      <c r="M306" s="143" t="s">
        <v>1</v>
      </c>
      <c r="N306" s="144" t="s">
        <v>38</v>
      </c>
      <c r="P306" s="145">
        <f>O306*H306</f>
        <v>0</v>
      </c>
      <c r="Q306" s="145">
        <v>0</v>
      </c>
      <c r="R306" s="145">
        <f>Q306*H306</f>
        <v>0</v>
      </c>
      <c r="S306" s="145">
        <v>0</v>
      </c>
      <c r="T306" s="146">
        <f>S306*H306</f>
        <v>0</v>
      </c>
      <c r="AR306" s="147" t="s">
        <v>259</v>
      </c>
      <c r="AT306" s="147" t="s">
        <v>254</v>
      </c>
      <c r="AU306" s="147" t="s">
        <v>82</v>
      </c>
      <c r="AY306" s="17" t="s">
        <v>252</v>
      </c>
      <c r="BE306" s="148">
        <f>IF(N306="základní",J306,0)</f>
        <v>0</v>
      </c>
      <c r="BF306" s="148">
        <f>IF(N306="snížená",J306,0)</f>
        <v>0</v>
      </c>
      <c r="BG306" s="148">
        <f>IF(N306="zákl. přenesená",J306,0)</f>
        <v>0</v>
      </c>
      <c r="BH306" s="148">
        <f>IF(N306="sníž. přenesená",J306,0)</f>
        <v>0</v>
      </c>
      <c r="BI306" s="148">
        <f>IF(N306="nulová",J306,0)</f>
        <v>0</v>
      </c>
      <c r="BJ306" s="17" t="s">
        <v>80</v>
      </c>
      <c r="BK306" s="148">
        <f>ROUND(I306*H306,2)</f>
        <v>0</v>
      </c>
      <c r="BL306" s="17" t="s">
        <v>259</v>
      </c>
      <c r="BM306" s="147" t="s">
        <v>1063</v>
      </c>
    </row>
    <row r="307" spans="2:65" s="13" customFormat="1">
      <c r="B307" s="156"/>
      <c r="D307" s="150" t="s">
        <v>261</v>
      </c>
      <c r="E307" s="157" t="s">
        <v>1</v>
      </c>
      <c r="F307" s="158" t="s">
        <v>2078</v>
      </c>
      <c r="H307" s="159">
        <v>0.6</v>
      </c>
      <c r="I307" s="160"/>
      <c r="L307" s="156"/>
      <c r="M307" s="161"/>
      <c r="T307" s="162"/>
      <c r="AT307" s="157" t="s">
        <v>261</v>
      </c>
      <c r="AU307" s="157" t="s">
        <v>82</v>
      </c>
      <c r="AV307" s="13" t="s">
        <v>82</v>
      </c>
      <c r="AW307" s="13" t="s">
        <v>30</v>
      </c>
      <c r="AX307" s="13" t="s">
        <v>73</v>
      </c>
      <c r="AY307" s="157" t="s">
        <v>252</v>
      </c>
    </row>
    <row r="308" spans="2:65" s="14" customFormat="1">
      <c r="B308" s="163"/>
      <c r="D308" s="150" t="s">
        <v>261</v>
      </c>
      <c r="E308" s="164" t="s">
        <v>1</v>
      </c>
      <c r="F308" s="165" t="s">
        <v>277</v>
      </c>
      <c r="H308" s="166">
        <v>0.6</v>
      </c>
      <c r="I308" s="167"/>
      <c r="L308" s="163"/>
      <c r="M308" s="168"/>
      <c r="T308" s="169"/>
      <c r="AT308" s="164" t="s">
        <v>261</v>
      </c>
      <c r="AU308" s="164" t="s">
        <v>82</v>
      </c>
      <c r="AV308" s="14" t="s">
        <v>259</v>
      </c>
      <c r="AW308" s="14" t="s">
        <v>30</v>
      </c>
      <c r="AX308" s="14" t="s">
        <v>80</v>
      </c>
      <c r="AY308" s="164" t="s">
        <v>252</v>
      </c>
    </row>
    <row r="309" spans="2:65" s="1" customFormat="1" ht="21.75" customHeight="1">
      <c r="B309" s="32"/>
      <c r="C309" s="136" t="s">
        <v>722</v>
      </c>
      <c r="D309" s="136" t="s">
        <v>254</v>
      </c>
      <c r="E309" s="137" t="s">
        <v>2090</v>
      </c>
      <c r="F309" s="138" t="s">
        <v>2091</v>
      </c>
      <c r="G309" s="139" t="s">
        <v>345</v>
      </c>
      <c r="H309" s="140">
        <v>20</v>
      </c>
      <c r="I309" s="141"/>
      <c r="J309" s="142">
        <f>ROUND(I309*H309,2)</f>
        <v>0</v>
      </c>
      <c r="K309" s="138" t="s">
        <v>1934</v>
      </c>
      <c r="L309" s="32"/>
      <c r="M309" s="143" t="s">
        <v>1</v>
      </c>
      <c r="N309" s="144" t="s">
        <v>38</v>
      </c>
      <c r="P309" s="145">
        <f>O309*H309</f>
        <v>0</v>
      </c>
      <c r="Q309" s="145">
        <v>0</v>
      </c>
      <c r="R309" s="145">
        <f>Q309*H309</f>
        <v>0</v>
      </c>
      <c r="S309" s="145">
        <v>0</v>
      </c>
      <c r="T309" s="146">
        <f>S309*H309</f>
        <v>0</v>
      </c>
      <c r="AR309" s="147" t="s">
        <v>259</v>
      </c>
      <c r="AT309" s="147" t="s">
        <v>254</v>
      </c>
      <c r="AU309" s="147" t="s">
        <v>82</v>
      </c>
      <c r="AY309" s="17" t="s">
        <v>252</v>
      </c>
      <c r="BE309" s="148">
        <f>IF(N309="základní",J309,0)</f>
        <v>0</v>
      </c>
      <c r="BF309" s="148">
        <f>IF(N309="snížená",J309,0)</f>
        <v>0</v>
      </c>
      <c r="BG309" s="148">
        <f>IF(N309="zákl. přenesená",J309,0)</f>
        <v>0</v>
      </c>
      <c r="BH309" s="148">
        <f>IF(N309="sníž. přenesená",J309,0)</f>
        <v>0</v>
      </c>
      <c r="BI309" s="148">
        <f>IF(N309="nulová",J309,0)</f>
        <v>0</v>
      </c>
      <c r="BJ309" s="17" t="s">
        <v>80</v>
      </c>
      <c r="BK309" s="148">
        <f>ROUND(I309*H309,2)</f>
        <v>0</v>
      </c>
      <c r="BL309" s="17" t="s">
        <v>259</v>
      </c>
      <c r="BM309" s="147" t="s">
        <v>1074</v>
      </c>
    </row>
    <row r="310" spans="2:65" s="13" customFormat="1">
      <c r="B310" s="156"/>
      <c r="D310" s="150" t="s">
        <v>261</v>
      </c>
      <c r="E310" s="157" t="s">
        <v>1</v>
      </c>
      <c r="F310" s="158" t="s">
        <v>333</v>
      </c>
      <c r="H310" s="159">
        <v>10</v>
      </c>
      <c r="I310" s="160"/>
      <c r="L310" s="156"/>
      <c r="M310" s="161"/>
      <c r="T310" s="162"/>
      <c r="AT310" s="157" t="s">
        <v>261</v>
      </c>
      <c r="AU310" s="157" t="s">
        <v>82</v>
      </c>
      <c r="AV310" s="13" t="s">
        <v>82</v>
      </c>
      <c r="AW310" s="13" t="s">
        <v>30</v>
      </c>
      <c r="AX310" s="13" t="s">
        <v>73</v>
      </c>
      <c r="AY310" s="157" t="s">
        <v>252</v>
      </c>
    </row>
    <row r="311" spans="2:65" s="13" customFormat="1">
      <c r="B311" s="156"/>
      <c r="D311" s="150" t="s">
        <v>261</v>
      </c>
      <c r="E311" s="157" t="s">
        <v>1</v>
      </c>
      <c r="F311" s="158" t="s">
        <v>333</v>
      </c>
      <c r="H311" s="159">
        <v>10</v>
      </c>
      <c r="I311" s="160"/>
      <c r="L311" s="156"/>
      <c r="M311" s="161"/>
      <c r="T311" s="162"/>
      <c r="AT311" s="157" t="s">
        <v>261</v>
      </c>
      <c r="AU311" s="157" t="s">
        <v>82</v>
      </c>
      <c r="AV311" s="13" t="s">
        <v>82</v>
      </c>
      <c r="AW311" s="13" t="s">
        <v>30</v>
      </c>
      <c r="AX311" s="13" t="s">
        <v>73</v>
      </c>
      <c r="AY311" s="157" t="s">
        <v>252</v>
      </c>
    </row>
    <row r="312" spans="2:65" s="14" customFormat="1">
      <c r="B312" s="163"/>
      <c r="D312" s="150" t="s">
        <v>261</v>
      </c>
      <c r="E312" s="164" t="s">
        <v>1</v>
      </c>
      <c r="F312" s="165" t="s">
        <v>277</v>
      </c>
      <c r="H312" s="166">
        <v>20</v>
      </c>
      <c r="I312" s="167"/>
      <c r="L312" s="163"/>
      <c r="M312" s="168"/>
      <c r="T312" s="169"/>
      <c r="AT312" s="164" t="s">
        <v>261</v>
      </c>
      <c r="AU312" s="164" t="s">
        <v>82</v>
      </c>
      <c r="AV312" s="14" t="s">
        <v>259</v>
      </c>
      <c r="AW312" s="14" t="s">
        <v>30</v>
      </c>
      <c r="AX312" s="14" t="s">
        <v>80</v>
      </c>
      <c r="AY312" s="164" t="s">
        <v>252</v>
      </c>
    </row>
    <row r="313" spans="2:65" s="1" customFormat="1" ht="16.5" customHeight="1">
      <c r="B313" s="32"/>
      <c r="C313" s="136" t="s">
        <v>732</v>
      </c>
      <c r="D313" s="136" t="s">
        <v>254</v>
      </c>
      <c r="E313" s="137" t="s">
        <v>2092</v>
      </c>
      <c r="F313" s="138" t="s">
        <v>2093</v>
      </c>
      <c r="G313" s="139" t="s">
        <v>610</v>
      </c>
      <c r="H313" s="140">
        <v>3</v>
      </c>
      <c r="I313" s="141"/>
      <c r="J313" s="142">
        <f>ROUND(I313*H313,2)</f>
        <v>0</v>
      </c>
      <c r="K313" s="138" t="s">
        <v>1934</v>
      </c>
      <c r="L313" s="32"/>
      <c r="M313" s="143" t="s">
        <v>1</v>
      </c>
      <c r="N313" s="144" t="s">
        <v>38</v>
      </c>
      <c r="P313" s="145">
        <f>O313*H313</f>
        <v>0</v>
      </c>
      <c r="Q313" s="145">
        <v>0</v>
      </c>
      <c r="R313" s="145">
        <f>Q313*H313</f>
        <v>0</v>
      </c>
      <c r="S313" s="145">
        <v>0</v>
      </c>
      <c r="T313" s="146">
        <f>S313*H313</f>
        <v>0</v>
      </c>
      <c r="AR313" s="147" t="s">
        <v>259</v>
      </c>
      <c r="AT313" s="147" t="s">
        <v>254</v>
      </c>
      <c r="AU313" s="147" t="s">
        <v>82</v>
      </c>
      <c r="AY313" s="17" t="s">
        <v>252</v>
      </c>
      <c r="BE313" s="148">
        <f>IF(N313="základní",J313,0)</f>
        <v>0</v>
      </c>
      <c r="BF313" s="148">
        <f>IF(N313="snížená",J313,0)</f>
        <v>0</v>
      </c>
      <c r="BG313" s="148">
        <f>IF(N313="zákl. přenesená",J313,0)</f>
        <v>0</v>
      </c>
      <c r="BH313" s="148">
        <f>IF(N313="sníž. přenesená",J313,0)</f>
        <v>0</v>
      </c>
      <c r="BI313" s="148">
        <f>IF(N313="nulová",J313,0)</f>
        <v>0</v>
      </c>
      <c r="BJ313" s="17" t="s">
        <v>80</v>
      </c>
      <c r="BK313" s="148">
        <f>ROUND(I313*H313,2)</f>
        <v>0</v>
      </c>
      <c r="BL313" s="17" t="s">
        <v>259</v>
      </c>
      <c r="BM313" s="147" t="s">
        <v>1084</v>
      </c>
    </row>
    <row r="314" spans="2:65" s="13" customFormat="1">
      <c r="B314" s="156"/>
      <c r="D314" s="150" t="s">
        <v>261</v>
      </c>
      <c r="E314" s="157" t="s">
        <v>1</v>
      </c>
      <c r="F314" s="158" t="s">
        <v>96</v>
      </c>
      <c r="H314" s="159">
        <v>3</v>
      </c>
      <c r="I314" s="160"/>
      <c r="L314" s="156"/>
      <c r="M314" s="161"/>
      <c r="T314" s="162"/>
      <c r="AT314" s="157" t="s">
        <v>261</v>
      </c>
      <c r="AU314" s="157" t="s">
        <v>82</v>
      </c>
      <c r="AV314" s="13" t="s">
        <v>82</v>
      </c>
      <c r="AW314" s="13" t="s">
        <v>30</v>
      </c>
      <c r="AX314" s="13" t="s">
        <v>73</v>
      </c>
      <c r="AY314" s="157" t="s">
        <v>252</v>
      </c>
    </row>
    <row r="315" spans="2:65" s="14" customFormat="1">
      <c r="B315" s="163"/>
      <c r="D315" s="150" t="s">
        <v>261</v>
      </c>
      <c r="E315" s="164" t="s">
        <v>1</v>
      </c>
      <c r="F315" s="165" t="s">
        <v>277</v>
      </c>
      <c r="H315" s="166">
        <v>3</v>
      </c>
      <c r="I315" s="167"/>
      <c r="L315" s="163"/>
      <c r="M315" s="168"/>
      <c r="T315" s="169"/>
      <c r="AT315" s="164" t="s">
        <v>261</v>
      </c>
      <c r="AU315" s="164" t="s">
        <v>82</v>
      </c>
      <c r="AV315" s="14" t="s">
        <v>259</v>
      </c>
      <c r="AW315" s="14" t="s">
        <v>30</v>
      </c>
      <c r="AX315" s="14" t="s">
        <v>80</v>
      </c>
      <c r="AY315" s="164" t="s">
        <v>252</v>
      </c>
    </row>
    <row r="316" spans="2:65" s="1" customFormat="1" ht="16.5" customHeight="1">
      <c r="B316" s="32"/>
      <c r="C316" s="136" t="s">
        <v>740</v>
      </c>
      <c r="D316" s="136" t="s">
        <v>254</v>
      </c>
      <c r="E316" s="137" t="s">
        <v>2094</v>
      </c>
      <c r="F316" s="138" t="s">
        <v>2095</v>
      </c>
      <c r="G316" s="139" t="s">
        <v>610</v>
      </c>
      <c r="H316" s="140">
        <v>5</v>
      </c>
      <c r="I316" s="141"/>
      <c r="J316" s="142">
        <f>ROUND(I316*H316,2)</f>
        <v>0</v>
      </c>
      <c r="K316" s="138" t="s">
        <v>1934</v>
      </c>
      <c r="L316" s="32"/>
      <c r="M316" s="143" t="s">
        <v>1</v>
      </c>
      <c r="N316" s="144" t="s">
        <v>38</v>
      </c>
      <c r="P316" s="145">
        <f>O316*H316</f>
        <v>0</v>
      </c>
      <c r="Q316" s="145">
        <v>0</v>
      </c>
      <c r="R316" s="145">
        <f>Q316*H316</f>
        <v>0</v>
      </c>
      <c r="S316" s="145">
        <v>0</v>
      </c>
      <c r="T316" s="146">
        <f>S316*H316</f>
        <v>0</v>
      </c>
      <c r="AR316" s="147" t="s">
        <v>259</v>
      </c>
      <c r="AT316" s="147" t="s">
        <v>254</v>
      </c>
      <c r="AU316" s="147" t="s">
        <v>82</v>
      </c>
      <c r="AY316" s="17" t="s">
        <v>252</v>
      </c>
      <c r="BE316" s="148">
        <f>IF(N316="základní",J316,0)</f>
        <v>0</v>
      </c>
      <c r="BF316" s="148">
        <f>IF(N316="snížená",J316,0)</f>
        <v>0</v>
      </c>
      <c r="BG316" s="148">
        <f>IF(N316="zákl. přenesená",J316,0)</f>
        <v>0</v>
      </c>
      <c r="BH316" s="148">
        <f>IF(N316="sníž. přenesená",J316,0)</f>
        <v>0</v>
      </c>
      <c r="BI316" s="148">
        <f>IF(N316="nulová",J316,0)</f>
        <v>0</v>
      </c>
      <c r="BJ316" s="17" t="s">
        <v>80</v>
      </c>
      <c r="BK316" s="148">
        <f>ROUND(I316*H316,2)</f>
        <v>0</v>
      </c>
      <c r="BL316" s="17" t="s">
        <v>259</v>
      </c>
      <c r="BM316" s="147" t="s">
        <v>1095</v>
      </c>
    </row>
    <row r="317" spans="2:65" s="13" customFormat="1">
      <c r="B317" s="156"/>
      <c r="D317" s="150" t="s">
        <v>261</v>
      </c>
      <c r="E317" s="157" t="s">
        <v>1</v>
      </c>
      <c r="F317" s="158" t="s">
        <v>297</v>
      </c>
      <c r="H317" s="159">
        <v>5</v>
      </c>
      <c r="I317" s="160"/>
      <c r="L317" s="156"/>
      <c r="M317" s="161"/>
      <c r="T317" s="162"/>
      <c r="AT317" s="157" t="s">
        <v>261</v>
      </c>
      <c r="AU317" s="157" t="s">
        <v>82</v>
      </c>
      <c r="AV317" s="13" t="s">
        <v>82</v>
      </c>
      <c r="AW317" s="13" t="s">
        <v>30</v>
      </c>
      <c r="AX317" s="13" t="s">
        <v>73</v>
      </c>
      <c r="AY317" s="157" t="s">
        <v>252</v>
      </c>
    </row>
    <row r="318" spans="2:65" s="14" customFormat="1">
      <c r="B318" s="163"/>
      <c r="D318" s="150" t="s">
        <v>261</v>
      </c>
      <c r="E318" s="164" t="s">
        <v>1</v>
      </c>
      <c r="F318" s="165" t="s">
        <v>277</v>
      </c>
      <c r="H318" s="166">
        <v>5</v>
      </c>
      <c r="I318" s="167"/>
      <c r="L318" s="163"/>
      <c r="M318" s="168"/>
      <c r="T318" s="169"/>
      <c r="AT318" s="164" t="s">
        <v>261</v>
      </c>
      <c r="AU318" s="164" t="s">
        <v>82</v>
      </c>
      <c r="AV318" s="14" t="s">
        <v>259</v>
      </c>
      <c r="AW318" s="14" t="s">
        <v>30</v>
      </c>
      <c r="AX318" s="14" t="s">
        <v>80</v>
      </c>
      <c r="AY318" s="164" t="s">
        <v>252</v>
      </c>
    </row>
    <row r="319" spans="2:65" s="1" customFormat="1" ht="16.5" customHeight="1">
      <c r="B319" s="32"/>
      <c r="C319" s="136" t="s">
        <v>744</v>
      </c>
      <c r="D319" s="136" t="s">
        <v>254</v>
      </c>
      <c r="E319" s="137" t="s">
        <v>2096</v>
      </c>
      <c r="F319" s="138" t="s">
        <v>2097</v>
      </c>
      <c r="G319" s="139" t="s">
        <v>610</v>
      </c>
      <c r="H319" s="140">
        <v>1</v>
      </c>
      <c r="I319" s="141"/>
      <c r="J319" s="142">
        <f>ROUND(I319*H319,2)</f>
        <v>0</v>
      </c>
      <c r="K319" s="138" t="s">
        <v>1934</v>
      </c>
      <c r="L319" s="32"/>
      <c r="M319" s="143" t="s">
        <v>1</v>
      </c>
      <c r="N319" s="144" t="s">
        <v>38</v>
      </c>
      <c r="P319" s="145">
        <f>O319*H319</f>
        <v>0</v>
      </c>
      <c r="Q319" s="145">
        <v>0</v>
      </c>
      <c r="R319" s="145">
        <f>Q319*H319</f>
        <v>0</v>
      </c>
      <c r="S319" s="145">
        <v>0</v>
      </c>
      <c r="T319" s="146">
        <f>S319*H319</f>
        <v>0</v>
      </c>
      <c r="AR319" s="147" t="s">
        <v>259</v>
      </c>
      <c r="AT319" s="147" t="s">
        <v>254</v>
      </c>
      <c r="AU319" s="147" t="s">
        <v>82</v>
      </c>
      <c r="AY319" s="17" t="s">
        <v>252</v>
      </c>
      <c r="BE319" s="148">
        <f>IF(N319="základní",J319,0)</f>
        <v>0</v>
      </c>
      <c r="BF319" s="148">
        <f>IF(N319="snížená",J319,0)</f>
        <v>0</v>
      </c>
      <c r="BG319" s="148">
        <f>IF(N319="zákl. přenesená",J319,0)</f>
        <v>0</v>
      </c>
      <c r="BH319" s="148">
        <f>IF(N319="sníž. přenesená",J319,0)</f>
        <v>0</v>
      </c>
      <c r="BI319" s="148">
        <f>IF(N319="nulová",J319,0)</f>
        <v>0</v>
      </c>
      <c r="BJ319" s="17" t="s">
        <v>80</v>
      </c>
      <c r="BK319" s="148">
        <f>ROUND(I319*H319,2)</f>
        <v>0</v>
      </c>
      <c r="BL319" s="17" t="s">
        <v>259</v>
      </c>
      <c r="BM319" s="147" t="s">
        <v>1112</v>
      </c>
    </row>
    <row r="320" spans="2:65" s="13" customFormat="1">
      <c r="B320" s="156"/>
      <c r="D320" s="150" t="s">
        <v>261</v>
      </c>
      <c r="E320" s="157" t="s">
        <v>1</v>
      </c>
      <c r="F320" s="158" t="s">
        <v>80</v>
      </c>
      <c r="H320" s="159">
        <v>1</v>
      </c>
      <c r="I320" s="160"/>
      <c r="L320" s="156"/>
      <c r="M320" s="161"/>
      <c r="T320" s="162"/>
      <c r="AT320" s="157" t="s">
        <v>261</v>
      </c>
      <c r="AU320" s="157" t="s">
        <v>82</v>
      </c>
      <c r="AV320" s="13" t="s">
        <v>82</v>
      </c>
      <c r="AW320" s="13" t="s">
        <v>30</v>
      </c>
      <c r="AX320" s="13" t="s">
        <v>73</v>
      </c>
      <c r="AY320" s="157" t="s">
        <v>252</v>
      </c>
    </row>
    <row r="321" spans="2:65" s="14" customFormat="1">
      <c r="B321" s="163"/>
      <c r="D321" s="150" t="s">
        <v>261</v>
      </c>
      <c r="E321" s="164" t="s">
        <v>1</v>
      </c>
      <c r="F321" s="165" t="s">
        <v>277</v>
      </c>
      <c r="H321" s="166">
        <v>1</v>
      </c>
      <c r="I321" s="167"/>
      <c r="L321" s="163"/>
      <c r="M321" s="168"/>
      <c r="T321" s="169"/>
      <c r="AT321" s="164" t="s">
        <v>261</v>
      </c>
      <c r="AU321" s="164" t="s">
        <v>82</v>
      </c>
      <c r="AV321" s="14" t="s">
        <v>259</v>
      </c>
      <c r="AW321" s="14" t="s">
        <v>30</v>
      </c>
      <c r="AX321" s="14" t="s">
        <v>80</v>
      </c>
      <c r="AY321" s="164" t="s">
        <v>252</v>
      </c>
    </row>
    <row r="322" spans="2:65" s="1" customFormat="1" ht="21.75" customHeight="1">
      <c r="B322" s="32"/>
      <c r="C322" s="136" t="s">
        <v>752</v>
      </c>
      <c r="D322" s="136" t="s">
        <v>254</v>
      </c>
      <c r="E322" s="137" t="s">
        <v>2099</v>
      </c>
      <c r="F322" s="138" t="s">
        <v>2100</v>
      </c>
      <c r="G322" s="139" t="s">
        <v>434</v>
      </c>
      <c r="H322" s="140">
        <v>0.443</v>
      </c>
      <c r="I322" s="141"/>
      <c r="J322" s="142">
        <f>ROUND(I322*H322,2)</f>
        <v>0</v>
      </c>
      <c r="K322" s="138" t="s">
        <v>1934</v>
      </c>
      <c r="L322" s="32"/>
      <c r="M322" s="143" t="s">
        <v>1</v>
      </c>
      <c r="N322" s="144" t="s">
        <v>38</v>
      </c>
      <c r="P322" s="145">
        <f>O322*H322</f>
        <v>0</v>
      </c>
      <c r="Q322" s="145">
        <v>0</v>
      </c>
      <c r="R322" s="145">
        <f>Q322*H322</f>
        <v>0</v>
      </c>
      <c r="S322" s="145">
        <v>0</v>
      </c>
      <c r="T322" s="146">
        <f>S322*H322</f>
        <v>0</v>
      </c>
      <c r="AR322" s="147" t="s">
        <v>259</v>
      </c>
      <c r="AT322" s="147" t="s">
        <v>254</v>
      </c>
      <c r="AU322" s="147" t="s">
        <v>82</v>
      </c>
      <c r="AY322" s="17" t="s">
        <v>252</v>
      </c>
      <c r="BE322" s="148">
        <f>IF(N322="základní",J322,0)</f>
        <v>0</v>
      </c>
      <c r="BF322" s="148">
        <f>IF(N322="snížená",J322,0)</f>
        <v>0</v>
      </c>
      <c r="BG322" s="148">
        <f>IF(N322="zákl. přenesená",J322,0)</f>
        <v>0</v>
      </c>
      <c r="BH322" s="148">
        <f>IF(N322="sníž. přenesená",J322,0)</f>
        <v>0</v>
      </c>
      <c r="BI322" s="148">
        <f>IF(N322="nulová",J322,0)</f>
        <v>0</v>
      </c>
      <c r="BJ322" s="17" t="s">
        <v>80</v>
      </c>
      <c r="BK322" s="148">
        <f>ROUND(I322*H322,2)</f>
        <v>0</v>
      </c>
      <c r="BL322" s="17" t="s">
        <v>259</v>
      </c>
      <c r="BM322" s="147" t="s">
        <v>1127</v>
      </c>
    </row>
    <row r="323" spans="2:65" s="13" customFormat="1">
      <c r="B323" s="156"/>
      <c r="D323" s="150" t="s">
        <v>261</v>
      </c>
      <c r="E323" s="157" t="s">
        <v>1</v>
      </c>
      <c r="F323" s="158" t="s">
        <v>3926</v>
      </c>
      <c r="H323" s="159">
        <v>0.02</v>
      </c>
      <c r="I323" s="160"/>
      <c r="L323" s="156"/>
      <c r="M323" s="161"/>
      <c r="T323" s="162"/>
      <c r="AT323" s="157" t="s">
        <v>261</v>
      </c>
      <c r="AU323" s="157" t="s">
        <v>82</v>
      </c>
      <c r="AV323" s="13" t="s">
        <v>82</v>
      </c>
      <c r="AW323" s="13" t="s">
        <v>30</v>
      </c>
      <c r="AX323" s="13" t="s">
        <v>73</v>
      </c>
      <c r="AY323" s="157" t="s">
        <v>252</v>
      </c>
    </row>
    <row r="324" spans="2:65" s="13" customFormat="1">
      <c r="B324" s="156"/>
      <c r="D324" s="150" t="s">
        <v>261</v>
      </c>
      <c r="E324" s="157" t="s">
        <v>1</v>
      </c>
      <c r="F324" s="158" t="s">
        <v>2102</v>
      </c>
      <c r="H324" s="159">
        <v>0.27</v>
      </c>
      <c r="I324" s="160"/>
      <c r="L324" s="156"/>
      <c r="M324" s="161"/>
      <c r="T324" s="162"/>
      <c r="AT324" s="157" t="s">
        <v>261</v>
      </c>
      <c r="AU324" s="157" t="s">
        <v>82</v>
      </c>
      <c r="AV324" s="13" t="s">
        <v>82</v>
      </c>
      <c r="AW324" s="13" t="s">
        <v>30</v>
      </c>
      <c r="AX324" s="13" t="s">
        <v>73</v>
      </c>
      <c r="AY324" s="157" t="s">
        <v>252</v>
      </c>
    </row>
    <row r="325" spans="2:65" s="13" customFormat="1">
      <c r="B325" s="156"/>
      <c r="D325" s="150" t="s">
        <v>261</v>
      </c>
      <c r="E325" s="157" t="s">
        <v>1</v>
      </c>
      <c r="F325" s="158" t="s">
        <v>3927</v>
      </c>
      <c r="H325" s="159">
        <v>5.2999999999999999E-2</v>
      </c>
      <c r="I325" s="160"/>
      <c r="L325" s="156"/>
      <c r="M325" s="161"/>
      <c r="T325" s="162"/>
      <c r="AT325" s="157" t="s">
        <v>261</v>
      </c>
      <c r="AU325" s="157" t="s">
        <v>82</v>
      </c>
      <c r="AV325" s="13" t="s">
        <v>82</v>
      </c>
      <c r="AW325" s="13" t="s">
        <v>30</v>
      </c>
      <c r="AX325" s="13" t="s">
        <v>73</v>
      </c>
      <c r="AY325" s="157" t="s">
        <v>252</v>
      </c>
    </row>
    <row r="326" spans="2:65" s="13" customFormat="1">
      <c r="B326" s="156"/>
      <c r="D326" s="150" t="s">
        <v>261</v>
      </c>
      <c r="E326" s="157" t="s">
        <v>1</v>
      </c>
      <c r="F326" s="158" t="s">
        <v>3928</v>
      </c>
      <c r="H326" s="159">
        <v>0.1</v>
      </c>
      <c r="I326" s="160"/>
      <c r="L326" s="156"/>
      <c r="M326" s="161"/>
      <c r="T326" s="162"/>
      <c r="AT326" s="157" t="s">
        <v>261</v>
      </c>
      <c r="AU326" s="157" t="s">
        <v>82</v>
      </c>
      <c r="AV326" s="13" t="s">
        <v>82</v>
      </c>
      <c r="AW326" s="13" t="s">
        <v>30</v>
      </c>
      <c r="AX326" s="13" t="s">
        <v>73</v>
      </c>
      <c r="AY326" s="157" t="s">
        <v>252</v>
      </c>
    </row>
    <row r="327" spans="2:65" s="14" customFormat="1">
      <c r="B327" s="163"/>
      <c r="D327" s="150" t="s">
        <v>261</v>
      </c>
      <c r="E327" s="164" t="s">
        <v>1</v>
      </c>
      <c r="F327" s="165" t="s">
        <v>277</v>
      </c>
      <c r="H327" s="166">
        <v>0.44300000000000006</v>
      </c>
      <c r="I327" s="167"/>
      <c r="L327" s="163"/>
      <c r="M327" s="168"/>
      <c r="T327" s="169"/>
      <c r="AT327" s="164" t="s">
        <v>261</v>
      </c>
      <c r="AU327" s="164" t="s">
        <v>82</v>
      </c>
      <c r="AV327" s="14" t="s">
        <v>259</v>
      </c>
      <c r="AW327" s="14" t="s">
        <v>30</v>
      </c>
      <c r="AX327" s="14" t="s">
        <v>80</v>
      </c>
      <c r="AY327" s="164" t="s">
        <v>252</v>
      </c>
    </row>
    <row r="328" spans="2:65" s="11" customFormat="1" ht="22.9" customHeight="1">
      <c r="B328" s="124"/>
      <c r="D328" s="125" t="s">
        <v>72</v>
      </c>
      <c r="E328" s="134" t="s">
        <v>2106</v>
      </c>
      <c r="F328" s="134" t="s">
        <v>2107</v>
      </c>
      <c r="I328" s="127"/>
      <c r="J328" s="135">
        <f>BK328</f>
        <v>0</v>
      </c>
      <c r="L328" s="124"/>
      <c r="M328" s="129"/>
      <c r="P328" s="130">
        <f>SUM(P329:P334)</f>
        <v>0</v>
      </c>
      <c r="R328" s="130">
        <f>SUM(R329:R334)</f>
        <v>0</v>
      </c>
      <c r="T328" s="131">
        <f>SUM(T329:T334)</f>
        <v>0</v>
      </c>
      <c r="AR328" s="125" t="s">
        <v>80</v>
      </c>
      <c r="AT328" s="132" t="s">
        <v>72</v>
      </c>
      <c r="AU328" s="132" t="s">
        <v>80</v>
      </c>
      <c r="AY328" s="125" t="s">
        <v>252</v>
      </c>
      <c r="BK328" s="133">
        <f>SUM(BK329:BK334)</f>
        <v>0</v>
      </c>
    </row>
    <row r="329" spans="2:65" s="1" customFormat="1" ht="16.5" customHeight="1">
      <c r="B329" s="32"/>
      <c r="C329" s="136" t="s">
        <v>758</v>
      </c>
      <c r="D329" s="136" t="s">
        <v>254</v>
      </c>
      <c r="E329" s="137" t="s">
        <v>2108</v>
      </c>
      <c r="F329" s="138" t="s">
        <v>2109</v>
      </c>
      <c r="G329" s="139" t="s">
        <v>336</v>
      </c>
      <c r="H329" s="140">
        <v>0.84499999999999997</v>
      </c>
      <c r="I329" s="141"/>
      <c r="J329" s="142">
        <f>ROUND(I329*H329,2)</f>
        <v>0</v>
      </c>
      <c r="K329" s="138" t="s">
        <v>1934</v>
      </c>
      <c r="L329" s="32"/>
      <c r="M329" s="143" t="s">
        <v>1</v>
      </c>
      <c r="N329" s="144" t="s">
        <v>38</v>
      </c>
      <c r="P329" s="145">
        <f>O329*H329</f>
        <v>0</v>
      </c>
      <c r="Q329" s="145">
        <v>0</v>
      </c>
      <c r="R329" s="145">
        <f>Q329*H329</f>
        <v>0</v>
      </c>
      <c r="S329" s="145">
        <v>0</v>
      </c>
      <c r="T329" s="146">
        <f>S329*H329</f>
        <v>0</v>
      </c>
      <c r="AR329" s="147" t="s">
        <v>259</v>
      </c>
      <c r="AT329" s="147" t="s">
        <v>254</v>
      </c>
      <c r="AU329" s="147" t="s">
        <v>82</v>
      </c>
      <c r="AY329" s="17" t="s">
        <v>252</v>
      </c>
      <c r="BE329" s="148">
        <f>IF(N329="základní",J329,0)</f>
        <v>0</v>
      </c>
      <c r="BF329" s="148">
        <f>IF(N329="snížená",J329,0)</f>
        <v>0</v>
      </c>
      <c r="BG329" s="148">
        <f>IF(N329="zákl. přenesená",J329,0)</f>
        <v>0</v>
      </c>
      <c r="BH329" s="148">
        <f>IF(N329="sníž. přenesená",J329,0)</f>
        <v>0</v>
      </c>
      <c r="BI329" s="148">
        <f>IF(N329="nulová",J329,0)</f>
        <v>0</v>
      </c>
      <c r="BJ329" s="17" t="s">
        <v>80</v>
      </c>
      <c r="BK329" s="148">
        <f>ROUND(I329*H329,2)</f>
        <v>0</v>
      </c>
      <c r="BL329" s="17" t="s">
        <v>259</v>
      </c>
      <c r="BM329" s="147" t="s">
        <v>1147</v>
      </c>
    </row>
    <row r="330" spans="2:65" s="1" customFormat="1" ht="21.75" customHeight="1">
      <c r="B330" s="32"/>
      <c r="C330" s="136" t="s">
        <v>762</v>
      </c>
      <c r="D330" s="136" t="s">
        <v>254</v>
      </c>
      <c r="E330" s="137" t="s">
        <v>2110</v>
      </c>
      <c r="F330" s="138" t="s">
        <v>2111</v>
      </c>
      <c r="G330" s="139" t="s">
        <v>336</v>
      </c>
      <c r="H330" s="140">
        <v>0.84499999999999997</v>
      </c>
      <c r="I330" s="141"/>
      <c r="J330" s="142">
        <f>ROUND(I330*H330,2)</f>
        <v>0</v>
      </c>
      <c r="K330" s="138" t="s">
        <v>1934</v>
      </c>
      <c r="L330" s="32"/>
      <c r="M330" s="143" t="s">
        <v>1</v>
      </c>
      <c r="N330" s="144" t="s">
        <v>38</v>
      </c>
      <c r="P330" s="145">
        <f>O330*H330</f>
        <v>0</v>
      </c>
      <c r="Q330" s="145">
        <v>0</v>
      </c>
      <c r="R330" s="145">
        <f>Q330*H330</f>
        <v>0</v>
      </c>
      <c r="S330" s="145">
        <v>0</v>
      </c>
      <c r="T330" s="146">
        <f>S330*H330</f>
        <v>0</v>
      </c>
      <c r="AR330" s="147" t="s">
        <v>259</v>
      </c>
      <c r="AT330" s="147" t="s">
        <v>254</v>
      </c>
      <c r="AU330" s="147" t="s">
        <v>82</v>
      </c>
      <c r="AY330" s="17" t="s">
        <v>252</v>
      </c>
      <c r="BE330" s="148">
        <f>IF(N330="základní",J330,0)</f>
        <v>0</v>
      </c>
      <c r="BF330" s="148">
        <f>IF(N330="snížená",J330,0)</f>
        <v>0</v>
      </c>
      <c r="BG330" s="148">
        <f>IF(N330="zákl. přenesená",J330,0)</f>
        <v>0</v>
      </c>
      <c r="BH330" s="148">
        <f>IF(N330="sníž. přenesená",J330,0)</f>
        <v>0</v>
      </c>
      <c r="BI330" s="148">
        <f>IF(N330="nulová",J330,0)</f>
        <v>0</v>
      </c>
      <c r="BJ330" s="17" t="s">
        <v>80</v>
      </c>
      <c r="BK330" s="148">
        <f>ROUND(I330*H330,2)</f>
        <v>0</v>
      </c>
      <c r="BL330" s="17" t="s">
        <v>259</v>
      </c>
      <c r="BM330" s="147" t="s">
        <v>1156</v>
      </c>
    </row>
    <row r="331" spans="2:65" s="1" customFormat="1" ht="16.5" customHeight="1">
      <c r="B331" s="32"/>
      <c r="C331" s="136" t="s">
        <v>768</v>
      </c>
      <c r="D331" s="136" t="s">
        <v>254</v>
      </c>
      <c r="E331" s="137" t="s">
        <v>2112</v>
      </c>
      <c r="F331" s="138" t="s">
        <v>2113</v>
      </c>
      <c r="G331" s="139" t="s">
        <v>336</v>
      </c>
      <c r="H331" s="140">
        <v>8.4480000000000004</v>
      </c>
      <c r="I331" s="141"/>
      <c r="J331" s="142">
        <f>ROUND(I331*H331,2)</f>
        <v>0</v>
      </c>
      <c r="K331" s="138" t="s">
        <v>1934</v>
      </c>
      <c r="L331" s="32"/>
      <c r="M331" s="143" t="s">
        <v>1</v>
      </c>
      <c r="N331" s="144" t="s">
        <v>38</v>
      </c>
      <c r="P331" s="145">
        <f>O331*H331</f>
        <v>0</v>
      </c>
      <c r="Q331" s="145">
        <v>0</v>
      </c>
      <c r="R331" s="145">
        <f>Q331*H331</f>
        <v>0</v>
      </c>
      <c r="S331" s="145">
        <v>0</v>
      </c>
      <c r="T331" s="146">
        <f>S331*H331</f>
        <v>0</v>
      </c>
      <c r="AR331" s="147" t="s">
        <v>259</v>
      </c>
      <c r="AT331" s="147" t="s">
        <v>254</v>
      </c>
      <c r="AU331" s="147" t="s">
        <v>82</v>
      </c>
      <c r="AY331" s="17" t="s">
        <v>252</v>
      </c>
      <c r="BE331" s="148">
        <f>IF(N331="základní",J331,0)</f>
        <v>0</v>
      </c>
      <c r="BF331" s="148">
        <f>IF(N331="snížená",J331,0)</f>
        <v>0</v>
      </c>
      <c r="BG331" s="148">
        <f>IF(N331="zákl. přenesená",J331,0)</f>
        <v>0</v>
      </c>
      <c r="BH331" s="148">
        <f>IF(N331="sníž. přenesená",J331,0)</f>
        <v>0</v>
      </c>
      <c r="BI331" s="148">
        <f>IF(N331="nulová",J331,0)</f>
        <v>0</v>
      </c>
      <c r="BJ331" s="17" t="s">
        <v>80</v>
      </c>
      <c r="BK331" s="148">
        <f>ROUND(I331*H331,2)</f>
        <v>0</v>
      </c>
      <c r="BL331" s="17" t="s">
        <v>259</v>
      </c>
      <c r="BM331" s="147" t="s">
        <v>1166</v>
      </c>
    </row>
    <row r="332" spans="2:65" s="13" customFormat="1">
      <c r="B332" s="156"/>
      <c r="D332" s="150" t="s">
        <v>261</v>
      </c>
      <c r="E332" s="157" t="s">
        <v>1</v>
      </c>
      <c r="F332" s="158" t="s">
        <v>3929</v>
      </c>
      <c r="H332" s="159">
        <v>8.4480000000000004</v>
      </c>
      <c r="I332" s="160"/>
      <c r="L332" s="156"/>
      <c r="M332" s="161"/>
      <c r="T332" s="162"/>
      <c r="AT332" s="157" t="s">
        <v>261</v>
      </c>
      <c r="AU332" s="157" t="s">
        <v>82</v>
      </c>
      <c r="AV332" s="13" t="s">
        <v>82</v>
      </c>
      <c r="AW332" s="13" t="s">
        <v>30</v>
      </c>
      <c r="AX332" s="13" t="s">
        <v>73</v>
      </c>
      <c r="AY332" s="157" t="s">
        <v>252</v>
      </c>
    </row>
    <row r="333" spans="2:65" s="14" customFormat="1">
      <c r="B333" s="163"/>
      <c r="D333" s="150" t="s">
        <v>261</v>
      </c>
      <c r="E333" s="164" t="s">
        <v>1</v>
      </c>
      <c r="F333" s="165" t="s">
        <v>277</v>
      </c>
      <c r="H333" s="166">
        <v>8.4480000000000004</v>
      </c>
      <c r="I333" s="167"/>
      <c r="L333" s="163"/>
      <c r="M333" s="168"/>
      <c r="T333" s="169"/>
      <c r="AT333" s="164" t="s">
        <v>261</v>
      </c>
      <c r="AU333" s="164" t="s">
        <v>82</v>
      </c>
      <c r="AV333" s="14" t="s">
        <v>259</v>
      </c>
      <c r="AW333" s="14" t="s">
        <v>30</v>
      </c>
      <c r="AX333" s="14" t="s">
        <v>80</v>
      </c>
      <c r="AY333" s="164" t="s">
        <v>252</v>
      </c>
    </row>
    <row r="334" spans="2:65" s="1" customFormat="1" ht="16.5" customHeight="1">
      <c r="B334" s="32"/>
      <c r="C334" s="136" t="s">
        <v>774</v>
      </c>
      <c r="D334" s="136" t="s">
        <v>254</v>
      </c>
      <c r="E334" s="137" t="s">
        <v>2115</v>
      </c>
      <c r="F334" s="138" t="s">
        <v>2116</v>
      </c>
      <c r="G334" s="139" t="s">
        <v>336</v>
      </c>
      <c r="H334" s="140">
        <v>0.84499999999999997</v>
      </c>
      <c r="I334" s="141"/>
      <c r="J334" s="142">
        <f>ROUND(I334*H334,2)</f>
        <v>0</v>
      </c>
      <c r="K334" s="138" t="s">
        <v>1934</v>
      </c>
      <c r="L334" s="32"/>
      <c r="M334" s="188" t="s">
        <v>1</v>
      </c>
      <c r="N334" s="189" t="s">
        <v>38</v>
      </c>
      <c r="O334" s="190"/>
      <c r="P334" s="191">
        <f>O334*H334</f>
        <v>0</v>
      </c>
      <c r="Q334" s="191">
        <v>0</v>
      </c>
      <c r="R334" s="191">
        <f>Q334*H334</f>
        <v>0</v>
      </c>
      <c r="S334" s="191">
        <v>0</v>
      </c>
      <c r="T334" s="192">
        <f>S334*H334</f>
        <v>0</v>
      </c>
      <c r="AR334" s="147" t="s">
        <v>259</v>
      </c>
      <c r="AT334" s="147" t="s">
        <v>254</v>
      </c>
      <c r="AU334" s="147" t="s">
        <v>82</v>
      </c>
      <c r="AY334" s="17" t="s">
        <v>252</v>
      </c>
      <c r="BE334" s="148">
        <f>IF(N334="základní",J334,0)</f>
        <v>0</v>
      </c>
      <c r="BF334" s="148">
        <f>IF(N334="snížená",J334,0)</f>
        <v>0</v>
      </c>
      <c r="BG334" s="148">
        <f>IF(N334="zákl. přenesená",J334,0)</f>
        <v>0</v>
      </c>
      <c r="BH334" s="148">
        <f>IF(N334="sníž. přenesená",J334,0)</f>
        <v>0</v>
      </c>
      <c r="BI334" s="148">
        <f>IF(N334="nulová",J334,0)</f>
        <v>0</v>
      </c>
      <c r="BJ334" s="17" t="s">
        <v>80</v>
      </c>
      <c r="BK334" s="148">
        <f>ROUND(I334*H334,2)</f>
        <v>0</v>
      </c>
      <c r="BL334" s="17" t="s">
        <v>259</v>
      </c>
      <c r="BM334" s="147" t="s">
        <v>1178</v>
      </c>
    </row>
    <row r="335" spans="2:65" s="1" customFormat="1" ht="6.95" customHeight="1">
      <c r="B335" s="44"/>
      <c r="C335" s="45"/>
      <c r="D335" s="45"/>
      <c r="E335" s="45"/>
      <c r="F335" s="45"/>
      <c r="G335" s="45"/>
      <c r="H335" s="45"/>
      <c r="I335" s="45"/>
      <c r="J335" s="45"/>
      <c r="K335" s="45"/>
      <c r="L335" s="32"/>
    </row>
  </sheetData>
  <sheetProtection algorithmName="SHA-512" hashValue="PjNwbXTD3lYaLxvR4XVE/+uKplNyyQIqA1e61SncP5fTxScC7KoYf53VNL4EoZMeeymHORgPjqwdsWVb2SSaYA==" saltValue="2nfV+jfhYDZ/kbGvGY2eASVNcBXbRpjCFOfJhnd5UMJLOfk2LqzErrj1f9DAz9xpVX8p5rI3B09VGUKWnwLOOg==" spinCount="100000" sheet="1" objects="1" scenarios="1" formatColumns="0" formatRows="0" autoFilter="0"/>
  <autoFilter ref="C128:K334" xr:uid="{00000000-0009-0000-0000-000011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20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152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3286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3930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3931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ROUND(J132,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ROUND((SUM(BE132:BE199)),  2)</f>
        <v>0</v>
      </c>
      <c r="I37" s="96">
        <v>0.21</v>
      </c>
      <c r="J37" s="86">
        <f>ROUND(((SUM(BE132:BE199))*I37),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ROUND((SUM(BF132:BF199)),  2)</f>
        <v>0</v>
      </c>
      <c r="I38" s="96">
        <v>0.12</v>
      </c>
      <c r="J38" s="86">
        <f>ROUND(((SUM(BF132:BF199))*I38),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ROUND((SUM(BG132:BG199)),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ROUND((SUM(BH132:BH199)),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ROUND((SUM(BI132:BI199)),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3286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3930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B.3.1 - Elektroinstalace - 3.np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J132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2152</v>
      </c>
      <c r="E101" s="110"/>
      <c r="F101" s="110"/>
      <c r="G101" s="110"/>
      <c r="H101" s="110"/>
      <c r="I101" s="110"/>
      <c r="J101" s="111">
        <f>J133</f>
        <v>0</v>
      </c>
      <c r="L101" s="108"/>
    </row>
    <row r="102" spans="2:47" s="9" customFormat="1" ht="19.899999999999999" customHeight="1">
      <c r="B102" s="112"/>
      <c r="D102" s="113" t="s">
        <v>3932</v>
      </c>
      <c r="E102" s="114"/>
      <c r="F102" s="114"/>
      <c r="G102" s="114"/>
      <c r="H102" s="114"/>
      <c r="I102" s="114"/>
      <c r="J102" s="115">
        <f>J134</f>
        <v>0</v>
      </c>
      <c r="L102" s="112"/>
    </row>
    <row r="103" spans="2:47" s="9" customFormat="1" ht="19.899999999999999" customHeight="1">
      <c r="B103" s="112"/>
      <c r="D103" s="113" t="s">
        <v>2154</v>
      </c>
      <c r="E103" s="114"/>
      <c r="F103" s="114"/>
      <c r="G103" s="114"/>
      <c r="H103" s="114"/>
      <c r="I103" s="114"/>
      <c r="J103" s="115">
        <f>J149</f>
        <v>0</v>
      </c>
      <c r="L103" s="112"/>
    </row>
    <row r="104" spans="2:47" s="9" customFormat="1" ht="19.899999999999999" customHeight="1">
      <c r="B104" s="112"/>
      <c r="D104" s="113" t="s">
        <v>2155</v>
      </c>
      <c r="E104" s="114"/>
      <c r="F104" s="114"/>
      <c r="G104" s="114"/>
      <c r="H104" s="114"/>
      <c r="I104" s="114"/>
      <c r="J104" s="115">
        <f>J157</f>
        <v>0</v>
      </c>
      <c r="L104" s="112"/>
    </row>
    <row r="105" spans="2:47" s="9" customFormat="1" ht="19.899999999999999" customHeight="1">
      <c r="B105" s="112"/>
      <c r="D105" s="113" t="s">
        <v>2156</v>
      </c>
      <c r="E105" s="114"/>
      <c r="F105" s="114"/>
      <c r="G105" s="114"/>
      <c r="H105" s="114"/>
      <c r="I105" s="114"/>
      <c r="J105" s="115">
        <f>J165</f>
        <v>0</v>
      </c>
      <c r="L105" s="112"/>
    </row>
    <row r="106" spans="2:47" s="9" customFormat="1" ht="19.899999999999999" customHeight="1">
      <c r="B106" s="112"/>
      <c r="D106" s="113" t="s">
        <v>2157</v>
      </c>
      <c r="E106" s="114"/>
      <c r="F106" s="114"/>
      <c r="G106" s="114"/>
      <c r="H106" s="114"/>
      <c r="I106" s="114"/>
      <c r="J106" s="115">
        <f>J168</f>
        <v>0</v>
      </c>
      <c r="L106" s="112"/>
    </row>
    <row r="107" spans="2:47" s="9" customFormat="1" ht="19.899999999999999" customHeight="1">
      <c r="B107" s="112"/>
      <c r="D107" s="113" t="s">
        <v>3933</v>
      </c>
      <c r="E107" s="114"/>
      <c r="F107" s="114"/>
      <c r="G107" s="114"/>
      <c r="H107" s="114"/>
      <c r="I107" s="114"/>
      <c r="J107" s="115">
        <f>J174</f>
        <v>0</v>
      </c>
      <c r="L107" s="112"/>
    </row>
    <row r="108" spans="2:47" s="9" customFormat="1" ht="19.899999999999999" customHeight="1">
      <c r="B108" s="112"/>
      <c r="D108" s="113" t="s">
        <v>3934</v>
      </c>
      <c r="E108" s="114"/>
      <c r="F108" s="114"/>
      <c r="G108" s="114"/>
      <c r="H108" s="114"/>
      <c r="I108" s="114"/>
      <c r="J108" s="115">
        <f>J188</f>
        <v>0</v>
      </c>
      <c r="L108" s="112"/>
    </row>
    <row r="109" spans="2:47" s="1" customFormat="1" ht="21.75" customHeight="1">
      <c r="B109" s="32"/>
      <c r="L109" s="32"/>
    </row>
    <row r="110" spans="2:47" s="1" customFormat="1" ht="6.95" customHeight="1">
      <c r="B110" s="44"/>
      <c r="C110" s="45"/>
      <c r="D110" s="45"/>
      <c r="E110" s="45"/>
      <c r="F110" s="45"/>
      <c r="G110" s="45"/>
      <c r="H110" s="45"/>
      <c r="I110" s="45"/>
      <c r="J110" s="45"/>
      <c r="K110" s="45"/>
      <c r="L110" s="32"/>
    </row>
    <row r="114" spans="2:12" s="1" customFormat="1" ht="6.95" customHeight="1">
      <c r="B114" s="46"/>
      <c r="C114" s="47"/>
      <c r="D114" s="47"/>
      <c r="E114" s="47"/>
      <c r="F114" s="47"/>
      <c r="G114" s="47"/>
      <c r="H114" s="47"/>
      <c r="I114" s="47"/>
      <c r="J114" s="47"/>
      <c r="K114" s="47"/>
      <c r="L114" s="32"/>
    </row>
    <row r="115" spans="2:12" s="1" customFormat="1" ht="24.95" customHeight="1">
      <c r="B115" s="32"/>
      <c r="C115" s="21" t="s">
        <v>237</v>
      </c>
      <c r="L115" s="32"/>
    </row>
    <row r="116" spans="2:12" s="1" customFormat="1" ht="6.95" customHeight="1">
      <c r="B116" s="32"/>
      <c r="L116" s="32"/>
    </row>
    <row r="117" spans="2:12" s="1" customFormat="1" ht="12" customHeight="1">
      <c r="B117" s="32"/>
      <c r="C117" s="27" t="s">
        <v>16</v>
      </c>
      <c r="L117" s="32"/>
    </row>
    <row r="118" spans="2:12" s="1" customFormat="1" ht="26.25" customHeight="1">
      <c r="B118" s="32"/>
      <c r="E118" s="235" t="str">
        <f>E7</f>
        <v>FN Brno, Jihlavská 20 - rekonstrukce přípravny jídel a rozšíření jídelny</v>
      </c>
      <c r="F118" s="236"/>
      <c r="G118" s="236"/>
      <c r="H118" s="236"/>
      <c r="L118" s="32"/>
    </row>
    <row r="119" spans="2:12" ht="12" customHeight="1">
      <c r="B119" s="20"/>
      <c r="C119" s="27" t="s">
        <v>195</v>
      </c>
      <c r="L119" s="20"/>
    </row>
    <row r="120" spans="2:12" ht="16.5" customHeight="1">
      <c r="B120" s="20"/>
      <c r="E120" s="235" t="s">
        <v>3286</v>
      </c>
      <c r="F120" s="239"/>
      <c r="G120" s="239"/>
      <c r="H120" s="239"/>
      <c r="L120" s="20"/>
    </row>
    <row r="121" spans="2:12" ht="12" customHeight="1">
      <c r="B121" s="20"/>
      <c r="C121" s="27" t="s">
        <v>197</v>
      </c>
      <c r="L121" s="20"/>
    </row>
    <row r="122" spans="2:12" s="1" customFormat="1" ht="16.5" customHeight="1">
      <c r="B122" s="32"/>
      <c r="E122" s="230" t="s">
        <v>3930</v>
      </c>
      <c r="F122" s="237"/>
      <c r="G122" s="237"/>
      <c r="H122" s="237"/>
      <c r="L122" s="32"/>
    </row>
    <row r="123" spans="2:12" s="1" customFormat="1" ht="12" customHeight="1">
      <c r="B123" s="32"/>
      <c r="C123" s="27" t="s">
        <v>2118</v>
      </c>
      <c r="L123" s="32"/>
    </row>
    <row r="124" spans="2:12" s="1" customFormat="1" ht="16.5" customHeight="1">
      <c r="B124" s="32"/>
      <c r="E124" s="217" t="str">
        <f>E13</f>
        <v>B.3.1 - Elektroinstalace - 3.np</v>
      </c>
      <c r="F124" s="237"/>
      <c r="G124" s="237"/>
      <c r="H124" s="237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20</v>
      </c>
      <c r="F126" s="25" t="str">
        <f>F16</f>
        <v xml:space="preserve"> </v>
      </c>
      <c r="I126" s="27" t="s">
        <v>22</v>
      </c>
      <c r="J126" s="52" t="str">
        <f>IF(J16="","",J16)</f>
        <v>3. 6. 2025</v>
      </c>
      <c r="L126" s="32"/>
    </row>
    <row r="127" spans="2:12" s="1" customFormat="1" ht="6.95" customHeight="1">
      <c r="B127" s="32"/>
      <c r="L127" s="32"/>
    </row>
    <row r="128" spans="2:12" s="1" customFormat="1" ht="15.2" customHeight="1">
      <c r="B128" s="32"/>
      <c r="C128" s="27" t="s">
        <v>24</v>
      </c>
      <c r="F128" s="25" t="str">
        <f>E19</f>
        <v xml:space="preserve"> </v>
      </c>
      <c r="I128" s="27" t="s">
        <v>29</v>
      </c>
      <c r="J128" s="30" t="str">
        <f>E25</f>
        <v xml:space="preserve"> </v>
      </c>
      <c r="L128" s="32"/>
    </row>
    <row r="129" spans="2:65" s="1" customFormat="1" ht="15.2" customHeight="1">
      <c r="B129" s="32"/>
      <c r="C129" s="27" t="s">
        <v>27</v>
      </c>
      <c r="F129" s="25" t="str">
        <f>IF(E22="","",E22)</f>
        <v>Vyplň údaj</v>
      </c>
      <c r="I129" s="27" t="s">
        <v>31</v>
      </c>
      <c r="J129" s="30" t="str">
        <f>E28</f>
        <v xml:space="preserve"> 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6"/>
      <c r="C131" s="117" t="s">
        <v>238</v>
      </c>
      <c r="D131" s="118" t="s">
        <v>58</v>
      </c>
      <c r="E131" s="118" t="s">
        <v>54</v>
      </c>
      <c r="F131" s="118" t="s">
        <v>55</v>
      </c>
      <c r="G131" s="118" t="s">
        <v>239</v>
      </c>
      <c r="H131" s="118" t="s">
        <v>240</v>
      </c>
      <c r="I131" s="118" t="s">
        <v>241</v>
      </c>
      <c r="J131" s="118" t="s">
        <v>201</v>
      </c>
      <c r="K131" s="119" t="s">
        <v>242</v>
      </c>
      <c r="L131" s="116"/>
      <c r="M131" s="59" t="s">
        <v>1</v>
      </c>
      <c r="N131" s="60" t="s">
        <v>37</v>
      </c>
      <c r="O131" s="60" t="s">
        <v>243</v>
      </c>
      <c r="P131" s="60" t="s">
        <v>244</v>
      </c>
      <c r="Q131" s="60" t="s">
        <v>245</v>
      </c>
      <c r="R131" s="60" t="s">
        <v>246</v>
      </c>
      <c r="S131" s="60" t="s">
        <v>247</v>
      </c>
      <c r="T131" s="61" t="s">
        <v>248</v>
      </c>
    </row>
    <row r="132" spans="2:65" s="1" customFormat="1" ht="22.9" customHeight="1">
      <c r="B132" s="32"/>
      <c r="C132" s="64" t="s">
        <v>249</v>
      </c>
      <c r="J132" s="120">
        <f>BK132</f>
        <v>0</v>
      </c>
      <c r="L132" s="32"/>
      <c r="M132" s="62"/>
      <c r="N132" s="53"/>
      <c r="O132" s="53"/>
      <c r="P132" s="121">
        <f>P133</f>
        <v>0</v>
      </c>
      <c r="Q132" s="53"/>
      <c r="R132" s="121">
        <f>R133</f>
        <v>0</v>
      </c>
      <c r="S132" s="53"/>
      <c r="T132" s="122">
        <f>T133</f>
        <v>0</v>
      </c>
      <c r="AT132" s="17" t="s">
        <v>72</v>
      </c>
      <c r="AU132" s="17" t="s">
        <v>203</v>
      </c>
      <c r="BK132" s="123">
        <f>BK133</f>
        <v>0</v>
      </c>
    </row>
    <row r="133" spans="2:65" s="11" customFormat="1" ht="25.9" customHeight="1">
      <c r="B133" s="124"/>
      <c r="D133" s="125" t="s">
        <v>72</v>
      </c>
      <c r="E133" s="126" t="s">
        <v>1930</v>
      </c>
      <c r="F133" s="126" t="s">
        <v>2159</v>
      </c>
      <c r="I133" s="127"/>
      <c r="J133" s="128">
        <f>BK133</f>
        <v>0</v>
      </c>
      <c r="L133" s="124"/>
      <c r="M133" s="129"/>
      <c r="P133" s="130">
        <f>P134+P149+P157+P165+P168+P174+P188</f>
        <v>0</v>
      </c>
      <c r="R133" s="130">
        <f>R134+R149+R157+R165+R168+R174+R188</f>
        <v>0</v>
      </c>
      <c r="T133" s="131">
        <f>T134+T149+T157+T165+T168+T174+T188</f>
        <v>0</v>
      </c>
      <c r="AR133" s="125" t="s">
        <v>80</v>
      </c>
      <c r="AT133" s="132" t="s">
        <v>72</v>
      </c>
      <c r="AU133" s="132" t="s">
        <v>73</v>
      </c>
      <c r="AY133" s="125" t="s">
        <v>252</v>
      </c>
      <c r="BK133" s="133">
        <f>BK134+BK149+BK157+BK165+BK168+BK174+BK188</f>
        <v>0</v>
      </c>
    </row>
    <row r="134" spans="2:65" s="11" customFormat="1" ht="22.9" customHeight="1">
      <c r="B134" s="124"/>
      <c r="D134" s="125" t="s">
        <v>72</v>
      </c>
      <c r="E134" s="134" t="s">
        <v>1518</v>
      </c>
      <c r="F134" s="134" t="s">
        <v>2160</v>
      </c>
      <c r="I134" s="127"/>
      <c r="J134" s="135">
        <f>BK134</f>
        <v>0</v>
      </c>
      <c r="L134" s="124"/>
      <c r="M134" s="129"/>
      <c r="P134" s="130">
        <f>SUM(P135:P148)</f>
        <v>0</v>
      </c>
      <c r="R134" s="130">
        <f>SUM(R135:R148)</f>
        <v>0</v>
      </c>
      <c r="T134" s="131">
        <f>SUM(T135:T148)</f>
        <v>0</v>
      </c>
      <c r="AR134" s="125" t="s">
        <v>80</v>
      </c>
      <c r="AT134" s="132" t="s">
        <v>72</v>
      </c>
      <c r="AU134" s="132" t="s">
        <v>80</v>
      </c>
      <c r="AY134" s="125" t="s">
        <v>252</v>
      </c>
      <c r="BK134" s="133">
        <f>SUM(BK135:BK148)</f>
        <v>0</v>
      </c>
    </row>
    <row r="135" spans="2:65" s="1" customFormat="1" ht="21.75" customHeight="1">
      <c r="B135" s="32"/>
      <c r="C135" s="136" t="s">
        <v>80</v>
      </c>
      <c r="D135" s="136" t="s">
        <v>254</v>
      </c>
      <c r="E135" s="137" t="s">
        <v>2124</v>
      </c>
      <c r="F135" s="138" t="s">
        <v>2203</v>
      </c>
      <c r="G135" s="139" t="s">
        <v>2132</v>
      </c>
      <c r="H135" s="140">
        <v>6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82</v>
      </c>
    </row>
    <row r="136" spans="2:65" s="1" customFormat="1" ht="21.75" customHeight="1">
      <c r="B136" s="32"/>
      <c r="C136" s="136" t="s">
        <v>82</v>
      </c>
      <c r="D136" s="136" t="s">
        <v>254</v>
      </c>
      <c r="E136" s="137" t="s">
        <v>2126</v>
      </c>
      <c r="F136" s="138" t="s">
        <v>2204</v>
      </c>
      <c r="G136" s="139" t="s">
        <v>2132</v>
      </c>
      <c r="H136" s="140">
        <v>2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259</v>
      </c>
    </row>
    <row r="137" spans="2:65" s="1" customFormat="1" ht="21.75" customHeight="1">
      <c r="B137" s="32"/>
      <c r="C137" s="136" t="s">
        <v>96</v>
      </c>
      <c r="D137" s="136" t="s">
        <v>254</v>
      </c>
      <c r="E137" s="137" t="s">
        <v>2130</v>
      </c>
      <c r="F137" s="138" t="s">
        <v>2206</v>
      </c>
      <c r="G137" s="139" t="s">
        <v>2132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305</v>
      </c>
    </row>
    <row r="138" spans="2:65" s="1" customFormat="1" ht="16.5" customHeight="1">
      <c r="B138" s="32"/>
      <c r="C138" s="136" t="s">
        <v>259</v>
      </c>
      <c r="D138" s="136" t="s">
        <v>254</v>
      </c>
      <c r="E138" s="137" t="s">
        <v>2164</v>
      </c>
      <c r="F138" s="138" t="s">
        <v>3935</v>
      </c>
      <c r="G138" s="139" t="s">
        <v>2132</v>
      </c>
      <c r="H138" s="140">
        <v>4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320</v>
      </c>
    </row>
    <row r="139" spans="2:65" s="1" customFormat="1" ht="16.5" customHeight="1">
      <c r="B139" s="32"/>
      <c r="C139" s="136" t="s">
        <v>297</v>
      </c>
      <c r="D139" s="136" t="s">
        <v>254</v>
      </c>
      <c r="E139" s="137" t="s">
        <v>2133</v>
      </c>
      <c r="F139" s="138" t="s">
        <v>3936</v>
      </c>
      <c r="G139" s="139" t="s">
        <v>2132</v>
      </c>
      <c r="H139" s="140">
        <v>5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333</v>
      </c>
    </row>
    <row r="140" spans="2:65" s="1" customFormat="1" ht="21.75" customHeight="1">
      <c r="B140" s="32"/>
      <c r="C140" s="136" t="s">
        <v>305</v>
      </c>
      <c r="D140" s="136" t="s">
        <v>254</v>
      </c>
      <c r="E140" s="137" t="s">
        <v>2168</v>
      </c>
      <c r="F140" s="138" t="s">
        <v>2207</v>
      </c>
      <c r="G140" s="139" t="s">
        <v>2132</v>
      </c>
      <c r="H140" s="140">
        <v>116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8</v>
      </c>
    </row>
    <row r="141" spans="2:65" s="1" customFormat="1" ht="24.2" customHeight="1">
      <c r="B141" s="32"/>
      <c r="C141" s="136" t="s">
        <v>315</v>
      </c>
      <c r="D141" s="136" t="s">
        <v>254</v>
      </c>
      <c r="E141" s="137" t="s">
        <v>2139</v>
      </c>
      <c r="F141" s="138" t="s">
        <v>2208</v>
      </c>
      <c r="G141" s="139" t="s">
        <v>2132</v>
      </c>
      <c r="H141" s="140">
        <v>21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359</v>
      </c>
    </row>
    <row r="142" spans="2:65" s="1" customFormat="1" ht="16.5" customHeight="1">
      <c r="B142" s="32"/>
      <c r="C142" s="136" t="s">
        <v>320</v>
      </c>
      <c r="D142" s="136" t="s">
        <v>254</v>
      </c>
      <c r="E142" s="137" t="s">
        <v>2142</v>
      </c>
      <c r="F142" s="138" t="s">
        <v>3937</v>
      </c>
      <c r="G142" s="139" t="s">
        <v>2132</v>
      </c>
      <c r="H142" s="140">
        <v>2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368</v>
      </c>
    </row>
    <row r="143" spans="2:65" s="1" customFormat="1" ht="16.5" customHeight="1">
      <c r="B143" s="32"/>
      <c r="C143" s="136" t="s">
        <v>327</v>
      </c>
      <c r="D143" s="136" t="s">
        <v>254</v>
      </c>
      <c r="E143" s="137" t="s">
        <v>2174</v>
      </c>
      <c r="F143" s="138" t="s">
        <v>3938</v>
      </c>
      <c r="G143" s="139" t="s">
        <v>2132</v>
      </c>
      <c r="H143" s="140">
        <v>6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380</v>
      </c>
    </row>
    <row r="144" spans="2:65" s="1" customFormat="1" ht="24.2" customHeight="1">
      <c r="B144" s="32"/>
      <c r="C144" s="136" t="s">
        <v>333</v>
      </c>
      <c r="D144" s="136" t="s">
        <v>254</v>
      </c>
      <c r="E144" s="137" t="s">
        <v>2144</v>
      </c>
      <c r="F144" s="138" t="s">
        <v>3939</v>
      </c>
      <c r="G144" s="139" t="s">
        <v>2132</v>
      </c>
      <c r="H144" s="140">
        <v>2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405</v>
      </c>
    </row>
    <row r="145" spans="2:65" s="1" customFormat="1" ht="16.5" customHeight="1">
      <c r="B145" s="32"/>
      <c r="C145" s="136" t="s">
        <v>342</v>
      </c>
      <c r="D145" s="136" t="s">
        <v>254</v>
      </c>
      <c r="E145" s="137" t="s">
        <v>2146</v>
      </c>
      <c r="F145" s="138" t="s">
        <v>2210</v>
      </c>
      <c r="G145" s="139" t="s">
        <v>2132</v>
      </c>
      <c r="H145" s="140">
        <v>155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420</v>
      </c>
    </row>
    <row r="146" spans="2:65" s="1" customFormat="1" ht="16.5" customHeight="1">
      <c r="B146" s="32"/>
      <c r="C146" s="136" t="s">
        <v>8</v>
      </c>
      <c r="D146" s="136" t="s">
        <v>254</v>
      </c>
      <c r="E146" s="137" t="s">
        <v>2149</v>
      </c>
      <c r="F146" s="138" t="s">
        <v>3940</v>
      </c>
      <c r="G146" s="139" t="s">
        <v>2132</v>
      </c>
      <c r="H146" s="140">
        <v>13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431</v>
      </c>
    </row>
    <row r="147" spans="2:65" s="1" customFormat="1" ht="24.2" customHeight="1">
      <c r="B147" s="32"/>
      <c r="C147" s="136" t="s">
        <v>353</v>
      </c>
      <c r="D147" s="136" t="s">
        <v>254</v>
      </c>
      <c r="E147" s="137" t="s">
        <v>2183</v>
      </c>
      <c r="F147" s="138" t="s">
        <v>3941</v>
      </c>
      <c r="G147" s="139" t="s">
        <v>2132</v>
      </c>
      <c r="H147" s="140">
        <v>8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444</v>
      </c>
    </row>
    <row r="148" spans="2:65" s="1" customFormat="1" ht="16.5" customHeight="1">
      <c r="B148" s="32"/>
      <c r="C148" s="136" t="s">
        <v>359</v>
      </c>
      <c r="D148" s="136" t="s">
        <v>254</v>
      </c>
      <c r="E148" s="137" t="s">
        <v>2186</v>
      </c>
      <c r="F148" s="138" t="s">
        <v>3942</v>
      </c>
      <c r="G148" s="139" t="s">
        <v>2132</v>
      </c>
      <c r="H148" s="140">
        <v>2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456</v>
      </c>
    </row>
    <row r="149" spans="2:65" s="11" customFormat="1" ht="22.9" customHeight="1">
      <c r="B149" s="124"/>
      <c r="D149" s="125" t="s">
        <v>72</v>
      </c>
      <c r="E149" s="134" t="s">
        <v>2128</v>
      </c>
      <c r="F149" s="134" t="s">
        <v>2123</v>
      </c>
      <c r="I149" s="127"/>
      <c r="J149" s="135">
        <f>BK149</f>
        <v>0</v>
      </c>
      <c r="L149" s="124"/>
      <c r="M149" s="129"/>
      <c r="P149" s="130">
        <f>SUM(P150:P156)</f>
        <v>0</v>
      </c>
      <c r="R149" s="130">
        <f>SUM(R150:R156)</f>
        <v>0</v>
      </c>
      <c r="T149" s="131">
        <f>SUM(T150:T156)</f>
        <v>0</v>
      </c>
      <c r="AR149" s="125" t="s">
        <v>80</v>
      </c>
      <c r="AT149" s="132" t="s">
        <v>72</v>
      </c>
      <c r="AU149" s="132" t="s">
        <v>80</v>
      </c>
      <c r="AY149" s="125" t="s">
        <v>252</v>
      </c>
      <c r="BK149" s="133">
        <f>SUM(BK150:BK156)</f>
        <v>0</v>
      </c>
    </row>
    <row r="150" spans="2:65" s="1" customFormat="1" ht="21.75" customHeight="1">
      <c r="B150" s="32"/>
      <c r="C150" s="136" t="s">
        <v>363</v>
      </c>
      <c r="D150" s="136" t="s">
        <v>254</v>
      </c>
      <c r="E150" s="137" t="s">
        <v>2187</v>
      </c>
      <c r="F150" s="138" t="s">
        <v>2212</v>
      </c>
      <c r="G150" s="139" t="s">
        <v>2132</v>
      </c>
      <c r="H150" s="140">
        <v>157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468</v>
      </c>
    </row>
    <row r="151" spans="2:65" s="1" customFormat="1" ht="21.75" customHeight="1">
      <c r="B151" s="32"/>
      <c r="C151" s="136" t="s">
        <v>368</v>
      </c>
      <c r="D151" s="136" t="s">
        <v>254</v>
      </c>
      <c r="E151" s="137" t="s">
        <v>2217</v>
      </c>
      <c r="F151" s="138" t="s">
        <v>2213</v>
      </c>
      <c r="G151" s="139" t="s">
        <v>2132</v>
      </c>
      <c r="H151" s="140">
        <v>22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489</v>
      </c>
    </row>
    <row r="152" spans="2:65" s="1" customFormat="1" ht="16.5" customHeight="1">
      <c r="B152" s="32"/>
      <c r="C152" s="136" t="s">
        <v>373</v>
      </c>
      <c r="D152" s="136" t="s">
        <v>254</v>
      </c>
      <c r="E152" s="137" t="s">
        <v>2189</v>
      </c>
      <c r="F152" s="138" t="s">
        <v>2214</v>
      </c>
      <c r="G152" s="139" t="s">
        <v>2166</v>
      </c>
      <c r="H152" s="140">
        <v>11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502</v>
      </c>
    </row>
    <row r="153" spans="2:65" s="1" customFormat="1" ht="16.5" customHeight="1">
      <c r="B153" s="32"/>
      <c r="C153" s="136" t="s">
        <v>380</v>
      </c>
      <c r="D153" s="136" t="s">
        <v>254</v>
      </c>
      <c r="E153" s="137" t="s">
        <v>2220</v>
      </c>
      <c r="F153" s="138" t="s">
        <v>3943</v>
      </c>
      <c r="G153" s="139" t="s">
        <v>2166</v>
      </c>
      <c r="H153" s="140">
        <v>7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553</v>
      </c>
    </row>
    <row r="154" spans="2:65" s="1" customFormat="1" ht="24.2" customHeight="1">
      <c r="B154" s="32"/>
      <c r="C154" s="136" t="s">
        <v>399</v>
      </c>
      <c r="D154" s="136" t="s">
        <v>254</v>
      </c>
      <c r="E154" s="137" t="s">
        <v>2191</v>
      </c>
      <c r="F154" s="138" t="s">
        <v>2169</v>
      </c>
      <c r="G154" s="139" t="s">
        <v>2132</v>
      </c>
      <c r="H154" s="140">
        <v>1128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565</v>
      </c>
    </row>
    <row r="155" spans="2:65" s="1" customFormat="1" ht="24.2" customHeight="1">
      <c r="B155" s="32"/>
      <c r="C155" s="136" t="s">
        <v>405</v>
      </c>
      <c r="D155" s="136" t="s">
        <v>254</v>
      </c>
      <c r="E155" s="137" t="s">
        <v>2222</v>
      </c>
      <c r="F155" s="138" t="s">
        <v>2216</v>
      </c>
      <c r="G155" s="139" t="s">
        <v>610</v>
      </c>
      <c r="H155" s="140">
        <v>148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578</v>
      </c>
    </row>
    <row r="156" spans="2:65" s="1" customFormat="1" ht="24.2" customHeight="1">
      <c r="B156" s="32"/>
      <c r="C156" s="136" t="s">
        <v>7</v>
      </c>
      <c r="D156" s="136" t="s">
        <v>254</v>
      </c>
      <c r="E156" s="137" t="s">
        <v>2192</v>
      </c>
      <c r="F156" s="138" t="s">
        <v>3944</v>
      </c>
      <c r="G156" s="139" t="s">
        <v>610</v>
      </c>
      <c r="H156" s="140">
        <v>32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590</v>
      </c>
    </row>
    <row r="157" spans="2:65" s="11" customFormat="1" ht="22.9" customHeight="1">
      <c r="B157" s="124"/>
      <c r="D157" s="125" t="s">
        <v>72</v>
      </c>
      <c r="E157" s="134" t="s">
        <v>2171</v>
      </c>
      <c r="F157" s="134" t="s">
        <v>2172</v>
      </c>
      <c r="I157" s="127"/>
      <c r="J157" s="135">
        <f>BK157</f>
        <v>0</v>
      </c>
      <c r="L157" s="124"/>
      <c r="M157" s="129"/>
      <c r="P157" s="130">
        <f>SUM(P158:P164)</f>
        <v>0</v>
      </c>
      <c r="R157" s="130">
        <f>SUM(R158:R164)</f>
        <v>0</v>
      </c>
      <c r="T157" s="131">
        <f>SUM(T158:T164)</f>
        <v>0</v>
      </c>
      <c r="AR157" s="125" t="s">
        <v>80</v>
      </c>
      <c r="AT157" s="132" t="s">
        <v>72</v>
      </c>
      <c r="AU157" s="132" t="s">
        <v>80</v>
      </c>
      <c r="AY157" s="125" t="s">
        <v>252</v>
      </c>
      <c r="BK157" s="133">
        <f>SUM(BK158:BK164)</f>
        <v>0</v>
      </c>
    </row>
    <row r="158" spans="2:65" s="1" customFormat="1" ht="16.5" customHeight="1">
      <c r="B158" s="32"/>
      <c r="C158" s="136" t="s">
        <v>420</v>
      </c>
      <c r="D158" s="136" t="s">
        <v>254</v>
      </c>
      <c r="E158" s="137" t="s">
        <v>2225</v>
      </c>
      <c r="F158" s="138" t="s">
        <v>2219</v>
      </c>
      <c r="G158" s="139" t="s">
        <v>610</v>
      </c>
      <c r="H158" s="140">
        <v>21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602</v>
      </c>
    </row>
    <row r="159" spans="2:65" s="1" customFormat="1" ht="16.5" customHeight="1">
      <c r="B159" s="32"/>
      <c r="C159" s="136" t="s">
        <v>424</v>
      </c>
      <c r="D159" s="136" t="s">
        <v>254</v>
      </c>
      <c r="E159" s="137" t="s">
        <v>2193</v>
      </c>
      <c r="F159" s="138" t="s">
        <v>2221</v>
      </c>
      <c r="G159" s="139" t="s">
        <v>610</v>
      </c>
      <c r="H159" s="140">
        <v>274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614</v>
      </c>
    </row>
    <row r="160" spans="2:65" s="1" customFormat="1" ht="16.5" customHeight="1">
      <c r="B160" s="32"/>
      <c r="C160" s="136" t="s">
        <v>431</v>
      </c>
      <c r="D160" s="136" t="s">
        <v>254</v>
      </c>
      <c r="E160" s="137" t="s">
        <v>2194</v>
      </c>
      <c r="F160" s="138" t="s">
        <v>2173</v>
      </c>
      <c r="G160" s="139" t="s">
        <v>610</v>
      </c>
      <c r="H160" s="140">
        <v>953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637</v>
      </c>
    </row>
    <row r="161" spans="2:65" s="1" customFormat="1" ht="16.5" customHeight="1">
      <c r="B161" s="32"/>
      <c r="C161" s="136" t="s">
        <v>438</v>
      </c>
      <c r="D161" s="136" t="s">
        <v>254</v>
      </c>
      <c r="E161" s="137" t="s">
        <v>2195</v>
      </c>
      <c r="F161" s="138" t="s">
        <v>2224</v>
      </c>
      <c r="G161" s="139" t="s">
        <v>610</v>
      </c>
      <c r="H161" s="140">
        <v>578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655</v>
      </c>
    </row>
    <row r="162" spans="2:65" s="1" customFormat="1" ht="16.5" customHeight="1">
      <c r="B162" s="32"/>
      <c r="C162" s="136" t="s">
        <v>444</v>
      </c>
      <c r="D162" s="136" t="s">
        <v>254</v>
      </c>
      <c r="E162" s="137" t="s">
        <v>2196</v>
      </c>
      <c r="F162" s="138" t="s">
        <v>3945</v>
      </c>
      <c r="G162" s="139" t="s">
        <v>610</v>
      </c>
      <c r="H162" s="140">
        <v>120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668</v>
      </c>
    </row>
    <row r="163" spans="2:65" s="1" customFormat="1" ht="16.5" customHeight="1">
      <c r="B163" s="32"/>
      <c r="C163" s="136" t="s">
        <v>449</v>
      </c>
      <c r="D163" s="136" t="s">
        <v>254</v>
      </c>
      <c r="E163" s="137" t="s">
        <v>2198</v>
      </c>
      <c r="F163" s="138" t="s">
        <v>3946</v>
      </c>
      <c r="G163" s="139" t="s">
        <v>610</v>
      </c>
      <c r="H163" s="140">
        <v>123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684</v>
      </c>
    </row>
    <row r="164" spans="2:65" s="1" customFormat="1" ht="16.5" customHeight="1">
      <c r="B164" s="32"/>
      <c r="C164" s="136" t="s">
        <v>456</v>
      </c>
      <c r="D164" s="136" t="s">
        <v>254</v>
      </c>
      <c r="E164" s="137" t="s">
        <v>2200</v>
      </c>
      <c r="F164" s="138" t="s">
        <v>2234</v>
      </c>
      <c r="G164" s="139" t="s">
        <v>610</v>
      </c>
      <c r="H164" s="140">
        <v>176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697</v>
      </c>
    </row>
    <row r="165" spans="2:65" s="11" customFormat="1" ht="22.9" customHeight="1">
      <c r="B165" s="124"/>
      <c r="D165" s="125" t="s">
        <v>72</v>
      </c>
      <c r="E165" s="134" t="s">
        <v>2177</v>
      </c>
      <c r="F165" s="134" t="s">
        <v>2178</v>
      </c>
      <c r="I165" s="127"/>
      <c r="J165" s="135">
        <f>BK165</f>
        <v>0</v>
      </c>
      <c r="L165" s="124"/>
      <c r="M165" s="129"/>
      <c r="P165" s="130">
        <f>SUM(P166:P167)</f>
        <v>0</v>
      </c>
      <c r="R165" s="130">
        <f>SUM(R166:R167)</f>
        <v>0</v>
      </c>
      <c r="T165" s="131">
        <f>SUM(T166:T167)</f>
        <v>0</v>
      </c>
      <c r="AR165" s="125" t="s">
        <v>80</v>
      </c>
      <c r="AT165" s="132" t="s">
        <v>72</v>
      </c>
      <c r="AU165" s="132" t="s">
        <v>80</v>
      </c>
      <c r="AY165" s="125" t="s">
        <v>252</v>
      </c>
      <c r="BK165" s="133">
        <f>SUM(BK166:BK167)</f>
        <v>0</v>
      </c>
    </row>
    <row r="166" spans="2:65" s="1" customFormat="1" ht="16.5" customHeight="1">
      <c r="B166" s="32"/>
      <c r="C166" s="136" t="s">
        <v>462</v>
      </c>
      <c r="D166" s="136" t="s">
        <v>254</v>
      </c>
      <c r="E166" s="137" t="s">
        <v>2233</v>
      </c>
      <c r="F166" s="138" t="s">
        <v>3947</v>
      </c>
      <c r="G166" s="139" t="s">
        <v>2132</v>
      </c>
      <c r="H166" s="140">
        <v>1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707</v>
      </c>
    </row>
    <row r="167" spans="2:65" s="1" customFormat="1" ht="16.5" customHeight="1">
      <c r="B167" s="32"/>
      <c r="C167" s="136" t="s">
        <v>468</v>
      </c>
      <c r="D167" s="136" t="s">
        <v>254</v>
      </c>
      <c r="E167" s="137" t="s">
        <v>2235</v>
      </c>
      <c r="F167" s="138" t="s">
        <v>3948</v>
      </c>
      <c r="G167" s="139" t="s">
        <v>2132</v>
      </c>
      <c r="H167" s="140">
        <v>1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717</v>
      </c>
    </row>
    <row r="168" spans="2:65" s="11" customFormat="1" ht="22.9" customHeight="1">
      <c r="B168" s="124"/>
      <c r="D168" s="125" t="s">
        <v>72</v>
      </c>
      <c r="E168" s="134" t="s">
        <v>2180</v>
      </c>
      <c r="F168" s="134" t="s">
        <v>2181</v>
      </c>
      <c r="I168" s="127"/>
      <c r="J168" s="135">
        <f>BK168</f>
        <v>0</v>
      </c>
      <c r="L168" s="124"/>
      <c r="M168" s="129"/>
      <c r="P168" s="130">
        <f>SUM(P169:P173)</f>
        <v>0</v>
      </c>
      <c r="R168" s="130">
        <f>SUM(R169:R173)</f>
        <v>0</v>
      </c>
      <c r="T168" s="131">
        <f>SUM(T169:T173)</f>
        <v>0</v>
      </c>
      <c r="AR168" s="125" t="s">
        <v>80</v>
      </c>
      <c r="AT168" s="132" t="s">
        <v>72</v>
      </c>
      <c r="AU168" s="132" t="s">
        <v>80</v>
      </c>
      <c r="AY168" s="125" t="s">
        <v>252</v>
      </c>
      <c r="BK168" s="133">
        <f>SUM(BK169:BK173)</f>
        <v>0</v>
      </c>
    </row>
    <row r="169" spans="2:65" s="1" customFormat="1" ht="21.75" customHeight="1">
      <c r="B169" s="32"/>
      <c r="C169" s="136" t="s">
        <v>481</v>
      </c>
      <c r="D169" s="136" t="s">
        <v>254</v>
      </c>
      <c r="E169" s="137" t="s">
        <v>2237</v>
      </c>
      <c r="F169" s="138" t="s">
        <v>3949</v>
      </c>
      <c r="G169" s="139" t="s">
        <v>2132</v>
      </c>
      <c r="H169" s="140">
        <v>50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732</v>
      </c>
    </row>
    <row r="170" spans="2:65" s="1" customFormat="1" ht="16.5" customHeight="1">
      <c r="B170" s="32"/>
      <c r="C170" s="136" t="s">
        <v>489</v>
      </c>
      <c r="D170" s="136" t="s">
        <v>254</v>
      </c>
      <c r="E170" s="137" t="s">
        <v>2239</v>
      </c>
      <c r="F170" s="138" t="s">
        <v>3950</v>
      </c>
      <c r="G170" s="139" t="s">
        <v>2132</v>
      </c>
      <c r="H170" s="140">
        <v>14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744</v>
      </c>
    </row>
    <row r="171" spans="2:65" s="1" customFormat="1" ht="16.5" customHeight="1">
      <c r="B171" s="32"/>
      <c r="C171" s="136" t="s">
        <v>493</v>
      </c>
      <c r="D171" s="136" t="s">
        <v>254</v>
      </c>
      <c r="E171" s="137" t="s">
        <v>2241</v>
      </c>
      <c r="F171" s="138" t="s">
        <v>2248</v>
      </c>
      <c r="G171" s="139" t="s">
        <v>2132</v>
      </c>
      <c r="H171" s="140">
        <v>9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758</v>
      </c>
    </row>
    <row r="172" spans="2:65" s="1" customFormat="1" ht="16.5" customHeight="1">
      <c r="B172" s="32"/>
      <c r="C172" s="136" t="s">
        <v>502</v>
      </c>
      <c r="D172" s="136" t="s">
        <v>254</v>
      </c>
      <c r="E172" s="137" t="s">
        <v>2243</v>
      </c>
      <c r="F172" s="138" t="s">
        <v>2251</v>
      </c>
      <c r="G172" s="139" t="s">
        <v>2132</v>
      </c>
      <c r="H172" s="140">
        <v>3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82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768</v>
      </c>
    </row>
    <row r="173" spans="2:65" s="1" customFormat="1" ht="16.5" customHeight="1">
      <c r="B173" s="32"/>
      <c r="C173" s="136" t="s">
        <v>543</v>
      </c>
      <c r="D173" s="136" t="s">
        <v>254</v>
      </c>
      <c r="E173" s="137" t="s">
        <v>2245</v>
      </c>
      <c r="F173" s="138" t="s">
        <v>2184</v>
      </c>
      <c r="G173" s="139" t="s">
        <v>2132</v>
      </c>
      <c r="H173" s="140">
        <v>1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786</v>
      </c>
    </row>
    <row r="174" spans="2:65" s="11" customFormat="1" ht="22.9" customHeight="1">
      <c r="B174" s="124"/>
      <c r="D174" s="125" t="s">
        <v>72</v>
      </c>
      <c r="E174" s="134" t="s">
        <v>2185</v>
      </c>
      <c r="F174" s="134" t="s">
        <v>3951</v>
      </c>
      <c r="I174" s="127"/>
      <c r="J174" s="135">
        <f>BK174</f>
        <v>0</v>
      </c>
      <c r="L174" s="124"/>
      <c r="M174" s="129"/>
      <c r="P174" s="130">
        <f>SUM(P175:P187)</f>
        <v>0</v>
      </c>
      <c r="R174" s="130">
        <f>SUM(R175:R187)</f>
        <v>0</v>
      </c>
      <c r="T174" s="131">
        <f>SUM(T175:T187)</f>
        <v>0</v>
      </c>
      <c r="AR174" s="125" t="s">
        <v>80</v>
      </c>
      <c r="AT174" s="132" t="s">
        <v>72</v>
      </c>
      <c r="AU174" s="132" t="s">
        <v>80</v>
      </c>
      <c r="AY174" s="125" t="s">
        <v>252</v>
      </c>
      <c r="BK174" s="133">
        <f>SUM(BK175:BK187)</f>
        <v>0</v>
      </c>
    </row>
    <row r="175" spans="2:65" s="1" customFormat="1" ht="16.5" customHeight="1">
      <c r="B175" s="32"/>
      <c r="C175" s="136" t="s">
        <v>553</v>
      </c>
      <c r="D175" s="136" t="s">
        <v>254</v>
      </c>
      <c r="E175" s="137" t="s">
        <v>2247</v>
      </c>
      <c r="F175" s="138" t="s">
        <v>3952</v>
      </c>
      <c r="G175" s="139" t="s">
        <v>2141</v>
      </c>
      <c r="H175" s="140">
        <v>20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799</v>
      </c>
    </row>
    <row r="176" spans="2:65" s="1" customFormat="1" ht="16.5" customHeight="1">
      <c r="B176" s="32"/>
      <c r="C176" s="136" t="s">
        <v>559</v>
      </c>
      <c r="D176" s="136" t="s">
        <v>254</v>
      </c>
      <c r="E176" s="137" t="s">
        <v>2249</v>
      </c>
      <c r="F176" s="138" t="s">
        <v>3953</v>
      </c>
      <c r="G176" s="139" t="s">
        <v>901</v>
      </c>
      <c r="H176" s="140">
        <v>28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809</v>
      </c>
    </row>
    <row r="177" spans="2:65" s="1" customFormat="1" ht="16.5" customHeight="1">
      <c r="B177" s="32"/>
      <c r="C177" s="136" t="s">
        <v>565</v>
      </c>
      <c r="D177" s="136" t="s">
        <v>254</v>
      </c>
      <c r="E177" s="137" t="s">
        <v>2250</v>
      </c>
      <c r="F177" s="138" t="s">
        <v>3954</v>
      </c>
      <c r="G177" s="139" t="s">
        <v>2132</v>
      </c>
      <c r="H177" s="140">
        <v>196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819</v>
      </c>
    </row>
    <row r="178" spans="2:65" s="1" customFormat="1" ht="16.5" customHeight="1">
      <c r="B178" s="32"/>
      <c r="C178" s="136" t="s">
        <v>574</v>
      </c>
      <c r="D178" s="136" t="s">
        <v>254</v>
      </c>
      <c r="E178" s="137" t="s">
        <v>2252</v>
      </c>
      <c r="F178" s="138" t="s">
        <v>3955</v>
      </c>
      <c r="G178" s="139" t="s">
        <v>2132</v>
      </c>
      <c r="H178" s="140">
        <v>6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828</v>
      </c>
    </row>
    <row r="179" spans="2:65" s="1" customFormat="1" ht="16.5" customHeight="1">
      <c r="B179" s="32"/>
      <c r="C179" s="136" t="s">
        <v>578</v>
      </c>
      <c r="D179" s="136" t="s">
        <v>254</v>
      </c>
      <c r="E179" s="137" t="s">
        <v>2253</v>
      </c>
      <c r="F179" s="138" t="s">
        <v>3956</v>
      </c>
      <c r="G179" s="139" t="s">
        <v>2132</v>
      </c>
      <c r="H179" s="140">
        <v>6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837</v>
      </c>
    </row>
    <row r="180" spans="2:65" s="1" customFormat="1" ht="16.5" customHeight="1">
      <c r="B180" s="32"/>
      <c r="C180" s="136" t="s">
        <v>585</v>
      </c>
      <c r="D180" s="136" t="s">
        <v>254</v>
      </c>
      <c r="E180" s="137" t="s">
        <v>2254</v>
      </c>
      <c r="F180" s="138" t="s">
        <v>3957</v>
      </c>
      <c r="G180" s="139" t="s">
        <v>2132</v>
      </c>
      <c r="H180" s="140">
        <v>2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847</v>
      </c>
    </row>
    <row r="181" spans="2:65" s="1" customFormat="1" ht="16.5" customHeight="1">
      <c r="B181" s="32"/>
      <c r="C181" s="136" t="s">
        <v>590</v>
      </c>
      <c r="D181" s="136" t="s">
        <v>254</v>
      </c>
      <c r="E181" s="137" t="s">
        <v>3958</v>
      </c>
      <c r="F181" s="138" t="s">
        <v>3959</v>
      </c>
      <c r="G181" s="139" t="s">
        <v>2132</v>
      </c>
      <c r="H181" s="140">
        <v>8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82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857</v>
      </c>
    </row>
    <row r="182" spans="2:65" s="1" customFormat="1" ht="16.5" customHeight="1">
      <c r="B182" s="32"/>
      <c r="C182" s="136" t="s">
        <v>596</v>
      </c>
      <c r="D182" s="136" t="s">
        <v>254</v>
      </c>
      <c r="E182" s="137" t="s">
        <v>2255</v>
      </c>
      <c r="F182" s="138" t="s">
        <v>3960</v>
      </c>
      <c r="G182" s="139" t="s">
        <v>2132</v>
      </c>
      <c r="H182" s="140">
        <v>8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868</v>
      </c>
    </row>
    <row r="183" spans="2:65" s="1" customFormat="1" ht="16.5" customHeight="1">
      <c r="B183" s="32"/>
      <c r="C183" s="136" t="s">
        <v>602</v>
      </c>
      <c r="D183" s="136" t="s">
        <v>254</v>
      </c>
      <c r="E183" s="137" t="s">
        <v>3961</v>
      </c>
      <c r="F183" s="138" t="s">
        <v>3962</v>
      </c>
      <c r="G183" s="139" t="s">
        <v>2132</v>
      </c>
      <c r="H183" s="140">
        <v>66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878</v>
      </c>
    </row>
    <row r="184" spans="2:65" s="1" customFormat="1" ht="16.5" customHeight="1">
      <c r="B184" s="32"/>
      <c r="C184" s="136" t="s">
        <v>607</v>
      </c>
      <c r="D184" s="136" t="s">
        <v>254</v>
      </c>
      <c r="E184" s="137" t="s">
        <v>2256</v>
      </c>
      <c r="F184" s="138" t="s">
        <v>3963</v>
      </c>
      <c r="G184" s="139" t="s">
        <v>2132</v>
      </c>
      <c r="H184" s="140">
        <v>8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888</v>
      </c>
    </row>
    <row r="185" spans="2:65" s="1" customFormat="1" ht="16.5" customHeight="1">
      <c r="B185" s="32"/>
      <c r="C185" s="136" t="s">
        <v>614</v>
      </c>
      <c r="D185" s="136" t="s">
        <v>254</v>
      </c>
      <c r="E185" s="137" t="s">
        <v>3964</v>
      </c>
      <c r="F185" s="138" t="s">
        <v>3965</v>
      </c>
      <c r="G185" s="139" t="s">
        <v>2132</v>
      </c>
      <c r="H185" s="140">
        <v>42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898</v>
      </c>
    </row>
    <row r="186" spans="2:65" s="1" customFormat="1" ht="16.5" customHeight="1">
      <c r="B186" s="32"/>
      <c r="C186" s="136" t="s">
        <v>623</v>
      </c>
      <c r="D186" s="136" t="s">
        <v>254</v>
      </c>
      <c r="E186" s="137" t="s">
        <v>2257</v>
      </c>
      <c r="F186" s="138" t="s">
        <v>3966</v>
      </c>
      <c r="G186" s="139" t="s">
        <v>2141</v>
      </c>
      <c r="H186" s="140">
        <v>10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914</v>
      </c>
    </row>
    <row r="187" spans="2:65" s="1" customFormat="1" ht="16.5" customHeight="1">
      <c r="B187" s="32"/>
      <c r="C187" s="136" t="s">
        <v>637</v>
      </c>
      <c r="D187" s="136" t="s">
        <v>254</v>
      </c>
      <c r="E187" s="137" t="s">
        <v>3967</v>
      </c>
      <c r="F187" s="138" t="s">
        <v>3968</v>
      </c>
      <c r="G187" s="139" t="s">
        <v>2132</v>
      </c>
      <c r="H187" s="140">
        <v>1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925</v>
      </c>
    </row>
    <row r="188" spans="2:65" s="11" customFormat="1" ht="22.9" customHeight="1">
      <c r="B188" s="124"/>
      <c r="D188" s="125" t="s">
        <v>72</v>
      </c>
      <c r="E188" s="134" t="s">
        <v>3969</v>
      </c>
      <c r="F188" s="134" t="s">
        <v>2129</v>
      </c>
      <c r="I188" s="127"/>
      <c r="J188" s="135">
        <f>BK188</f>
        <v>0</v>
      </c>
      <c r="L188" s="124"/>
      <c r="M188" s="129"/>
      <c r="P188" s="130">
        <f>SUM(P189:P199)</f>
        <v>0</v>
      </c>
      <c r="R188" s="130">
        <f>SUM(R189:R199)</f>
        <v>0</v>
      </c>
      <c r="T188" s="131">
        <f>SUM(T189:T199)</f>
        <v>0</v>
      </c>
      <c r="AR188" s="125" t="s">
        <v>80</v>
      </c>
      <c r="AT188" s="132" t="s">
        <v>72</v>
      </c>
      <c r="AU188" s="132" t="s">
        <v>80</v>
      </c>
      <c r="AY188" s="125" t="s">
        <v>252</v>
      </c>
      <c r="BK188" s="133">
        <f>SUM(BK189:BK199)</f>
        <v>0</v>
      </c>
    </row>
    <row r="189" spans="2:65" s="1" customFormat="1" ht="16.5" customHeight="1">
      <c r="B189" s="32"/>
      <c r="C189" s="136" t="s">
        <v>651</v>
      </c>
      <c r="D189" s="136" t="s">
        <v>254</v>
      </c>
      <c r="E189" s="137" t="s">
        <v>2258</v>
      </c>
      <c r="F189" s="138" t="s">
        <v>2131</v>
      </c>
      <c r="G189" s="139" t="s">
        <v>2141</v>
      </c>
      <c r="H189" s="140">
        <v>15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934</v>
      </c>
    </row>
    <row r="190" spans="2:65" s="1" customFormat="1" ht="16.5" customHeight="1">
      <c r="B190" s="32"/>
      <c r="C190" s="136" t="s">
        <v>655</v>
      </c>
      <c r="D190" s="136" t="s">
        <v>254</v>
      </c>
      <c r="E190" s="137" t="s">
        <v>2259</v>
      </c>
      <c r="F190" s="138" t="s">
        <v>2188</v>
      </c>
      <c r="G190" s="139" t="s">
        <v>2132</v>
      </c>
      <c r="H190" s="140">
        <v>1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944</v>
      </c>
    </row>
    <row r="191" spans="2:65" s="1" customFormat="1" ht="16.5" customHeight="1">
      <c r="B191" s="32"/>
      <c r="C191" s="136" t="s">
        <v>660</v>
      </c>
      <c r="D191" s="136" t="s">
        <v>254</v>
      </c>
      <c r="E191" s="137" t="s">
        <v>2261</v>
      </c>
      <c r="F191" s="138" t="s">
        <v>2190</v>
      </c>
      <c r="G191" s="139" t="s">
        <v>2132</v>
      </c>
      <c r="H191" s="140">
        <v>188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971</v>
      </c>
    </row>
    <row r="192" spans="2:65" s="1" customFormat="1" ht="33" customHeight="1">
      <c r="B192" s="32"/>
      <c r="C192" s="136" t="s">
        <v>668</v>
      </c>
      <c r="D192" s="136" t="s">
        <v>254</v>
      </c>
      <c r="E192" s="137" t="s">
        <v>3970</v>
      </c>
      <c r="F192" s="138" t="s">
        <v>2140</v>
      </c>
      <c r="G192" s="139" t="s">
        <v>2141</v>
      </c>
      <c r="H192" s="140">
        <v>13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259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259</v>
      </c>
      <c r="BM192" s="147" t="s">
        <v>983</v>
      </c>
    </row>
    <row r="193" spans="2:65" s="1" customFormat="1" ht="16.5" customHeight="1">
      <c r="B193" s="32"/>
      <c r="C193" s="136" t="s">
        <v>678</v>
      </c>
      <c r="D193" s="136" t="s">
        <v>254</v>
      </c>
      <c r="E193" s="137" t="s">
        <v>3971</v>
      </c>
      <c r="F193" s="138" t="s">
        <v>2143</v>
      </c>
      <c r="G193" s="139" t="s">
        <v>2132</v>
      </c>
      <c r="H193" s="140">
        <v>18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993</v>
      </c>
    </row>
    <row r="194" spans="2:65" s="1" customFormat="1" ht="16.5" customHeight="1">
      <c r="B194" s="32"/>
      <c r="C194" s="136" t="s">
        <v>684</v>
      </c>
      <c r="D194" s="136" t="s">
        <v>254</v>
      </c>
      <c r="E194" s="137" t="s">
        <v>3972</v>
      </c>
      <c r="F194" s="138" t="s">
        <v>2145</v>
      </c>
      <c r="G194" s="139" t="s">
        <v>2141</v>
      </c>
      <c r="H194" s="140">
        <v>17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1003</v>
      </c>
    </row>
    <row r="195" spans="2:65" s="1" customFormat="1" ht="16.5" customHeight="1">
      <c r="B195" s="32"/>
      <c r="C195" s="136" t="s">
        <v>691</v>
      </c>
      <c r="D195" s="136" t="s">
        <v>254</v>
      </c>
      <c r="E195" s="137" t="s">
        <v>3973</v>
      </c>
      <c r="F195" s="138" t="s">
        <v>2147</v>
      </c>
      <c r="G195" s="139" t="s">
        <v>2148</v>
      </c>
      <c r="H195" s="140">
        <v>18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1013</v>
      </c>
    </row>
    <row r="196" spans="2:65" s="1" customFormat="1" ht="16.5" customHeight="1">
      <c r="B196" s="32"/>
      <c r="C196" s="136" t="s">
        <v>697</v>
      </c>
      <c r="D196" s="136" t="s">
        <v>254</v>
      </c>
      <c r="E196" s="137" t="s">
        <v>3974</v>
      </c>
      <c r="F196" s="138" t="s">
        <v>2150</v>
      </c>
      <c r="G196" s="139" t="s">
        <v>2141</v>
      </c>
      <c r="H196" s="140">
        <v>12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38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259</v>
      </c>
      <c r="AT196" s="147" t="s">
        <v>254</v>
      </c>
      <c r="AU196" s="147" t="s">
        <v>82</v>
      </c>
      <c r="AY196" s="17" t="s">
        <v>252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80</v>
      </c>
      <c r="BK196" s="148">
        <f>ROUND(I196*H196,2)</f>
        <v>0</v>
      </c>
      <c r="BL196" s="17" t="s">
        <v>259</v>
      </c>
      <c r="BM196" s="147" t="s">
        <v>1024</v>
      </c>
    </row>
    <row r="197" spans="2:65" s="1" customFormat="1" ht="16.5" customHeight="1">
      <c r="B197" s="32"/>
      <c r="C197" s="136" t="s">
        <v>702</v>
      </c>
      <c r="D197" s="136" t="s">
        <v>254</v>
      </c>
      <c r="E197" s="137" t="s">
        <v>3975</v>
      </c>
      <c r="F197" s="138" t="s">
        <v>3976</v>
      </c>
      <c r="G197" s="139" t="s">
        <v>2132</v>
      </c>
      <c r="H197" s="140">
        <v>43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1032</v>
      </c>
    </row>
    <row r="198" spans="2:65" s="1" customFormat="1" ht="16.5" customHeight="1">
      <c r="B198" s="32"/>
      <c r="C198" s="136" t="s">
        <v>707</v>
      </c>
      <c r="D198" s="136" t="s">
        <v>254</v>
      </c>
      <c r="E198" s="137" t="s">
        <v>2262</v>
      </c>
      <c r="F198" s="138" t="s">
        <v>2199</v>
      </c>
      <c r="G198" s="139" t="s">
        <v>2132</v>
      </c>
      <c r="H198" s="140">
        <v>43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259</v>
      </c>
      <c r="AT198" s="147" t="s">
        <v>254</v>
      </c>
      <c r="AU198" s="147" t="s">
        <v>82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259</v>
      </c>
      <c r="BM198" s="147" t="s">
        <v>1043</v>
      </c>
    </row>
    <row r="199" spans="2:65" s="1" customFormat="1" ht="16.5" customHeight="1">
      <c r="B199" s="32"/>
      <c r="C199" s="136" t="s">
        <v>712</v>
      </c>
      <c r="D199" s="136" t="s">
        <v>254</v>
      </c>
      <c r="E199" s="137" t="s">
        <v>3977</v>
      </c>
      <c r="F199" s="138" t="s">
        <v>2201</v>
      </c>
      <c r="G199" s="139" t="s">
        <v>2132</v>
      </c>
      <c r="H199" s="140">
        <v>1</v>
      </c>
      <c r="I199" s="141"/>
      <c r="J199" s="142">
        <f>ROUND(I199*H199,2)</f>
        <v>0</v>
      </c>
      <c r="K199" s="138" t="s">
        <v>1</v>
      </c>
      <c r="L199" s="32"/>
      <c r="M199" s="188" t="s">
        <v>1</v>
      </c>
      <c r="N199" s="189" t="s">
        <v>38</v>
      </c>
      <c r="O199" s="190"/>
      <c r="P199" s="191">
        <f>O199*H199</f>
        <v>0</v>
      </c>
      <c r="Q199" s="191">
        <v>0</v>
      </c>
      <c r="R199" s="191">
        <f>Q199*H199</f>
        <v>0</v>
      </c>
      <c r="S199" s="191">
        <v>0</v>
      </c>
      <c r="T199" s="192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1054</v>
      </c>
    </row>
    <row r="200" spans="2:65" s="1" customFormat="1" ht="6.95" customHeight="1">
      <c r="B200" s="44"/>
      <c r="C200" s="45"/>
      <c r="D200" s="45"/>
      <c r="E200" s="45"/>
      <c r="F200" s="45"/>
      <c r="G200" s="45"/>
      <c r="H200" s="45"/>
      <c r="I200" s="45"/>
      <c r="J200" s="45"/>
      <c r="K200" s="45"/>
      <c r="L200" s="32"/>
    </row>
  </sheetData>
  <sheetProtection algorithmName="SHA-512" hashValue="cLS+2aDlzYKuiGgjm8f38N5lUPuMTGbX6N9Ul7pturMMN7BN6KJYB+BYKgh1LHrNmbTTTkO00J/WwttupUEk1w==" saltValue="BHKXzjf0xKt1JUIEE4UbSLptPgLTm3SsPXwLvD/FQvPhkHlJSszVhpTMc+MrRlB1hApOKL/ZNSCFWbOLHoB3DQ==" spinCount="100000" sheet="1" objects="1" scenarios="1" formatColumns="0" formatRows="0" autoFilter="0"/>
  <autoFilter ref="C131:K199" xr:uid="{00000000-0009-0000-0000-000012000000}"/>
  <mergeCells count="15">
    <mergeCell ref="E118:H118"/>
    <mergeCell ref="E122:H122"/>
    <mergeCell ref="E120:H120"/>
    <mergeCell ref="E124:H124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54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87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198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ROUND(J153,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ROUND((SUM(BE153:BE1544)),  2)</f>
        <v>0</v>
      </c>
      <c r="I35" s="96">
        <v>0.21</v>
      </c>
      <c r="J35" s="86">
        <f>ROUND(((SUM(BE153:BE1544))*I35),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ROUND((SUM(BF153:BF1544)),  2)</f>
        <v>0</v>
      </c>
      <c r="I36" s="96">
        <v>0.12</v>
      </c>
      <c r="J36" s="86">
        <f>ROUND(((SUM(BF153:BF1544))*I36),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ROUND((SUM(BG153:BG1544)),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ROUND((SUM(BH153:BH1544)),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ROUND((SUM(BI153:BI1544)),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A.1 - 2.np - Stavební část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J153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204</v>
      </c>
      <c r="E99" s="110"/>
      <c r="F99" s="110"/>
      <c r="G99" s="110"/>
      <c r="H99" s="110"/>
      <c r="I99" s="110"/>
      <c r="J99" s="111">
        <f>J154</f>
        <v>0</v>
      </c>
      <c r="L99" s="108"/>
    </row>
    <row r="100" spans="2:47" s="9" customFormat="1" ht="19.899999999999999" customHeight="1">
      <c r="B100" s="112"/>
      <c r="D100" s="113" t="s">
        <v>205</v>
      </c>
      <c r="E100" s="114"/>
      <c r="F100" s="114"/>
      <c r="G100" s="114"/>
      <c r="H100" s="114"/>
      <c r="I100" s="114"/>
      <c r="J100" s="115">
        <f>J155</f>
        <v>0</v>
      </c>
      <c r="L100" s="112"/>
    </row>
    <row r="101" spans="2:47" s="9" customFormat="1" ht="19.899999999999999" customHeight="1">
      <c r="B101" s="112"/>
      <c r="D101" s="113" t="s">
        <v>206</v>
      </c>
      <c r="E101" s="114"/>
      <c r="F101" s="114"/>
      <c r="G101" s="114"/>
      <c r="H101" s="114"/>
      <c r="I101" s="114"/>
      <c r="J101" s="115">
        <f>J300</f>
        <v>0</v>
      </c>
      <c r="L101" s="112"/>
    </row>
    <row r="102" spans="2:47" s="9" customFormat="1" ht="19.899999999999999" customHeight="1">
      <c r="B102" s="112"/>
      <c r="D102" s="113" t="s">
        <v>207</v>
      </c>
      <c r="E102" s="114"/>
      <c r="F102" s="114"/>
      <c r="G102" s="114"/>
      <c r="H102" s="114"/>
      <c r="I102" s="114"/>
      <c r="J102" s="115">
        <f>J358</f>
        <v>0</v>
      </c>
      <c r="L102" s="112"/>
    </row>
    <row r="103" spans="2:47" s="9" customFormat="1" ht="19.899999999999999" customHeight="1">
      <c r="B103" s="112"/>
      <c r="D103" s="113" t="s">
        <v>208</v>
      </c>
      <c r="E103" s="114"/>
      <c r="F103" s="114"/>
      <c r="G103" s="114"/>
      <c r="H103" s="114"/>
      <c r="I103" s="114"/>
      <c r="J103" s="115">
        <f>J530</f>
        <v>0</v>
      </c>
      <c r="L103" s="112"/>
    </row>
    <row r="104" spans="2:47" s="9" customFormat="1" ht="19.899999999999999" customHeight="1">
      <c r="B104" s="112"/>
      <c r="D104" s="113" t="s">
        <v>209</v>
      </c>
      <c r="E104" s="114"/>
      <c r="F104" s="114"/>
      <c r="G104" s="114"/>
      <c r="H104" s="114"/>
      <c r="I104" s="114"/>
      <c r="J104" s="115">
        <f>J702</f>
        <v>0</v>
      </c>
      <c r="L104" s="112"/>
    </row>
    <row r="105" spans="2:47" s="9" customFormat="1" ht="19.899999999999999" customHeight="1">
      <c r="B105" s="112"/>
      <c r="D105" s="113" t="s">
        <v>210</v>
      </c>
      <c r="E105" s="114"/>
      <c r="F105" s="114"/>
      <c r="G105" s="114"/>
      <c r="H105" s="114"/>
      <c r="I105" s="114"/>
      <c r="J105" s="115">
        <f>J709</f>
        <v>0</v>
      </c>
      <c r="L105" s="112"/>
    </row>
    <row r="106" spans="2:47" s="9" customFormat="1" ht="19.899999999999999" customHeight="1">
      <c r="B106" s="112"/>
      <c r="D106" s="113" t="s">
        <v>211</v>
      </c>
      <c r="E106" s="114"/>
      <c r="F106" s="114"/>
      <c r="G106" s="114"/>
      <c r="H106" s="114"/>
      <c r="I106" s="114"/>
      <c r="J106" s="115">
        <f>J743</f>
        <v>0</v>
      </c>
      <c r="L106" s="112"/>
    </row>
    <row r="107" spans="2:47" s="8" customFormat="1" ht="24.95" customHeight="1">
      <c r="B107" s="108"/>
      <c r="D107" s="109" t="s">
        <v>212</v>
      </c>
      <c r="E107" s="110"/>
      <c r="F107" s="110"/>
      <c r="G107" s="110"/>
      <c r="H107" s="110"/>
      <c r="I107" s="110"/>
      <c r="J107" s="111">
        <f>J745</f>
        <v>0</v>
      </c>
      <c r="L107" s="108"/>
    </row>
    <row r="108" spans="2:47" s="9" customFormat="1" ht="19.899999999999999" customHeight="1">
      <c r="B108" s="112"/>
      <c r="D108" s="113" t="s">
        <v>213</v>
      </c>
      <c r="E108" s="114"/>
      <c r="F108" s="114"/>
      <c r="G108" s="114"/>
      <c r="H108" s="114"/>
      <c r="I108" s="114"/>
      <c r="J108" s="115">
        <f>J746</f>
        <v>0</v>
      </c>
      <c r="L108" s="112"/>
    </row>
    <row r="109" spans="2:47" s="9" customFormat="1" ht="19.899999999999999" customHeight="1">
      <c r="B109" s="112"/>
      <c r="D109" s="113" t="s">
        <v>214</v>
      </c>
      <c r="E109" s="114"/>
      <c r="F109" s="114"/>
      <c r="G109" s="114"/>
      <c r="H109" s="114"/>
      <c r="I109" s="114"/>
      <c r="J109" s="115">
        <f>J765</f>
        <v>0</v>
      </c>
      <c r="L109" s="112"/>
    </row>
    <row r="110" spans="2:47" s="9" customFormat="1" ht="19.899999999999999" customHeight="1">
      <c r="B110" s="112"/>
      <c r="D110" s="113" t="s">
        <v>215</v>
      </c>
      <c r="E110" s="114"/>
      <c r="F110" s="114"/>
      <c r="G110" s="114"/>
      <c r="H110" s="114"/>
      <c r="I110" s="114"/>
      <c r="J110" s="115">
        <f>J769</f>
        <v>0</v>
      </c>
      <c r="L110" s="112"/>
    </row>
    <row r="111" spans="2:47" s="9" customFormat="1" ht="19.899999999999999" customHeight="1">
      <c r="B111" s="112"/>
      <c r="D111" s="113" t="s">
        <v>216</v>
      </c>
      <c r="E111" s="114"/>
      <c r="F111" s="114"/>
      <c r="G111" s="114"/>
      <c r="H111" s="114"/>
      <c r="I111" s="114"/>
      <c r="J111" s="115">
        <f>J851</f>
        <v>0</v>
      </c>
      <c r="L111" s="112"/>
    </row>
    <row r="112" spans="2:47" s="9" customFormat="1" ht="19.899999999999999" customHeight="1">
      <c r="B112" s="112"/>
      <c r="D112" s="113" t="s">
        <v>217</v>
      </c>
      <c r="E112" s="114"/>
      <c r="F112" s="114"/>
      <c r="G112" s="114"/>
      <c r="H112" s="114"/>
      <c r="I112" s="114"/>
      <c r="J112" s="115">
        <f>J853</f>
        <v>0</v>
      </c>
      <c r="L112" s="112"/>
    </row>
    <row r="113" spans="2:12" s="9" customFormat="1" ht="19.899999999999999" customHeight="1">
      <c r="B113" s="112"/>
      <c r="D113" s="113" t="s">
        <v>218</v>
      </c>
      <c r="E113" s="114"/>
      <c r="F113" s="114"/>
      <c r="G113" s="114"/>
      <c r="H113" s="114"/>
      <c r="I113" s="114"/>
      <c r="J113" s="115">
        <f>J874</f>
        <v>0</v>
      </c>
      <c r="L113" s="112"/>
    </row>
    <row r="114" spans="2:12" s="9" customFormat="1" ht="19.899999999999999" customHeight="1">
      <c r="B114" s="112"/>
      <c r="D114" s="113" t="s">
        <v>219</v>
      </c>
      <c r="E114" s="114"/>
      <c r="F114" s="114"/>
      <c r="G114" s="114"/>
      <c r="H114" s="114"/>
      <c r="I114" s="114"/>
      <c r="J114" s="115">
        <f>J962</f>
        <v>0</v>
      </c>
      <c r="L114" s="112"/>
    </row>
    <row r="115" spans="2:12" s="9" customFormat="1" ht="19.899999999999999" customHeight="1">
      <c r="B115" s="112"/>
      <c r="D115" s="113" t="s">
        <v>220</v>
      </c>
      <c r="E115" s="114"/>
      <c r="F115" s="114"/>
      <c r="G115" s="114"/>
      <c r="H115" s="114"/>
      <c r="I115" s="114"/>
      <c r="J115" s="115">
        <f>J994</f>
        <v>0</v>
      </c>
      <c r="L115" s="112"/>
    </row>
    <row r="116" spans="2:12" s="9" customFormat="1" ht="19.899999999999999" customHeight="1">
      <c r="B116" s="112"/>
      <c r="D116" s="113" t="s">
        <v>221</v>
      </c>
      <c r="E116" s="114"/>
      <c r="F116" s="114"/>
      <c r="G116" s="114"/>
      <c r="H116" s="114"/>
      <c r="I116" s="114"/>
      <c r="J116" s="115">
        <f>J1013</f>
        <v>0</v>
      </c>
      <c r="L116" s="112"/>
    </row>
    <row r="117" spans="2:12" s="9" customFormat="1" ht="19.899999999999999" customHeight="1">
      <c r="B117" s="112"/>
      <c r="D117" s="113" t="s">
        <v>222</v>
      </c>
      <c r="E117" s="114"/>
      <c r="F117" s="114"/>
      <c r="G117" s="114"/>
      <c r="H117" s="114"/>
      <c r="I117" s="114"/>
      <c r="J117" s="115">
        <f>J1017</f>
        <v>0</v>
      </c>
      <c r="L117" s="112"/>
    </row>
    <row r="118" spans="2:12" s="9" customFormat="1" ht="19.899999999999999" customHeight="1">
      <c r="B118" s="112"/>
      <c r="D118" s="113" t="s">
        <v>223</v>
      </c>
      <c r="E118" s="114"/>
      <c r="F118" s="114"/>
      <c r="G118" s="114"/>
      <c r="H118" s="114"/>
      <c r="I118" s="114"/>
      <c r="J118" s="115">
        <f>J1050</f>
        <v>0</v>
      </c>
      <c r="L118" s="112"/>
    </row>
    <row r="119" spans="2:12" s="9" customFormat="1" ht="19.899999999999999" customHeight="1">
      <c r="B119" s="112"/>
      <c r="D119" s="113" t="s">
        <v>224</v>
      </c>
      <c r="E119" s="114"/>
      <c r="F119" s="114"/>
      <c r="G119" s="114"/>
      <c r="H119" s="114"/>
      <c r="I119" s="114"/>
      <c r="J119" s="115">
        <f>J1194</f>
        <v>0</v>
      </c>
      <c r="L119" s="112"/>
    </row>
    <row r="120" spans="2:12" s="9" customFormat="1" ht="19.899999999999999" customHeight="1">
      <c r="B120" s="112"/>
      <c r="D120" s="113" t="s">
        <v>225</v>
      </c>
      <c r="E120" s="114"/>
      <c r="F120" s="114"/>
      <c r="G120" s="114"/>
      <c r="H120" s="114"/>
      <c r="I120" s="114"/>
      <c r="J120" s="115">
        <f>J1204</f>
        <v>0</v>
      </c>
      <c r="L120" s="112"/>
    </row>
    <row r="121" spans="2:12" s="9" customFormat="1" ht="19.899999999999999" customHeight="1">
      <c r="B121" s="112"/>
      <c r="D121" s="113" t="s">
        <v>226</v>
      </c>
      <c r="E121" s="114"/>
      <c r="F121" s="114"/>
      <c r="G121" s="114"/>
      <c r="H121" s="114"/>
      <c r="I121" s="114"/>
      <c r="J121" s="115">
        <f>J1235</f>
        <v>0</v>
      </c>
      <c r="L121" s="112"/>
    </row>
    <row r="122" spans="2:12" s="9" customFormat="1" ht="19.899999999999999" customHeight="1">
      <c r="B122" s="112"/>
      <c r="D122" s="113" t="s">
        <v>227</v>
      </c>
      <c r="E122" s="114"/>
      <c r="F122" s="114"/>
      <c r="G122" s="114"/>
      <c r="H122" s="114"/>
      <c r="I122" s="114"/>
      <c r="J122" s="115">
        <f>J1242</f>
        <v>0</v>
      </c>
      <c r="L122" s="112"/>
    </row>
    <row r="123" spans="2:12" s="9" customFormat="1" ht="19.899999999999999" customHeight="1">
      <c r="B123" s="112"/>
      <c r="D123" s="113" t="s">
        <v>228</v>
      </c>
      <c r="E123" s="114"/>
      <c r="F123" s="114"/>
      <c r="G123" s="114"/>
      <c r="H123" s="114"/>
      <c r="I123" s="114"/>
      <c r="J123" s="115">
        <f>J1247</f>
        <v>0</v>
      </c>
      <c r="L123" s="112"/>
    </row>
    <row r="124" spans="2:12" s="9" customFormat="1" ht="19.899999999999999" customHeight="1">
      <c r="B124" s="112"/>
      <c r="D124" s="113" t="s">
        <v>229</v>
      </c>
      <c r="E124" s="114"/>
      <c r="F124" s="114"/>
      <c r="G124" s="114"/>
      <c r="H124" s="114"/>
      <c r="I124" s="114"/>
      <c r="J124" s="115">
        <f>J1297</f>
        <v>0</v>
      </c>
      <c r="L124" s="112"/>
    </row>
    <row r="125" spans="2:12" s="9" customFormat="1" ht="19.899999999999999" customHeight="1">
      <c r="B125" s="112"/>
      <c r="D125" s="113" t="s">
        <v>230</v>
      </c>
      <c r="E125" s="114"/>
      <c r="F125" s="114"/>
      <c r="G125" s="114"/>
      <c r="H125" s="114"/>
      <c r="I125" s="114"/>
      <c r="J125" s="115">
        <f>J1332</f>
        <v>0</v>
      </c>
      <c r="L125" s="112"/>
    </row>
    <row r="126" spans="2:12" s="9" customFormat="1" ht="19.899999999999999" customHeight="1">
      <c r="B126" s="112"/>
      <c r="D126" s="113" t="s">
        <v>231</v>
      </c>
      <c r="E126" s="114"/>
      <c r="F126" s="114"/>
      <c r="G126" s="114"/>
      <c r="H126" s="114"/>
      <c r="I126" s="114"/>
      <c r="J126" s="115">
        <f>J1381</f>
        <v>0</v>
      </c>
      <c r="L126" s="112"/>
    </row>
    <row r="127" spans="2:12" s="9" customFormat="1" ht="19.899999999999999" customHeight="1">
      <c r="B127" s="112"/>
      <c r="D127" s="113" t="s">
        <v>232</v>
      </c>
      <c r="E127" s="114"/>
      <c r="F127" s="114"/>
      <c r="G127" s="114"/>
      <c r="H127" s="114"/>
      <c r="I127" s="114"/>
      <c r="J127" s="115">
        <f>J1421</f>
        <v>0</v>
      </c>
      <c r="L127" s="112"/>
    </row>
    <row r="128" spans="2:12" s="9" customFormat="1" ht="19.899999999999999" customHeight="1">
      <c r="B128" s="112"/>
      <c r="D128" s="113" t="s">
        <v>233</v>
      </c>
      <c r="E128" s="114"/>
      <c r="F128" s="114"/>
      <c r="G128" s="114"/>
      <c r="H128" s="114"/>
      <c r="I128" s="114"/>
      <c r="J128" s="115">
        <f>J1497</f>
        <v>0</v>
      </c>
      <c r="L128" s="112"/>
    </row>
    <row r="129" spans="2:12" s="9" customFormat="1" ht="19.899999999999999" customHeight="1">
      <c r="B129" s="112"/>
      <c r="D129" s="113" t="s">
        <v>234</v>
      </c>
      <c r="E129" s="114"/>
      <c r="F129" s="114"/>
      <c r="G129" s="114"/>
      <c r="H129" s="114"/>
      <c r="I129" s="114"/>
      <c r="J129" s="115">
        <f>J1505</f>
        <v>0</v>
      </c>
      <c r="L129" s="112"/>
    </row>
    <row r="130" spans="2:12" s="8" customFormat="1" ht="24.95" customHeight="1">
      <c r="B130" s="108"/>
      <c r="D130" s="109" t="s">
        <v>235</v>
      </c>
      <c r="E130" s="110"/>
      <c r="F130" s="110"/>
      <c r="G130" s="110"/>
      <c r="H130" s="110"/>
      <c r="I130" s="110"/>
      <c r="J130" s="111">
        <f>J1541</f>
        <v>0</v>
      </c>
      <c r="L130" s="108"/>
    </row>
    <row r="131" spans="2:12" s="9" customFormat="1" ht="19.899999999999999" customHeight="1">
      <c r="B131" s="112"/>
      <c r="D131" s="113" t="s">
        <v>236</v>
      </c>
      <c r="E131" s="114"/>
      <c r="F131" s="114"/>
      <c r="G131" s="114"/>
      <c r="H131" s="114"/>
      <c r="I131" s="114"/>
      <c r="J131" s="115">
        <f>J1542</f>
        <v>0</v>
      </c>
      <c r="L131" s="112"/>
    </row>
    <row r="132" spans="2:12" s="1" customFormat="1" ht="21.75" customHeight="1">
      <c r="B132" s="32"/>
      <c r="L132" s="32"/>
    </row>
    <row r="133" spans="2:12" s="1" customFormat="1" ht="6.95" customHeight="1">
      <c r="B133" s="44"/>
      <c r="C133" s="45"/>
      <c r="D133" s="45"/>
      <c r="E133" s="45"/>
      <c r="F133" s="45"/>
      <c r="G133" s="45"/>
      <c r="H133" s="45"/>
      <c r="I133" s="45"/>
      <c r="J133" s="45"/>
      <c r="K133" s="45"/>
      <c r="L133" s="32"/>
    </row>
    <row r="137" spans="2:12" s="1" customFormat="1" ht="6.95" customHeight="1">
      <c r="B137" s="46"/>
      <c r="C137" s="47"/>
      <c r="D137" s="47"/>
      <c r="E137" s="47"/>
      <c r="F137" s="47"/>
      <c r="G137" s="47"/>
      <c r="H137" s="47"/>
      <c r="I137" s="47"/>
      <c r="J137" s="47"/>
      <c r="K137" s="47"/>
      <c r="L137" s="32"/>
    </row>
    <row r="138" spans="2:12" s="1" customFormat="1" ht="24.95" customHeight="1">
      <c r="B138" s="32"/>
      <c r="C138" s="21" t="s">
        <v>237</v>
      </c>
      <c r="L138" s="32"/>
    </row>
    <row r="139" spans="2:12" s="1" customFormat="1" ht="6.95" customHeight="1">
      <c r="B139" s="32"/>
      <c r="L139" s="32"/>
    </row>
    <row r="140" spans="2:12" s="1" customFormat="1" ht="12" customHeight="1">
      <c r="B140" s="32"/>
      <c r="C140" s="27" t="s">
        <v>16</v>
      </c>
      <c r="L140" s="32"/>
    </row>
    <row r="141" spans="2:12" s="1" customFormat="1" ht="26.25" customHeight="1">
      <c r="B141" s="32"/>
      <c r="E141" s="235" t="str">
        <f>E7</f>
        <v>FN Brno, Jihlavská 20 - rekonstrukce přípravny jídel a rozšíření jídelny</v>
      </c>
      <c r="F141" s="236"/>
      <c r="G141" s="236"/>
      <c r="H141" s="236"/>
      <c r="L141" s="32"/>
    </row>
    <row r="142" spans="2:12" ht="12" customHeight="1">
      <c r="B142" s="20"/>
      <c r="C142" s="27" t="s">
        <v>195</v>
      </c>
      <c r="L142" s="20"/>
    </row>
    <row r="143" spans="2:12" s="1" customFormat="1" ht="16.5" customHeight="1">
      <c r="B143" s="32"/>
      <c r="E143" s="235" t="s">
        <v>196</v>
      </c>
      <c r="F143" s="237"/>
      <c r="G143" s="237"/>
      <c r="H143" s="237"/>
      <c r="L143" s="32"/>
    </row>
    <row r="144" spans="2:12" s="1" customFormat="1" ht="12" customHeight="1">
      <c r="B144" s="32"/>
      <c r="C144" s="27" t="s">
        <v>197</v>
      </c>
      <c r="L144" s="32"/>
    </row>
    <row r="145" spans="2:65" s="1" customFormat="1" ht="16.5" customHeight="1">
      <c r="B145" s="32"/>
      <c r="E145" s="217" t="str">
        <f>E11</f>
        <v>A.1 - 2.np - Stavební část</v>
      </c>
      <c r="F145" s="237"/>
      <c r="G145" s="237"/>
      <c r="H145" s="237"/>
      <c r="L145" s="32"/>
    </row>
    <row r="146" spans="2:65" s="1" customFormat="1" ht="6.95" customHeight="1">
      <c r="B146" s="32"/>
      <c r="L146" s="32"/>
    </row>
    <row r="147" spans="2:65" s="1" customFormat="1" ht="12" customHeight="1">
      <c r="B147" s="32"/>
      <c r="C147" s="27" t="s">
        <v>20</v>
      </c>
      <c r="F147" s="25" t="str">
        <f>F14</f>
        <v xml:space="preserve"> </v>
      </c>
      <c r="I147" s="27" t="s">
        <v>22</v>
      </c>
      <c r="J147" s="52" t="str">
        <f>IF(J14="","",J14)</f>
        <v>3. 6. 2025</v>
      </c>
      <c r="L147" s="32"/>
    </row>
    <row r="148" spans="2:65" s="1" customFormat="1" ht="6.95" customHeight="1">
      <c r="B148" s="32"/>
      <c r="L148" s="32"/>
    </row>
    <row r="149" spans="2:65" s="1" customFormat="1" ht="15.2" customHeight="1">
      <c r="B149" s="32"/>
      <c r="C149" s="27" t="s">
        <v>24</v>
      </c>
      <c r="F149" s="25" t="str">
        <f>E17</f>
        <v xml:space="preserve"> </v>
      </c>
      <c r="I149" s="27" t="s">
        <v>29</v>
      </c>
      <c r="J149" s="30" t="str">
        <f>E23</f>
        <v xml:space="preserve"> </v>
      </c>
      <c r="L149" s="32"/>
    </row>
    <row r="150" spans="2:65" s="1" customFormat="1" ht="15.2" customHeight="1">
      <c r="B150" s="32"/>
      <c r="C150" s="27" t="s">
        <v>27</v>
      </c>
      <c r="F150" s="25" t="str">
        <f>IF(E20="","",E20)</f>
        <v>Vyplň údaj</v>
      </c>
      <c r="I150" s="27" t="s">
        <v>31</v>
      </c>
      <c r="J150" s="30" t="str">
        <f>E26</f>
        <v xml:space="preserve"> </v>
      </c>
      <c r="L150" s="32"/>
    </row>
    <row r="151" spans="2:65" s="1" customFormat="1" ht="10.35" customHeight="1">
      <c r="B151" s="32"/>
      <c r="L151" s="32"/>
    </row>
    <row r="152" spans="2:65" s="10" customFormat="1" ht="29.25" customHeight="1">
      <c r="B152" s="116"/>
      <c r="C152" s="117" t="s">
        <v>238</v>
      </c>
      <c r="D152" s="118" t="s">
        <v>58</v>
      </c>
      <c r="E152" s="118" t="s">
        <v>54</v>
      </c>
      <c r="F152" s="118" t="s">
        <v>55</v>
      </c>
      <c r="G152" s="118" t="s">
        <v>239</v>
      </c>
      <c r="H152" s="118" t="s">
        <v>240</v>
      </c>
      <c r="I152" s="118" t="s">
        <v>241</v>
      </c>
      <c r="J152" s="118" t="s">
        <v>201</v>
      </c>
      <c r="K152" s="119" t="s">
        <v>242</v>
      </c>
      <c r="L152" s="116"/>
      <c r="M152" s="59" t="s">
        <v>1</v>
      </c>
      <c r="N152" s="60" t="s">
        <v>37</v>
      </c>
      <c r="O152" s="60" t="s">
        <v>243</v>
      </c>
      <c r="P152" s="60" t="s">
        <v>244</v>
      </c>
      <c r="Q152" s="60" t="s">
        <v>245</v>
      </c>
      <c r="R152" s="60" t="s">
        <v>246</v>
      </c>
      <c r="S152" s="60" t="s">
        <v>247</v>
      </c>
      <c r="T152" s="61" t="s">
        <v>248</v>
      </c>
    </row>
    <row r="153" spans="2:65" s="1" customFormat="1" ht="22.9" customHeight="1">
      <c r="B153" s="32"/>
      <c r="C153" s="64" t="s">
        <v>249</v>
      </c>
      <c r="J153" s="120">
        <f>BK153</f>
        <v>0</v>
      </c>
      <c r="L153" s="32"/>
      <c r="M153" s="62"/>
      <c r="N153" s="53"/>
      <c r="O153" s="53"/>
      <c r="P153" s="121">
        <f>P154+P745+P1541</f>
        <v>0</v>
      </c>
      <c r="Q153" s="53"/>
      <c r="R153" s="121">
        <f>R154+R745+R1541</f>
        <v>347.49779147000004</v>
      </c>
      <c r="S153" s="53"/>
      <c r="T153" s="122">
        <f>T154+T745+T1541</f>
        <v>217.24327725000001</v>
      </c>
      <c r="AT153" s="17" t="s">
        <v>72</v>
      </c>
      <c r="AU153" s="17" t="s">
        <v>203</v>
      </c>
      <c r="BK153" s="123">
        <f>BK154+BK745+BK1541</f>
        <v>0</v>
      </c>
    </row>
    <row r="154" spans="2:65" s="11" customFormat="1" ht="25.9" customHeight="1">
      <c r="B154" s="124"/>
      <c r="D154" s="125" t="s">
        <v>72</v>
      </c>
      <c r="E154" s="126" t="s">
        <v>250</v>
      </c>
      <c r="F154" s="126" t="s">
        <v>251</v>
      </c>
      <c r="I154" s="127"/>
      <c r="J154" s="128">
        <f>BK154</f>
        <v>0</v>
      </c>
      <c r="L154" s="124"/>
      <c r="M154" s="129"/>
      <c r="P154" s="130">
        <f>P155+P300+P358+P530+P702+P709+P743</f>
        <v>0</v>
      </c>
      <c r="R154" s="130">
        <f>R155+R300+R358+R530+R702+R709+R743</f>
        <v>200.87076041</v>
      </c>
      <c r="T154" s="131">
        <f>T155+T300+T358+T530+T702+T709+T743</f>
        <v>127.60563500000001</v>
      </c>
      <c r="AR154" s="125" t="s">
        <v>80</v>
      </c>
      <c r="AT154" s="132" t="s">
        <v>72</v>
      </c>
      <c r="AU154" s="132" t="s">
        <v>73</v>
      </c>
      <c r="AY154" s="125" t="s">
        <v>252</v>
      </c>
      <c r="BK154" s="133">
        <f>BK155+BK300+BK358+BK530+BK702+BK709+BK743</f>
        <v>0</v>
      </c>
    </row>
    <row r="155" spans="2:65" s="11" customFormat="1" ht="22.9" customHeight="1">
      <c r="B155" s="124"/>
      <c r="D155" s="125" t="s">
        <v>72</v>
      </c>
      <c r="E155" s="134" t="s">
        <v>96</v>
      </c>
      <c r="F155" s="134" t="s">
        <v>253</v>
      </c>
      <c r="I155" s="127"/>
      <c r="J155" s="135">
        <f>BK155</f>
        <v>0</v>
      </c>
      <c r="L155" s="124"/>
      <c r="M155" s="129"/>
      <c r="P155" s="130">
        <f>SUM(P156:P299)</f>
        <v>0</v>
      </c>
      <c r="R155" s="130">
        <f>SUM(R156:R299)</f>
        <v>107.62145199000001</v>
      </c>
      <c r="T155" s="131">
        <f>SUM(T156:T299)</f>
        <v>0</v>
      </c>
      <c r="AR155" s="125" t="s">
        <v>80</v>
      </c>
      <c r="AT155" s="132" t="s">
        <v>72</v>
      </c>
      <c r="AU155" s="132" t="s">
        <v>80</v>
      </c>
      <c r="AY155" s="125" t="s">
        <v>252</v>
      </c>
      <c r="BK155" s="133">
        <f>SUM(BK156:BK299)</f>
        <v>0</v>
      </c>
    </row>
    <row r="156" spans="2:65" s="1" customFormat="1" ht="37.9" customHeight="1">
      <c r="B156" s="32"/>
      <c r="C156" s="136" t="s">
        <v>80</v>
      </c>
      <c r="D156" s="136" t="s">
        <v>254</v>
      </c>
      <c r="E156" s="137" t="s">
        <v>255</v>
      </c>
      <c r="F156" s="138" t="s">
        <v>256</v>
      </c>
      <c r="G156" s="139" t="s">
        <v>257</v>
      </c>
      <c r="H156" s="140">
        <v>1.071</v>
      </c>
      <c r="I156" s="141"/>
      <c r="J156" s="142">
        <f>ROUND(I156*H156,2)</f>
        <v>0</v>
      </c>
      <c r="K156" s="138" t="s">
        <v>258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0.37678</v>
      </c>
      <c r="R156" s="145">
        <f>Q156*H156</f>
        <v>0.40353138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260</v>
      </c>
    </row>
    <row r="157" spans="2:65" s="12" customFormat="1">
      <c r="B157" s="149"/>
      <c r="D157" s="150" t="s">
        <v>261</v>
      </c>
      <c r="E157" s="151" t="s">
        <v>1</v>
      </c>
      <c r="F157" s="152" t="s">
        <v>262</v>
      </c>
      <c r="H157" s="151" t="s">
        <v>1</v>
      </c>
      <c r="I157" s="153"/>
      <c r="L157" s="149"/>
      <c r="M157" s="154"/>
      <c r="T157" s="155"/>
      <c r="AT157" s="151" t="s">
        <v>261</v>
      </c>
      <c r="AU157" s="151" t="s">
        <v>82</v>
      </c>
      <c r="AV157" s="12" t="s">
        <v>80</v>
      </c>
      <c r="AW157" s="12" t="s">
        <v>30</v>
      </c>
      <c r="AX157" s="12" t="s">
        <v>73</v>
      </c>
      <c r="AY157" s="151" t="s">
        <v>252</v>
      </c>
    </row>
    <row r="158" spans="2:65" s="13" customFormat="1">
      <c r="B158" s="156"/>
      <c r="D158" s="150" t="s">
        <v>261</v>
      </c>
      <c r="E158" s="157" t="s">
        <v>1</v>
      </c>
      <c r="F158" s="158" t="s">
        <v>263</v>
      </c>
      <c r="H158" s="159">
        <v>1.071</v>
      </c>
      <c r="I158" s="160"/>
      <c r="L158" s="156"/>
      <c r="M158" s="161"/>
      <c r="T158" s="162"/>
      <c r="AT158" s="157" t="s">
        <v>261</v>
      </c>
      <c r="AU158" s="157" t="s">
        <v>82</v>
      </c>
      <c r="AV158" s="13" t="s">
        <v>82</v>
      </c>
      <c r="AW158" s="13" t="s">
        <v>30</v>
      </c>
      <c r="AX158" s="13" t="s">
        <v>80</v>
      </c>
      <c r="AY158" s="157" t="s">
        <v>252</v>
      </c>
    </row>
    <row r="159" spans="2:65" s="1" customFormat="1" ht="37.9" customHeight="1">
      <c r="B159" s="32"/>
      <c r="C159" s="136" t="s">
        <v>82</v>
      </c>
      <c r="D159" s="136" t="s">
        <v>254</v>
      </c>
      <c r="E159" s="137" t="s">
        <v>264</v>
      </c>
      <c r="F159" s="138" t="s">
        <v>265</v>
      </c>
      <c r="G159" s="139" t="s">
        <v>257</v>
      </c>
      <c r="H159" s="140">
        <v>58.68</v>
      </c>
      <c r="I159" s="141"/>
      <c r="J159" s="142">
        <f>ROUND(I159*H159,2)</f>
        <v>0</v>
      </c>
      <c r="K159" s="138" t="s">
        <v>258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0.73558000000000001</v>
      </c>
      <c r="R159" s="145">
        <f>Q159*H159</f>
        <v>43.163834399999999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266</v>
      </c>
    </row>
    <row r="160" spans="2:65" s="12" customFormat="1">
      <c r="B160" s="149"/>
      <c r="D160" s="150" t="s">
        <v>261</v>
      </c>
      <c r="E160" s="151" t="s">
        <v>1</v>
      </c>
      <c r="F160" s="152" t="s">
        <v>267</v>
      </c>
      <c r="H160" s="151" t="s">
        <v>1</v>
      </c>
      <c r="I160" s="153"/>
      <c r="L160" s="149"/>
      <c r="M160" s="154"/>
      <c r="T160" s="155"/>
      <c r="AT160" s="151" t="s">
        <v>261</v>
      </c>
      <c r="AU160" s="151" t="s">
        <v>82</v>
      </c>
      <c r="AV160" s="12" t="s">
        <v>80</v>
      </c>
      <c r="AW160" s="12" t="s">
        <v>30</v>
      </c>
      <c r="AX160" s="12" t="s">
        <v>73</v>
      </c>
      <c r="AY160" s="151" t="s">
        <v>252</v>
      </c>
    </row>
    <row r="161" spans="2:65" s="12" customFormat="1">
      <c r="B161" s="149"/>
      <c r="D161" s="150" t="s">
        <v>261</v>
      </c>
      <c r="E161" s="151" t="s">
        <v>1</v>
      </c>
      <c r="F161" s="152" t="s">
        <v>268</v>
      </c>
      <c r="H161" s="151" t="s">
        <v>1</v>
      </c>
      <c r="I161" s="153"/>
      <c r="L161" s="149"/>
      <c r="M161" s="154"/>
      <c r="T161" s="155"/>
      <c r="AT161" s="151" t="s">
        <v>261</v>
      </c>
      <c r="AU161" s="151" t="s">
        <v>82</v>
      </c>
      <c r="AV161" s="12" t="s">
        <v>80</v>
      </c>
      <c r="AW161" s="12" t="s">
        <v>30</v>
      </c>
      <c r="AX161" s="12" t="s">
        <v>73</v>
      </c>
      <c r="AY161" s="151" t="s">
        <v>252</v>
      </c>
    </row>
    <row r="162" spans="2:65" s="13" customFormat="1">
      <c r="B162" s="156"/>
      <c r="D162" s="150" t="s">
        <v>261</v>
      </c>
      <c r="E162" s="157" t="s">
        <v>1</v>
      </c>
      <c r="F162" s="158" t="s">
        <v>269</v>
      </c>
      <c r="H162" s="159">
        <v>43.92</v>
      </c>
      <c r="I162" s="160"/>
      <c r="L162" s="156"/>
      <c r="M162" s="161"/>
      <c r="T162" s="162"/>
      <c r="AT162" s="157" t="s">
        <v>261</v>
      </c>
      <c r="AU162" s="157" t="s">
        <v>82</v>
      </c>
      <c r="AV162" s="13" t="s">
        <v>82</v>
      </c>
      <c r="AW162" s="13" t="s">
        <v>30</v>
      </c>
      <c r="AX162" s="13" t="s">
        <v>73</v>
      </c>
      <c r="AY162" s="157" t="s">
        <v>252</v>
      </c>
    </row>
    <row r="163" spans="2:65" s="12" customFormat="1">
      <c r="B163" s="149"/>
      <c r="D163" s="150" t="s">
        <v>261</v>
      </c>
      <c r="E163" s="151" t="s">
        <v>1</v>
      </c>
      <c r="F163" s="152" t="s">
        <v>270</v>
      </c>
      <c r="H163" s="151" t="s">
        <v>1</v>
      </c>
      <c r="I163" s="153"/>
      <c r="L163" s="149"/>
      <c r="M163" s="154"/>
      <c r="T163" s="155"/>
      <c r="AT163" s="151" t="s">
        <v>261</v>
      </c>
      <c r="AU163" s="151" t="s">
        <v>82</v>
      </c>
      <c r="AV163" s="12" t="s">
        <v>80</v>
      </c>
      <c r="AW163" s="12" t="s">
        <v>30</v>
      </c>
      <c r="AX163" s="12" t="s">
        <v>73</v>
      </c>
      <c r="AY163" s="151" t="s">
        <v>252</v>
      </c>
    </row>
    <row r="164" spans="2:65" s="13" customFormat="1">
      <c r="B164" s="156"/>
      <c r="D164" s="150" t="s">
        <v>261</v>
      </c>
      <c r="E164" s="157" t="s">
        <v>1</v>
      </c>
      <c r="F164" s="158" t="s">
        <v>271</v>
      </c>
      <c r="H164" s="159">
        <v>2.665</v>
      </c>
      <c r="I164" s="160"/>
      <c r="L164" s="156"/>
      <c r="M164" s="161"/>
      <c r="T164" s="162"/>
      <c r="AT164" s="157" t="s">
        <v>261</v>
      </c>
      <c r="AU164" s="157" t="s">
        <v>82</v>
      </c>
      <c r="AV164" s="13" t="s">
        <v>82</v>
      </c>
      <c r="AW164" s="13" t="s">
        <v>30</v>
      </c>
      <c r="AX164" s="13" t="s">
        <v>73</v>
      </c>
      <c r="AY164" s="157" t="s">
        <v>252</v>
      </c>
    </row>
    <row r="165" spans="2:65" s="12" customFormat="1">
      <c r="B165" s="149"/>
      <c r="D165" s="150" t="s">
        <v>261</v>
      </c>
      <c r="E165" s="151" t="s">
        <v>1</v>
      </c>
      <c r="F165" s="152" t="s">
        <v>272</v>
      </c>
      <c r="H165" s="151" t="s">
        <v>1</v>
      </c>
      <c r="I165" s="153"/>
      <c r="L165" s="149"/>
      <c r="M165" s="154"/>
      <c r="T165" s="155"/>
      <c r="AT165" s="151" t="s">
        <v>261</v>
      </c>
      <c r="AU165" s="151" t="s">
        <v>82</v>
      </c>
      <c r="AV165" s="12" t="s">
        <v>80</v>
      </c>
      <c r="AW165" s="12" t="s">
        <v>30</v>
      </c>
      <c r="AX165" s="12" t="s">
        <v>73</v>
      </c>
      <c r="AY165" s="151" t="s">
        <v>252</v>
      </c>
    </row>
    <row r="166" spans="2:65" s="13" customFormat="1">
      <c r="B166" s="156"/>
      <c r="D166" s="150" t="s">
        <v>261</v>
      </c>
      <c r="E166" s="157" t="s">
        <v>1</v>
      </c>
      <c r="F166" s="158" t="s">
        <v>273</v>
      </c>
      <c r="H166" s="159">
        <v>5.33</v>
      </c>
      <c r="I166" s="160"/>
      <c r="L166" s="156"/>
      <c r="M166" s="161"/>
      <c r="T166" s="162"/>
      <c r="AT166" s="157" t="s">
        <v>261</v>
      </c>
      <c r="AU166" s="157" t="s">
        <v>82</v>
      </c>
      <c r="AV166" s="13" t="s">
        <v>82</v>
      </c>
      <c r="AW166" s="13" t="s">
        <v>30</v>
      </c>
      <c r="AX166" s="13" t="s">
        <v>73</v>
      </c>
      <c r="AY166" s="157" t="s">
        <v>252</v>
      </c>
    </row>
    <row r="167" spans="2:65" s="12" customFormat="1">
      <c r="B167" s="149"/>
      <c r="D167" s="150" t="s">
        <v>261</v>
      </c>
      <c r="E167" s="151" t="s">
        <v>1</v>
      </c>
      <c r="F167" s="152" t="s">
        <v>274</v>
      </c>
      <c r="H167" s="151" t="s">
        <v>1</v>
      </c>
      <c r="I167" s="153"/>
      <c r="L167" s="149"/>
      <c r="M167" s="154"/>
      <c r="T167" s="155"/>
      <c r="AT167" s="151" t="s">
        <v>261</v>
      </c>
      <c r="AU167" s="151" t="s">
        <v>82</v>
      </c>
      <c r="AV167" s="12" t="s">
        <v>80</v>
      </c>
      <c r="AW167" s="12" t="s">
        <v>30</v>
      </c>
      <c r="AX167" s="12" t="s">
        <v>73</v>
      </c>
      <c r="AY167" s="151" t="s">
        <v>252</v>
      </c>
    </row>
    <row r="168" spans="2:65" s="13" customFormat="1">
      <c r="B168" s="156"/>
      <c r="D168" s="150" t="s">
        <v>261</v>
      </c>
      <c r="E168" s="157" t="s">
        <v>1</v>
      </c>
      <c r="F168" s="158" t="s">
        <v>275</v>
      </c>
      <c r="H168" s="159">
        <v>4.51</v>
      </c>
      <c r="I168" s="160"/>
      <c r="L168" s="156"/>
      <c r="M168" s="161"/>
      <c r="T168" s="162"/>
      <c r="AT168" s="157" t="s">
        <v>261</v>
      </c>
      <c r="AU168" s="157" t="s">
        <v>82</v>
      </c>
      <c r="AV168" s="13" t="s">
        <v>82</v>
      </c>
      <c r="AW168" s="13" t="s">
        <v>30</v>
      </c>
      <c r="AX168" s="13" t="s">
        <v>73</v>
      </c>
      <c r="AY168" s="157" t="s">
        <v>252</v>
      </c>
    </row>
    <row r="169" spans="2:65" s="12" customFormat="1">
      <c r="B169" s="149"/>
      <c r="D169" s="150" t="s">
        <v>261</v>
      </c>
      <c r="E169" s="151" t="s">
        <v>1</v>
      </c>
      <c r="F169" s="152" t="s">
        <v>140</v>
      </c>
      <c r="H169" s="151" t="s">
        <v>1</v>
      </c>
      <c r="I169" s="153"/>
      <c r="L169" s="149"/>
      <c r="M169" s="154"/>
      <c r="T169" s="155"/>
      <c r="AT169" s="151" t="s">
        <v>261</v>
      </c>
      <c r="AU169" s="151" t="s">
        <v>82</v>
      </c>
      <c r="AV169" s="12" t="s">
        <v>80</v>
      </c>
      <c r="AW169" s="12" t="s">
        <v>30</v>
      </c>
      <c r="AX169" s="12" t="s">
        <v>73</v>
      </c>
      <c r="AY169" s="151" t="s">
        <v>252</v>
      </c>
    </row>
    <row r="170" spans="2:65" s="13" customFormat="1">
      <c r="B170" s="156"/>
      <c r="D170" s="150" t="s">
        <v>261</v>
      </c>
      <c r="E170" s="157" t="s">
        <v>1</v>
      </c>
      <c r="F170" s="158" t="s">
        <v>276</v>
      </c>
      <c r="H170" s="159">
        <v>2.2549999999999999</v>
      </c>
      <c r="I170" s="160"/>
      <c r="L170" s="156"/>
      <c r="M170" s="161"/>
      <c r="T170" s="162"/>
      <c r="AT170" s="157" t="s">
        <v>261</v>
      </c>
      <c r="AU170" s="157" t="s">
        <v>82</v>
      </c>
      <c r="AV170" s="13" t="s">
        <v>82</v>
      </c>
      <c r="AW170" s="13" t="s">
        <v>30</v>
      </c>
      <c r="AX170" s="13" t="s">
        <v>73</v>
      </c>
      <c r="AY170" s="157" t="s">
        <v>252</v>
      </c>
    </row>
    <row r="171" spans="2:65" s="14" customFormat="1">
      <c r="B171" s="163"/>
      <c r="D171" s="150" t="s">
        <v>261</v>
      </c>
      <c r="E171" s="164" t="s">
        <v>1</v>
      </c>
      <c r="F171" s="165" t="s">
        <v>277</v>
      </c>
      <c r="H171" s="166">
        <v>58.68</v>
      </c>
      <c r="I171" s="167"/>
      <c r="L171" s="163"/>
      <c r="M171" s="168"/>
      <c r="T171" s="169"/>
      <c r="AT171" s="164" t="s">
        <v>261</v>
      </c>
      <c r="AU171" s="164" t="s">
        <v>82</v>
      </c>
      <c r="AV171" s="14" t="s">
        <v>259</v>
      </c>
      <c r="AW171" s="14" t="s">
        <v>30</v>
      </c>
      <c r="AX171" s="14" t="s">
        <v>80</v>
      </c>
      <c r="AY171" s="164" t="s">
        <v>252</v>
      </c>
    </row>
    <row r="172" spans="2:65" s="1" customFormat="1" ht="37.9" customHeight="1">
      <c r="B172" s="32"/>
      <c r="C172" s="136" t="s">
        <v>96</v>
      </c>
      <c r="D172" s="136" t="s">
        <v>254</v>
      </c>
      <c r="E172" s="137" t="s">
        <v>278</v>
      </c>
      <c r="F172" s="138" t="s">
        <v>279</v>
      </c>
      <c r="G172" s="139" t="s">
        <v>257</v>
      </c>
      <c r="H172" s="140">
        <v>2.9540000000000002</v>
      </c>
      <c r="I172" s="141"/>
      <c r="J172" s="142">
        <f>ROUND(I172*H172,2)</f>
        <v>0</v>
      </c>
      <c r="K172" s="138" t="s">
        <v>258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1.2381500000000001</v>
      </c>
      <c r="R172" s="145">
        <f>Q172*H172</f>
        <v>3.6574951000000007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82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280</v>
      </c>
    </row>
    <row r="173" spans="2:65" s="12" customFormat="1">
      <c r="B173" s="149"/>
      <c r="D173" s="150" t="s">
        <v>261</v>
      </c>
      <c r="E173" s="151" t="s">
        <v>1</v>
      </c>
      <c r="F173" s="152" t="s">
        <v>272</v>
      </c>
      <c r="H173" s="151" t="s">
        <v>1</v>
      </c>
      <c r="I173" s="153"/>
      <c r="L173" s="149"/>
      <c r="M173" s="154"/>
      <c r="T173" s="155"/>
      <c r="AT173" s="151" t="s">
        <v>261</v>
      </c>
      <c r="AU173" s="151" t="s">
        <v>82</v>
      </c>
      <c r="AV173" s="12" t="s">
        <v>80</v>
      </c>
      <c r="AW173" s="12" t="s">
        <v>30</v>
      </c>
      <c r="AX173" s="12" t="s">
        <v>73</v>
      </c>
      <c r="AY173" s="151" t="s">
        <v>252</v>
      </c>
    </row>
    <row r="174" spans="2:65" s="13" customFormat="1">
      <c r="B174" s="156"/>
      <c r="D174" s="150" t="s">
        <v>261</v>
      </c>
      <c r="E174" s="157" t="s">
        <v>1</v>
      </c>
      <c r="F174" s="158" t="s">
        <v>281</v>
      </c>
      <c r="H174" s="159">
        <v>2.9540000000000002</v>
      </c>
      <c r="I174" s="160"/>
      <c r="L174" s="156"/>
      <c r="M174" s="161"/>
      <c r="T174" s="162"/>
      <c r="AT174" s="157" t="s">
        <v>261</v>
      </c>
      <c r="AU174" s="157" t="s">
        <v>82</v>
      </c>
      <c r="AV174" s="13" t="s">
        <v>82</v>
      </c>
      <c r="AW174" s="13" t="s">
        <v>30</v>
      </c>
      <c r="AX174" s="13" t="s">
        <v>80</v>
      </c>
      <c r="AY174" s="157" t="s">
        <v>252</v>
      </c>
    </row>
    <row r="175" spans="2:65" s="1" customFormat="1" ht="44.25" customHeight="1">
      <c r="B175" s="32"/>
      <c r="C175" s="136" t="s">
        <v>259</v>
      </c>
      <c r="D175" s="136" t="s">
        <v>254</v>
      </c>
      <c r="E175" s="137" t="s">
        <v>282</v>
      </c>
      <c r="F175" s="138" t="s">
        <v>283</v>
      </c>
      <c r="G175" s="139" t="s">
        <v>257</v>
      </c>
      <c r="H175" s="140">
        <v>184.39500000000001</v>
      </c>
      <c r="I175" s="141"/>
      <c r="J175" s="142">
        <f>ROUND(I175*H175,2)</f>
        <v>0</v>
      </c>
      <c r="K175" s="138" t="s">
        <v>258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0.16116</v>
      </c>
      <c r="R175" s="145">
        <f>Q175*H175</f>
        <v>29.717098200000002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284</v>
      </c>
    </row>
    <row r="176" spans="2:65" s="12" customFormat="1">
      <c r="B176" s="149"/>
      <c r="D176" s="150" t="s">
        <v>261</v>
      </c>
      <c r="E176" s="151" t="s">
        <v>1</v>
      </c>
      <c r="F176" s="152" t="s">
        <v>274</v>
      </c>
      <c r="H176" s="151" t="s">
        <v>1</v>
      </c>
      <c r="I176" s="153"/>
      <c r="L176" s="149"/>
      <c r="M176" s="154"/>
      <c r="T176" s="155"/>
      <c r="AT176" s="151" t="s">
        <v>261</v>
      </c>
      <c r="AU176" s="151" t="s">
        <v>82</v>
      </c>
      <c r="AV176" s="12" t="s">
        <v>80</v>
      </c>
      <c r="AW176" s="12" t="s">
        <v>30</v>
      </c>
      <c r="AX176" s="12" t="s">
        <v>73</v>
      </c>
      <c r="AY176" s="151" t="s">
        <v>252</v>
      </c>
    </row>
    <row r="177" spans="2:65" s="12" customFormat="1">
      <c r="B177" s="149"/>
      <c r="D177" s="150" t="s">
        <v>261</v>
      </c>
      <c r="E177" s="151" t="s">
        <v>1</v>
      </c>
      <c r="F177" s="152" t="s">
        <v>285</v>
      </c>
      <c r="H177" s="151" t="s">
        <v>1</v>
      </c>
      <c r="I177" s="153"/>
      <c r="L177" s="149"/>
      <c r="M177" s="154"/>
      <c r="T177" s="155"/>
      <c r="AT177" s="151" t="s">
        <v>261</v>
      </c>
      <c r="AU177" s="151" t="s">
        <v>82</v>
      </c>
      <c r="AV177" s="12" t="s">
        <v>80</v>
      </c>
      <c r="AW177" s="12" t="s">
        <v>30</v>
      </c>
      <c r="AX177" s="12" t="s">
        <v>73</v>
      </c>
      <c r="AY177" s="151" t="s">
        <v>252</v>
      </c>
    </row>
    <row r="178" spans="2:65" s="13" customFormat="1">
      <c r="B178" s="156"/>
      <c r="D178" s="150" t="s">
        <v>261</v>
      </c>
      <c r="E178" s="157" t="s">
        <v>1</v>
      </c>
      <c r="F178" s="158" t="s">
        <v>286</v>
      </c>
      <c r="H178" s="159">
        <v>17.995000000000001</v>
      </c>
      <c r="I178" s="160"/>
      <c r="L178" s="156"/>
      <c r="M178" s="161"/>
      <c r="T178" s="162"/>
      <c r="AT178" s="157" t="s">
        <v>261</v>
      </c>
      <c r="AU178" s="157" t="s">
        <v>82</v>
      </c>
      <c r="AV178" s="13" t="s">
        <v>82</v>
      </c>
      <c r="AW178" s="13" t="s">
        <v>30</v>
      </c>
      <c r="AX178" s="13" t="s">
        <v>73</v>
      </c>
      <c r="AY178" s="157" t="s">
        <v>252</v>
      </c>
    </row>
    <row r="179" spans="2:65" s="12" customFormat="1">
      <c r="B179" s="149"/>
      <c r="D179" s="150" t="s">
        <v>261</v>
      </c>
      <c r="E179" s="151" t="s">
        <v>1</v>
      </c>
      <c r="F179" s="152" t="s">
        <v>287</v>
      </c>
      <c r="H179" s="151" t="s">
        <v>1</v>
      </c>
      <c r="I179" s="153"/>
      <c r="L179" s="149"/>
      <c r="M179" s="154"/>
      <c r="T179" s="155"/>
      <c r="AT179" s="151" t="s">
        <v>261</v>
      </c>
      <c r="AU179" s="151" t="s">
        <v>82</v>
      </c>
      <c r="AV179" s="12" t="s">
        <v>80</v>
      </c>
      <c r="AW179" s="12" t="s">
        <v>30</v>
      </c>
      <c r="AX179" s="12" t="s">
        <v>73</v>
      </c>
      <c r="AY179" s="151" t="s">
        <v>252</v>
      </c>
    </row>
    <row r="180" spans="2:65" s="13" customFormat="1">
      <c r="B180" s="156"/>
      <c r="D180" s="150" t="s">
        <v>261</v>
      </c>
      <c r="E180" s="157" t="s">
        <v>1</v>
      </c>
      <c r="F180" s="158" t="s">
        <v>288</v>
      </c>
      <c r="H180" s="159">
        <v>30.59</v>
      </c>
      <c r="I180" s="160"/>
      <c r="L180" s="156"/>
      <c r="M180" s="161"/>
      <c r="T180" s="162"/>
      <c r="AT180" s="157" t="s">
        <v>261</v>
      </c>
      <c r="AU180" s="157" t="s">
        <v>82</v>
      </c>
      <c r="AV180" s="13" t="s">
        <v>82</v>
      </c>
      <c r="AW180" s="13" t="s">
        <v>30</v>
      </c>
      <c r="AX180" s="13" t="s">
        <v>73</v>
      </c>
      <c r="AY180" s="157" t="s">
        <v>252</v>
      </c>
    </row>
    <row r="181" spans="2:65" s="12" customFormat="1">
      <c r="B181" s="149"/>
      <c r="D181" s="150" t="s">
        <v>261</v>
      </c>
      <c r="E181" s="151" t="s">
        <v>1</v>
      </c>
      <c r="F181" s="152" t="s">
        <v>289</v>
      </c>
      <c r="H181" s="151" t="s">
        <v>1</v>
      </c>
      <c r="I181" s="153"/>
      <c r="L181" s="149"/>
      <c r="M181" s="154"/>
      <c r="T181" s="155"/>
      <c r="AT181" s="151" t="s">
        <v>261</v>
      </c>
      <c r="AU181" s="151" t="s">
        <v>82</v>
      </c>
      <c r="AV181" s="12" t="s">
        <v>80</v>
      </c>
      <c r="AW181" s="12" t="s">
        <v>30</v>
      </c>
      <c r="AX181" s="12" t="s">
        <v>73</v>
      </c>
      <c r="AY181" s="151" t="s">
        <v>252</v>
      </c>
    </row>
    <row r="182" spans="2:65" s="13" customFormat="1">
      <c r="B182" s="156"/>
      <c r="D182" s="150" t="s">
        <v>261</v>
      </c>
      <c r="E182" s="157" t="s">
        <v>1</v>
      </c>
      <c r="F182" s="158" t="s">
        <v>290</v>
      </c>
      <c r="H182" s="159">
        <v>49.45</v>
      </c>
      <c r="I182" s="160"/>
      <c r="L182" s="156"/>
      <c r="M182" s="161"/>
      <c r="T182" s="162"/>
      <c r="AT182" s="157" t="s">
        <v>261</v>
      </c>
      <c r="AU182" s="157" t="s">
        <v>82</v>
      </c>
      <c r="AV182" s="13" t="s">
        <v>82</v>
      </c>
      <c r="AW182" s="13" t="s">
        <v>30</v>
      </c>
      <c r="AX182" s="13" t="s">
        <v>73</v>
      </c>
      <c r="AY182" s="157" t="s">
        <v>252</v>
      </c>
    </row>
    <row r="183" spans="2:65" s="12" customFormat="1">
      <c r="B183" s="149"/>
      <c r="D183" s="150" t="s">
        <v>261</v>
      </c>
      <c r="E183" s="151" t="s">
        <v>1</v>
      </c>
      <c r="F183" s="152" t="s">
        <v>291</v>
      </c>
      <c r="H183" s="151" t="s">
        <v>1</v>
      </c>
      <c r="I183" s="153"/>
      <c r="L183" s="149"/>
      <c r="M183" s="154"/>
      <c r="T183" s="155"/>
      <c r="AT183" s="151" t="s">
        <v>261</v>
      </c>
      <c r="AU183" s="151" t="s">
        <v>82</v>
      </c>
      <c r="AV183" s="12" t="s">
        <v>80</v>
      </c>
      <c r="AW183" s="12" t="s">
        <v>30</v>
      </c>
      <c r="AX183" s="12" t="s">
        <v>73</v>
      </c>
      <c r="AY183" s="151" t="s">
        <v>252</v>
      </c>
    </row>
    <row r="184" spans="2:65" s="13" customFormat="1">
      <c r="B184" s="156"/>
      <c r="D184" s="150" t="s">
        <v>261</v>
      </c>
      <c r="E184" s="157" t="s">
        <v>1</v>
      </c>
      <c r="F184" s="158" t="s">
        <v>292</v>
      </c>
      <c r="H184" s="159">
        <v>22.79</v>
      </c>
      <c r="I184" s="160"/>
      <c r="L184" s="156"/>
      <c r="M184" s="161"/>
      <c r="T184" s="162"/>
      <c r="AT184" s="157" t="s">
        <v>261</v>
      </c>
      <c r="AU184" s="157" t="s">
        <v>82</v>
      </c>
      <c r="AV184" s="13" t="s">
        <v>82</v>
      </c>
      <c r="AW184" s="13" t="s">
        <v>30</v>
      </c>
      <c r="AX184" s="13" t="s">
        <v>73</v>
      </c>
      <c r="AY184" s="157" t="s">
        <v>252</v>
      </c>
    </row>
    <row r="185" spans="2:65" s="12" customFormat="1">
      <c r="B185" s="149"/>
      <c r="D185" s="150" t="s">
        <v>261</v>
      </c>
      <c r="E185" s="151" t="s">
        <v>1</v>
      </c>
      <c r="F185" s="152" t="s">
        <v>293</v>
      </c>
      <c r="H185" s="151" t="s">
        <v>1</v>
      </c>
      <c r="I185" s="153"/>
      <c r="L185" s="149"/>
      <c r="M185" s="154"/>
      <c r="T185" s="155"/>
      <c r="AT185" s="151" t="s">
        <v>261</v>
      </c>
      <c r="AU185" s="151" t="s">
        <v>82</v>
      </c>
      <c r="AV185" s="12" t="s">
        <v>80</v>
      </c>
      <c r="AW185" s="12" t="s">
        <v>30</v>
      </c>
      <c r="AX185" s="12" t="s">
        <v>73</v>
      </c>
      <c r="AY185" s="151" t="s">
        <v>252</v>
      </c>
    </row>
    <row r="186" spans="2:65" s="13" customFormat="1">
      <c r="B186" s="156"/>
      <c r="D186" s="150" t="s">
        <v>261</v>
      </c>
      <c r="E186" s="157" t="s">
        <v>1</v>
      </c>
      <c r="F186" s="158" t="s">
        <v>294</v>
      </c>
      <c r="H186" s="159">
        <v>9.75</v>
      </c>
      <c r="I186" s="160"/>
      <c r="L186" s="156"/>
      <c r="M186" s="161"/>
      <c r="T186" s="162"/>
      <c r="AT186" s="157" t="s">
        <v>261</v>
      </c>
      <c r="AU186" s="157" t="s">
        <v>82</v>
      </c>
      <c r="AV186" s="13" t="s">
        <v>82</v>
      </c>
      <c r="AW186" s="13" t="s">
        <v>30</v>
      </c>
      <c r="AX186" s="13" t="s">
        <v>73</v>
      </c>
      <c r="AY186" s="157" t="s">
        <v>252</v>
      </c>
    </row>
    <row r="187" spans="2:65" s="12" customFormat="1">
      <c r="B187" s="149"/>
      <c r="D187" s="150" t="s">
        <v>261</v>
      </c>
      <c r="E187" s="151" t="s">
        <v>1</v>
      </c>
      <c r="F187" s="152" t="s">
        <v>295</v>
      </c>
      <c r="H187" s="151" t="s">
        <v>1</v>
      </c>
      <c r="I187" s="153"/>
      <c r="L187" s="149"/>
      <c r="M187" s="154"/>
      <c r="T187" s="155"/>
      <c r="AT187" s="151" t="s">
        <v>261</v>
      </c>
      <c r="AU187" s="151" t="s">
        <v>82</v>
      </c>
      <c r="AV187" s="12" t="s">
        <v>80</v>
      </c>
      <c r="AW187" s="12" t="s">
        <v>30</v>
      </c>
      <c r="AX187" s="12" t="s">
        <v>73</v>
      </c>
      <c r="AY187" s="151" t="s">
        <v>252</v>
      </c>
    </row>
    <row r="188" spans="2:65" s="13" customFormat="1">
      <c r="B188" s="156"/>
      <c r="D188" s="150" t="s">
        <v>261</v>
      </c>
      <c r="E188" s="157" t="s">
        <v>1</v>
      </c>
      <c r="F188" s="158" t="s">
        <v>296</v>
      </c>
      <c r="H188" s="159">
        <v>53.82</v>
      </c>
      <c r="I188" s="160"/>
      <c r="L188" s="156"/>
      <c r="M188" s="161"/>
      <c r="T188" s="162"/>
      <c r="AT188" s="157" t="s">
        <v>261</v>
      </c>
      <c r="AU188" s="157" t="s">
        <v>82</v>
      </c>
      <c r="AV188" s="13" t="s">
        <v>82</v>
      </c>
      <c r="AW188" s="13" t="s">
        <v>30</v>
      </c>
      <c r="AX188" s="13" t="s">
        <v>73</v>
      </c>
      <c r="AY188" s="157" t="s">
        <v>252</v>
      </c>
    </row>
    <row r="189" spans="2:65" s="14" customFormat="1">
      <c r="B189" s="163"/>
      <c r="D189" s="150" t="s">
        <v>261</v>
      </c>
      <c r="E189" s="164" t="s">
        <v>1</v>
      </c>
      <c r="F189" s="165" t="s">
        <v>277</v>
      </c>
      <c r="H189" s="166">
        <v>184.39499999999998</v>
      </c>
      <c r="I189" s="167"/>
      <c r="L189" s="163"/>
      <c r="M189" s="168"/>
      <c r="T189" s="169"/>
      <c r="AT189" s="164" t="s">
        <v>261</v>
      </c>
      <c r="AU189" s="164" t="s">
        <v>82</v>
      </c>
      <c r="AV189" s="14" t="s">
        <v>259</v>
      </c>
      <c r="AW189" s="14" t="s">
        <v>30</v>
      </c>
      <c r="AX189" s="14" t="s">
        <v>80</v>
      </c>
      <c r="AY189" s="164" t="s">
        <v>252</v>
      </c>
    </row>
    <row r="190" spans="2:65" s="1" customFormat="1" ht="37.9" customHeight="1">
      <c r="B190" s="32"/>
      <c r="C190" s="136" t="s">
        <v>297</v>
      </c>
      <c r="D190" s="136" t="s">
        <v>254</v>
      </c>
      <c r="E190" s="137" t="s">
        <v>298</v>
      </c>
      <c r="F190" s="138" t="s">
        <v>299</v>
      </c>
      <c r="G190" s="139" t="s">
        <v>257</v>
      </c>
      <c r="H190" s="140">
        <v>31.55</v>
      </c>
      <c r="I190" s="141"/>
      <c r="J190" s="142">
        <f>ROUND(I190*H190,2)</f>
        <v>0</v>
      </c>
      <c r="K190" s="138" t="s">
        <v>258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0.17499999999999999</v>
      </c>
      <c r="R190" s="145">
        <f>Q190*H190</f>
        <v>5.5212500000000002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300</v>
      </c>
    </row>
    <row r="191" spans="2:65" s="12" customFormat="1">
      <c r="B191" s="149"/>
      <c r="D191" s="150" t="s">
        <v>261</v>
      </c>
      <c r="E191" s="151" t="s">
        <v>1</v>
      </c>
      <c r="F191" s="152" t="s">
        <v>274</v>
      </c>
      <c r="H191" s="151" t="s">
        <v>1</v>
      </c>
      <c r="I191" s="153"/>
      <c r="L191" s="149"/>
      <c r="M191" s="154"/>
      <c r="T191" s="155"/>
      <c r="AT191" s="151" t="s">
        <v>261</v>
      </c>
      <c r="AU191" s="151" t="s">
        <v>82</v>
      </c>
      <c r="AV191" s="12" t="s">
        <v>80</v>
      </c>
      <c r="AW191" s="12" t="s">
        <v>30</v>
      </c>
      <c r="AX191" s="12" t="s">
        <v>73</v>
      </c>
      <c r="AY191" s="151" t="s">
        <v>252</v>
      </c>
    </row>
    <row r="192" spans="2:65" s="12" customFormat="1">
      <c r="B192" s="149"/>
      <c r="D192" s="150" t="s">
        <v>261</v>
      </c>
      <c r="E192" s="151" t="s">
        <v>1</v>
      </c>
      <c r="F192" s="152" t="s">
        <v>301</v>
      </c>
      <c r="H192" s="151" t="s">
        <v>1</v>
      </c>
      <c r="I192" s="153"/>
      <c r="L192" s="149"/>
      <c r="M192" s="154"/>
      <c r="T192" s="155"/>
      <c r="AT192" s="151" t="s">
        <v>261</v>
      </c>
      <c r="AU192" s="151" t="s">
        <v>82</v>
      </c>
      <c r="AV192" s="12" t="s">
        <v>80</v>
      </c>
      <c r="AW192" s="12" t="s">
        <v>30</v>
      </c>
      <c r="AX192" s="12" t="s">
        <v>73</v>
      </c>
      <c r="AY192" s="151" t="s">
        <v>252</v>
      </c>
    </row>
    <row r="193" spans="2:65" s="13" customFormat="1">
      <c r="B193" s="156"/>
      <c r="D193" s="150" t="s">
        <v>261</v>
      </c>
      <c r="E193" s="157" t="s">
        <v>1</v>
      </c>
      <c r="F193" s="158" t="s">
        <v>302</v>
      </c>
      <c r="H193" s="159">
        <v>24.17</v>
      </c>
      <c r="I193" s="160"/>
      <c r="L193" s="156"/>
      <c r="M193" s="161"/>
      <c r="T193" s="162"/>
      <c r="AT193" s="157" t="s">
        <v>261</v>
      </c>
      <c r="AU193" s="157" t="s">
        <v>82</v>
      </c>
      <c r="AV193" s="13" t="s">
        <v>82</v>
      </c>
      <c r="AW193" s="13" t="s">
        <v>30</v>
      </c>
      <c r="AX193" s="13" t="s">
        <v>73</v>
      </c>
      <c r="AY193" s="157" t="s">
        <v>252</v>
      </c>
    </row>
    <row r="194" spans="2:65" s="12" customFormat="1">
      <c r="B194" s="149"/>
      <c r="D194" s="150" t="s">
        <v>261</v>
      </c>
      <c r="E194" s="151" t="s">
        <v>1</v>
      </c>
      <c r="F194" s="152" t="s">
        <v>303</v>
      </c>
      <c r="H194" s="151" t="s">
        <v>1</v>
      </c>
      <c r="I194" s="153"/>
      <c r="L194" s="149"/>
      <c r="M194" s="154"/>
      <c r="T194" s="155"/>
      <c r="AT194" s="151" t="s">
        <v>261</v>
      </c>
      <c r="AU194" s="151" t="s">
        <v>82</v>
      </c>
      <c r="AV194" s="12" t="s">
        <v>80</v>
      </c>
      <c r="AW194" s="12" t="s">
        <v>30</v>
      </c>
      <c r="AX194" s="12" t="s">
        <v>73</v>
      </c>
      <c r="AY194" s="151" t="s">
        <v>252</v>
      </c>
    </row>
    <row r="195" spans="2:65" s="13" customFormat="1">
      <c r="B195" s="156"/>
      <c r="D195" s="150" t="s">
        <v>261</v>
      </c>
      <c r="E195" s="157" t="s">
        <v>1</v>
      </c>
      <c r="F195" s="158" t="s">
        <v>304</v>
      </c>
      <c r="H195" s="159">
        <v>7.38</v>
      </c>
      <c r="I195" s="160"/>
      <c r="L195" s="156"/>
      <c r="M195" s="161"/>
      <c r="T195" s="162"/>
      <c r="AT195" s="157" t="s">
        <v>261</v>
      </c>
      <c r="AU195" s="157" t="s">
        <v>82</v>
      </c>
      <c r="AV195" s="13" t="s">
        <v>82</v>
      </c>
      <c r="AW195" s="13" t="s">
        <v>30</v>
      </c>
      <c r="AX195" s="13" t="s">
        <v>73</v>
      </c>
      <c r="AY195" s="157" t="s">
        <v>252</v>
      </c>
    </row>
    <row r="196" spans="2:65" s="14" customFormat="1">
      <c r="B196" s="163"/>
      <c r="D196" s="150" t="s">
        <v>261</v>
      </c>
      <c r="E196" s="164" t="s">
        <v>1</v>
      </c>
      <c r="F196" s="165" t="s">
        <v>277</v>
      </c>
      <c r="H196" s="166">
        <v>31.55</v>
      </c>
      <c r="I196" s="167"/>
      <c r="L196" s="163"/>
      <c r="M196" s="168"/>
      <c r="T196" s="169"/>
      <c r="AT196" s="164" t="s">
        <v>261</v>
      </c>
      <c r="AU196" s="164" t="s">
        <v>82</v>
      </c>
      <c r="AV196" s="14" t="s">
        <v>259</v>
      </c>
      <c r="AW196" s="14" t="s">
        <v>30</v>
      </c>
      <c r="AX196" s="14" t="s">
        <v>80</v>
      </c>
      <c r="AY196" s="164" t="s">
        <v>252</v>
      </c>
    </row>
    <row r="197" spans="2:65" s="1" customFormat="1" ht="37.9" customHeight="1">
      <c r="B197" s="32"/>
      <c r="C197" s="136" t="s">
        <v>305</v>
      </c>
      <c r="D197" s="136" t="s">
        <v>254</v>
      </c>
      <c r="E197" s="137" t="s">
        <v>306</v>
      </c>
      <c r="F197" s="138" t="s">
        <v>307</v>
      </c>
      <c r="G197" s="139" t="s">
        <v>257</v>
      </c>
      <c r="H197" s="140">
        <v>15.41</v>
      </c>
      <c r="I197" s="141"/>
      <c r="J197" s="142">
        <f>ROUND(I197*H197,2)</f>
        <v>0</v>
      </c>
      <c r="K197" s="138" t="s">
        <v>258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0.1774</v>
      </c>
      <c r="R197" s="145">
        <f>Q197*H197</f>
        <v>2.7337340000000001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308</v>
      </c>
    </row>
    <row r="198" spans="2:65" s="12" customFormat="1">
      <c r="B198" s="149"/>
      <c r="D198" s="150" t="s">
        <v>261</v>
      </c>
      <c r="E198" s="151" t="s">
        <v>1</v>
      </c>
      <c r="F198" s="152" t="s">
        <v>274</v>
      </c>
      <c r="H198" s="151" t="s">
        <v>1</v>
      </c>
      <c r="I198" s="153"/>
      <c r="L198" s="149"/>
      <c r="M198" s="154"/>
      <c r="T198" s="155"/>
      <c r="AT198" s="151" t="s">
        <v>261</v>
      </c>
      <c r="AU198" s="151" t="s">
        <v>82</v>
      </c>
      <c r="AV198" s="12" t="s">
        <v>80</v>
      </c>
      <c r="AW198" s="12" t="s">
        <v>30</v>
      </c>
      <c r="AX198" s="12" t="s">
        <v>73</v>
      </c>
      <c r="AY198" s="151" t="s">
        <v>252</v>
      </c>
    </row>
    <row r="199" spans="2:65" s="12" customFormat="1">
      <c r="B199" s="149"/>
      <c r="D199" s="150" t="s">
        <v>261</v>
      </c>
      <c r="E199" s="151" t="s">
        <v>1</v>
      </c>
      <c r="F199" s="152" t="s">
        <v>309</v>
      </c>
      <c r="H199" s="151" t="s">
        <v>1</v>
      </c>
      <c r="I199" s="153"/>
      <c r="L199" s="149"/>
      <c r="M199" s="154"/>
      <c r="T199" s="155"/>
      <c r="AT199" s="151" t="s">
        <v>261</v>
      </c>
      <c r="AU199" s="151" t="s">
        <v>82</v>
      </c>
      <c r="AV199" s="12" t="s">
        <v>80</v>
      </c>
      <c r="AW199" s="12" t="s">
        <v>30</v>
      </c>
      <c r="AX199" s="12" t="s">
        <v>73</v>
      </c>
      <c r="AY199" s="151" t="s">
        <v>252</v>
      </c>
    </row>
    <row r="200" spans="2:65" s="13" customFormat="1">
      <c r="B200" s="156"/>
      <c r="D200" s="150" t="s">
        <v>261</v>
      </c>
      <c r="E200" s="157" t="s">
        <v>1</v>
      </c>
      <c r="F200" s="158" t="s">
        <v>310</v>
      </c>
      <c r="H200" s="159">
        <v>7.82</v>
      </c>
      <c r="I200" s="160"/>
      <c r="L200" s="156"/>
      <c r="M200" s="161"/>
      <c r="T200" s="162"/>
      <c r="AT200" s="157" t="s">
        <v>261</v>
      </c>
      <c r="AU200" s="157" t="s">
        <v>82</v>
      </c>
      <c r="AV200" s="13" t="s">
        <v>82</v>
      </c>
      <c r="AW200" s="13" t="s">
        <v>30</v>
      </c>
      <c r="AX200" s="13" t="s">
        <v>73</v>
      </c>
      <c r="AY200" s="157" t="s">
        <v>252</v>
      </c>
    </row>
    <row r="201" spans="2:65" s="12" customFormat="1">
      <c r="B201" s="149"/>
      <c r="D201" s="150" t="s">
        <v>261</v>
      </c>
      <c r="E201" s="151" t="s">
        <v>1</v>
      </c>
      <c r="F201" s="152" t="s">
        <v>311</v>
      </c>
      <c r="H201" s="151" t="s">
        <v>1</v>
      </c>
      <c r="I201" s="153"/>
      <c r="L201" s="149"/>
      <c r="M201" s="154"/>
      <c r="T201" s="155"/>
      <c r="AT201" s="151" t="s">
        <v>261</v>
      </c>
      <c r="AU201" s="151" t="s">
        <v>82</v>
      </c>
      <c r="AV201" s="12" t="s">
        <v>80</v>
      </c>
      <c r="AW201" s="12" t="s">
        <v>30</v>
      </c>
      <c r="AX201" s="12" t="s">
        <v>73</v>
      </c>
      <c r="AY201" s="151" t="s">
        <v>252</v>
      </c>
    </row>
    <row r="202" spans="2:65" s="13" customFormat="1">
      <c r="B202" s="156"/>
      <c r="D202" s="150" t="s">
        <v>261</v>
      </c>
      <c r="E202" s="157" t="s">
        <v>1</v>
      </c>
      <c r="F202" s="158" t="s">
        <v>312</v>
      </c>
      <c r="H202" s="159">
        <v>5.52</v>
      </c>
      <c r="I202" s="160"/>
      <c r="L202" s="156"/>
      <c r="M202" s="161"/>
      <c r="T202" s="162"/>
      <c r="AT202" s="157" t="s">
        <v>261</v>
      </c>
      <c r="AU202" s="157" t="s">
        <v>82</v>
      </c>
      <c r="AV202" s="13" t="s">
        <v>82</v>
      </c>
      <c r="AW202" s="13" t="s">
        <v>30</v>
      </c>
      <c r="AX202" s="13" t="s">
        <v>73</v>
      </c>
      <c r="AY202" s="157" t="s">
        <v>252</v>
      </c>
    </row>
    <row r="203" spans="2:65" s="12" customFormat="1">
      <c r="B203" s="149"/>
      <c r="D203" s="150" t="s">
        <v>261</v>
      </c>
      <c r="E203" s="151" t="s">
        <v>1</v>
      </c>
      <c r="F203" s="152" t="s">
        <v>313</v>
      </c>
      <c r="H203" s="151" t="s">
        <v>1</v>
      </c>
      <c r="I203" s="153"/>
      <c r="L203" s="149"/>
      <c r="M203" s="154"/>
      <c r="T203" s="155"/>
      <c r="AT203" s="151" t="s">
        <v>261</v>
      </c>
      <c r="AU203" s="151" t="s">
        <v>82</v>
      </c>
      <c r="AV203" s="12" t="s">
        <v>80</v>
      </c>
      <c r="AW203" s="12" t="s">
        <v>30</v>
      </c>
      <c r="AX203" s="12" t="s">
        <v>73</v>
      </c>
      <c r="AY203" s="151" t="s">
        <v>252</v>
      </c>
    </row>
    <row r="204" spans="2:65" s="13" customFormat="1">
      <c r="B204" s="156"/>
      <c r="D204" s="150" t="s">
        <v>261</v>
      </c>
      <c r="E204" s="157" t="s">
        <v>1</v>
      </c>
      <c r="F204" s="158" t="s">
        <v>314</v>
      </c>
      <c r="H204" s="159">
        <v>2.0699999999999998</v>
      </c>
      <c r="I204" s="160"/>
      <c r="L204" s="156"/>
      <c r="M204" s="161"/>
      <c r="T204" s="162"/>
      <c r="AT204" s="157" t="s">
        <v>261</v>
      </c>
      <c r="AU204" s="157" t="s">
        <v>82</v>
      </c>
      <c r="AV204" s="13" t="s">
        <v>82</v>
      </c>
      <c r="AW204" s="13" t="s">
        <v>30</v>
      </c>
      <c r="AX204" s="13" t="s">
        <v>73</v>
      </c>
      <c r="AY204" s="157" t="s">
        <v>252</v>
      </c>
    </row>
    <row r="205" spans="2:65" s="14" customFormat="1">
      <c r="B205" s="163"/>
      <c r="D205" s="150" t="s">
        <v>261</v>
      </c>
      <c r="E205" s="164" t="s">
        <v>1</v>
      </c>
      <c r="F205" s="165" t="s">
        <v>277</v>
      </c>
      <c r="H205" s="166">
        <v>15.41</v>
      </c>
      <c r="I205" s="167"/>
      <c r="L205" s="163"/>
      <c r="M205" s="168"/>
      <c r="T205" s="169"/>
      <c r="AT205" s="164" t="s">
        <v>261</v>
      </c>
      <c r="AU205" s="164" t="s">
        <v>82</v>
      </c>
      <c r="AV205" s="14" t="s">
        <v>259</v>
      </c>
      <c r="AW205" s="14" t="s">
        <v>30</v>
      </c>
      <c r="AX205" s="14" t="s">
        <v>80</v>
      </c>
      <c r="AY205" s="164" t="s">
        <v>252</v>
      </c>
    </row>
    <row r="206" spans="2:65" s="1" customFormat="1" ht="37.9" customHeight="1">
      <c r="B206" s="32"/>
      <c r="C206" s="136" t="s">
        <v>315</v>
      </c>
      <c r="D206" s="136" t="s">
        <v>254</v>
      </c>
      <c r="E206" s="137" t="s">
        <v>316</v>
      </c>
      <c r="F206" s="138" t="s">
        <v>317</v>
      </c>
      <c r="G206" s="139" t="s">
        <v>257</v>
      </c>
      <c r="H206" s="140">
        <v>7.7510000000000003</v>
      </c>
      <c r="I206" s="141"/>
      <c r="J206" s="142">
        <f>ROUND(I206*H206,2)</f>
        <v>0</v>
      </c>
      <c r="K206" s="138" t="s">
        <v>258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0.26225999999999999</v>
      </c>
      <c r="R206" s="145">
        <f>Q206*H206</f>
        <v>2.03277726</v>
      </c>
      <c r="S206" s="145">
        <v>0</v>
      </c>
      <c r="T206" s="146">
        <f>S206*H206</f>
        <v>0</v>
      </c>
      <c r="AR206" s="147" t="s">
        <v>259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259</v>
      </c>
      <c r="BM206" s="147" t="s">
        <v>318</v>
      </c>
    </row>
    <row r="207" spans="2:65" s="12" customFormat="1">
      <c r="B207" s="149"/>
      <c r="D207" s="150" t="s">
        <v>261</v>
      </c>
      <c r="E207" s="151" t="s">
        <v>1</v>
      </c>
      <c r="F207" s="152" t="s">
        <v>301</v>
      </c>
      <c r="H207" s="151" t="s">
        <v>1</v>
      </c>
      <c r="I207" s="153"/>
      <c r="L207" s="149"/>
      <c r="M207" s="154"/>
      <c r="T207" s="155"/>
      <c r="AT207" s="151" t="s">
        <v>261</v>
      </c>
      <c r="AU207" s="151" t="s">
        <v>82</v>
      </c>
      <c r="AV207" s="12" t="s">
        <v>80</v>
      </c>
      <c r="AW207" s="12" t="s">
        <v>30</v>
      </c>
      <c r="AX207" s="12" t="s">
        <v>73</v>
      </c>
      <c r="AY207" s="151" t="s">
        <v>252</v>
      </c>
    </row>
    <row r="208" spans="2:65" s="13" customFormat="1">
      <c r="B208" s="156"/>
      <c r="D208" s="150" t="s">
        <v>261</v>
      </c>
      <c r="E208" s="157" t="s">
        <v>1</v>
      </c>
      <c r="F208" s="158" t="s">
        <v>319</v>
      </c>
      <c r="H208" s="159">
        <v>7.7510000000000003</v>
      </c>
      <c r="I208" s="160"/>
      <c r="L208" s="156"/>
      <c r="M208" s="161"/>
      <c r="T208" s="162"/>
      <c r="AT208" s="157" t="s">
        <v>261</v>
      </c>
      <c r="AU208" s="157" t="s">
        <v>82</v>
      </c>
      <c r="AV208" s="13" t="s">
        <v>82</v>
      </c>
      <c r="AW208" s="13" t="s">
        <v>30</v>
      </c>
      <c r="AX208" s="13" t="s">
        <v>80</v>
      </c>
      <c r="AY208" s="157" t="s">
        <v>252</v>
      </c>
    </row>
    <row r="209" spans="2:65" s="1" customFormat="1" ht="55.5" customHeight="1">
      <c r="B209" s="32"/>
      <c r="C209" s="136" t="s">
        <v>320</v>
      </c>
      <c r="D209" s="136" t="s">
        <v>254</v>
      </c>
      <c r="E209" s="137" t="s">
        <v>321</v>
      </c>
      <c r="F209" s="138" t="s">
        <v>322</v>
      </c>
      <c r="G209" s="139" t="s">
        <v>257</v>
      </c>
      <c r="H209" s="140">
        <v>22.896999999999998</v>
      </c>
      <c r="I209" s="141"/>
      <c r="J209" s="142">
        <f>ROUND(I209*H209,2)</f>
        <v>0</v>
      </c>
      <c r="K209" s="138" t="s">
        <v>258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0.24410999999999999</v>
      </c>
      <c r="R209" s="145">
        <f>Q209*H209</f>
        <v>5.5893866699999997</v>
      </c>
      <c r="S209" s="145">
        <v>0</v>
      </c>
      <c r="T209" s="146">
        <f>S209*H209</f>
        <v>0</v>
      </c>
      <c r="AR209" s="147" t="s">
        <v>259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259</v>
      </c>
      <c r="BM209" s="147" t="s">
        <v>323</v>
      </c>
    </row>
    <row r="210" spans="2:65" s="12" customFormat="1">
      <c r="B210" s="149"/>
      <c r="D210" s="150" t="s">
        <v>261</v>
      </c>
      <c r="E210" s="151" t="s">
        <v>1</v>
      </c>
      <c r="F210" s="152" t="s">
        <v>274</v>
      </c>
      <c r="H210" s="151" t="s">
        <v>1</v>
      </c>
      <c r="I210" s="153"/>
      <c r="L210" s="149"/>
      <c r="M210" s="154"/>
      <c r="T210" s="155"/>
      <c r="AT210" s="151" t="s">
        <v>261</v>
      </c>
      <c r="AU210" s="151" t="s">
        <v>82</v>
      </c>
      <c r="AV210" s="12" t="s">
        <v>80</v>
      </c>
      <c r="AW210" s="12" t="s">
        <v>30</v>
      </c>
      <c r="AX210" s="12" t="s">
        <v>73</v>
      </c>
      <c r="AY210" s="151" t="s">
        <v>252</v>
      </c>
    </row>
    <row r="211" spans="2:65" s="12" customFormat="1">
      <c r="B211" s="149"/>
      <c r="D211" s="150" t="s">
        <v>261</v>
      </c>
      <c r="E211" s="151" t="s">
        <v>1</v>
      </c>
      <c r="F211" s="152" t="s">
        <v>324</v>
      </c>
      <c r="H211" s="151" t="s">
        <v>1</v>
      </c>
      <c r="I211" s="153"/>
      <c r="L211" s="149"/>
      <c r="M211" s="154"/>
      <c r="T211" s="155"/>
      <c r="AT211" s="151" t="s">
        <v>261</v>
      </c>
      <c r="AU211" s="151" t="s">
        <v>82</v>
      </c>
      <c r="AV211" s="12" t="s">
        <v>80</v>
      </c>
      <c r="AW211" s="12" t="s">
        <v>30</v>
      </c>
      <c r="AX211" s="12" t="s">
        <v>73</v>
      </c>
      <c r="AY211" s="151" t="s">
        <v>252</v>
      </c>
    </row>
    <row r="212" spans="2:65" s="13" customFormat="1">
      <c r="B212" s="156"/>
      <c r="D212" s="150" t="s">
        <v>261</v>
      </c>
      <c r="E212" s="157" t="s">
        <v>1</v>
      </c>
      <c r="F212" s="158" t="s">
        <v>325</v>
      </c>
      <c r="H212" s="159">
        <v>10.741</v>
      </c>
      <c r="I212" s="160"/>
      <c r="L212" s="156"/>
      <c r="M212" s="161"/>
      <c r="T212" s="162"/>
      <c r="AT212" s="157" t="s">
        <v>261</v>
      </c>
      <c r="AU212" s="157" t="s">
        <v>82</v>
      </c>
      <c r="AV212" s="13" t="s">
        <v>82</v>
      </c>
      <c r="AW212" s="13" t="s">
        <v>30</v>
      </c>
      <c r="AX212" s="13" t="s">
        <v>73</v>
      </c>
      <c r="AY212" s="157" t="s">
        <v>252</v>
      </c>
    </row>
    <row r="213" spans="2:65" s="12" customFormat="1">
      <c r="B213" s="149"/>
      <c r="D213" s="150" t="s">
        <v>261</v>
      </c>
      <c r="E213" s="151" t="s">
        <v>1</v>
      </c>
      <c r="F213" s="152" t="s">
        <v>301</v>
      </c>
      <c r="H213" s="151" t="s">
        <v>1</v>
      </c>
      <c r="I213" s="153"/>
      <c r="L213" s="149"/>
      <c r="M213" s="154"/>
      <c r="T213" s="155"/>
      <c r="AT213" s="151" t="s">
        <v>261</v>
      </c>
      <c r="AU213" s="151" t="s">
        <v>82</v>
      </c>
      <c r="AV213" s="12" t="s">
        <v>80</v>
      </c>
      <c r="AW213" s="12" t="s">
        <v>30</v>
      </c>
      <c r="AX213" s="12" t="s">
        <v>73</v>
      </c>
      <c r="AY213" s="151" t="s">
        <v>252</v>
      </c>
    </row>
    <row r="214" spans="2:65" s="13" customFormat="1">
      <c r="B214" s="156"/>
      <c r="D214" s="150" t="s">
        <v>261</v>
      </c>
      <c r="E214" s="157" t="s">
        <v>1</v>
      </c>
      <c r="F214" s="158" t="s">
        <v>326</v>
      </c>
      <c r="H214" s="159">
        <v>12.156000000000001</v>
      </c>
      <c r="I214" s="160"/>
      <c r="L214" s="156"/>
      <c r="M214" s="161"/>
      <c r="T214" s="162"/>
      <c r="AT214" s="157" t="s">
        <v>261</v>
      </c>
      <c r="AU214" s="157" t="s">
        <v>82</v>
      </c>
      <c r="AV214" s="13" t="s">
        <v>82</v>
      </c>
      <c r="AW214" s="13" t="s">
        <v>30</v>
      </c>
      <c r="AX214" s="13" t="s">
        <v>73</v>
      </c>
      <c r="AY214" s="157" t="s">
        <v>252</v>
      </c>
    </row>
    <row r="215" spans="2:65" s="14" customFormat="1">
      <c r="B215" s="163"/>
      <c r="D215" s="150" t="s">
        <v>261</v>
      </c>
      <c r="E215" s="164" t="s">
        <v>1</v>
      </c>
      <c r="F215" s="165" t="s">
        <v>277</v>
      </c>
      <c r="H215" s="166">
        <v>22.896999999999998</v>
      </c>
      <c r="I215" s="167"/>
      <c r="L215" s="163"/>
      <c r="M215" s="168"/>
      <c r="T215" s="169"/>
      <c r="AT215" s="164" t="s">
        <v>261</v>
      </c>
      <c r="AU215" s="164" t="s">
        <v>82</v>
      </c>
      <c r="AV215" s="14" t="s">
        <v>259</v>
      </c>
      <c r="AW215" s="14" t="s">
        <v>30</v>
      </c>
      <c r="AX215" s="14" t="s">
        <v>80</v>
      </c>
      <c r="AY215" s="164" t="s">
        <v>252</v>
      </c>
    </row>
    <row r="216" spans="2:65" s="1" customFormat="1" ht="55.5" customHeight="1">
      <c r="B216" s="32"/>
      <c r="C216" s="136" t="s">
        <v>327</v>
      </c>
      <c r="D216" s="136" t="s">
        <v>254</v>
      </c>
      <c r="E216" s="137" t="s">
        <v>328</v>
      </c>
      <c r="F216" s="138" t="s">
        <v>329</v>
      </c>
      <c r="G216" s="139" t="s">
        <v>257</v>
      </c>
      <c r="H216" s="140">
        <v>9.06</v>
      </c>
      <c r="I216" s="141"/>
      <c r="J216" s="142">
        <f>ROUND(I216*H216,2)</f>
        <v>0</v>
      </c>
      <c r="K216" s="138" t="s">
        <v>258</v>
      </c>
      <c r="L216" s="32"/>
      <c r="M216" s="143" t="s">
        <v>1</v>
      </c>
      <c r="N216" s="144" t="s">
        <v>38</v>
      </c>
      <c r="P216" s="145">
        <f>O216*H216</f>
        <v>0</v>
      </c>
      <c r="Q216" s="145">
        <v>0.24632999999999999</v>
      </c>
      <c r="R216" s="145">
        <f>Q216*H216</f>
        <v>2.2317498000000002</v>
      </c>
      <c r="S216" s="145">
        <v>0</v>
      </c>
      <c r="T216" s="146">
        <f>S216*H216</f>
        <v>0</v>
      </c>
      <c r="AR216" s="147" t="s">
        <v>259</v>
      </c>
      <c r="AT216" s="147" t="s">
        <v>254</v>
      </c>
      <c r="AU216" s="147" t="s">
        <v>82</v>
      </c>
      <c r="AY216" s="17" t="s">
        <v>252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80</v>
      </c>
      <c r="BK216" s="148">
        <f>ROUND(I216*H216,2)</f>
        <v>0</v>
      </c>
      <c r="BL216" s="17" t="s">
        <v>259</v>
      </c>
      <c r="BM216" s="147" t="s">
        <v>330</v>
      </c>
    </row>
    <row r="217" spans="2:65" s="12" customFormat="1">
      <c r="B217" s="149"/>
      <c r="D217" s="150" t="s">
        <v>261</v>
      </c>
      <c r="E217" s="151" t="s">
        <v>1</v>
      </c>
      <c r="F217" s="152" t="s">
        <v>331</v>
      </c>
      <c r="H217" s="151" t="s">
        <v>1</v>
      </c>
      <c r="I217" s="153"/>
      <c r="L217" s="149"/>
      <c r="M217" s="154"/>
      <c r="T217" s="155"/>
      <c r="AT217" s="151" t="s">
        <v>261</v>
      </c>
      <c r="AU217" s="151" t="s">
        <v>82</v>
      </c>
      <c r="AV217" s="12" t="s">
        <v>80</v>
      </c>
      <c r="AW217" s="12" t="s">
        <v>30</v>
      </c>
      <c r="AX217" s="12" t="s">
        <v>73</v>
      </c>
      <c r="AY217" s="151" t="s">
        <v>252</v>
      </c>
    </row>
    <row r="218" spans="2:65" s="13" customFormat="1">
      <c r="B218" s="156"/>
      <c r="D218" s="150" t="s">
        <v>261</v>
      </c>
      <c r="E218" s="157" t="s">
        <v>1</v>
      </c>
      <c r="F218" s="158" t="s">
        <v>332</v>
      </c>
      <c r="H218" s="159">
        <v>9.06</v>
      </c>
      <c r="I218" s="160"/>
      <c r="L218" s="156"/>
      <c r="M218" s="161"/>
      <c r="T218" s="162"/>
      <c r="AT218" s="157" t="s">
        <v>261</v>
      </c>
      <c r="AU218" s="157" t="s">
        <v>82</v>
      </c>
      <c r="AV218" s="13" t="s">
        <v>82</v>
      </c>
      <c r="AW218" s="13" t="s">
        <v>30</v>
      </c>
      <c r="AX218" s="13" t="s">
        <v>80</v>
      </c>
      <c r="AY218" s="157" t="s">
        <v>252</v>
      </c>
    </row>
    <row r="219" spans="2:65" s="1" customFormat="1" ht="37.9" customHeight="1">
      <c r="B219" s="32"/>
      <c r="C219" s="136" t="s">
        <v>333</v>
      </c>
      <c r="D219" s="136" t="s">
        <v>254</v>
      </c>
      <c r="E219" s="137" t="s">
        <v>334</v>
      </c>
      <c r="F219" s="138" t="s">
        <v>335</v>
      </c>
      <c r="G219" s="139" t="s">
        <v>336</v>
      </c>
      <c r="H219" s="140">
        <v>1.2589999999999999</v>
      </c>
      <c r="I219" s="141"/>
      <c r="J219" s="142">
        <f>ROUND(I219*H219,2)</f>
        <v>0</v>
      </c>
      <c r="K219" s="138" t="s">
        <v>258</v>
      </c>
      <c r="L219" s="32"/>
      <c r="M219" s="143" t="s">
        <v>1</v>
      </c>
      <c r="N219" s="144" t="s">
        <v>38</v>
      </c>
      <c r="P219" s="145">
        <f>O219*H219</f>
        <v>0</v>
      </c>
      <c r="Q219" s="145">
        <v>1.04922</v>
      </c>
      <c r="R219" s="145">
        <f>Q219*H219</f>
        <v>1.32096798</v>
      </c>
      <c r="S219" s="145">
        <v>0</v>
      </c>
      <c r="T219" s="146">
        <f>S219*H219</f>
        <v>0</v>
      </c>
      <c r="AR219" s="147" t="s">
        <v>259</v>
      </c>
      <c r="AT219" s="147" t="s">
        <v>254</v>
      </c>
      <c r="AU219" s="147" t="s">
        <v>82</v>
      </c>
      <c r="AY219" s="17" t="s">
        <v>252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80</v>
      </c>
      <c r="BK219" s="148">
        <f>ROUND(I219*H219,2)</f>
        <v>0</v>
      </c>
      <c r="BL219" s="17" t="s">
        <v>259</v>
      </c>
      <c r="BM219" s="147" t="s">
        <v>337</v>
      </c>
    </row>
    <row r="220" spans="2:65" s="12" customFormat="1">
      <c r="B220" s="149"/>
      <c r="D220" s="150" t="s">
        <v>261</v>
      </c>
      <c r="E220" s="151" t="s">
        <v>1</v>
      </c>
      <c r="F220" s="152" t="s">
        <v>338</v>
      </c>
      <c r="H220" s="151" t="s">
        <v>1</v>
      </c>
      <c r="I220" s="153"/>
      <c r="L220" s="149"/>
      <c r="M220" s="154"/>
      <c r="T220" s="155"/>
      <c r="AT220" s="151" t="s">
        <v>261</v>
      </c>
      <c r="AU220" s="151" t="s">
        <v>82</v>
      </c>
      <c r="AV220" s="12" t="s">
        <v>80</v>
      </c>
      <c r="AW220" s="12" t="s">
        <v>30</v>
      </c>
      <c r="AX220" s="12" t="s">
        <v>73</v>
      </c>
      <c r="AY220" s="151" t="s">
        <v>252</v>
      </c>
    </row>
    <row r="221" spans="2:65" s="13" customFormat="1">
      <c r="B221" s="156"/>
      <c r="D221" s="150" t="s">
        <v>261</v>
      </c>
      <c r="E221" s="157" t="s">
        <v>1</v>
      </c>
      <c r="F221" s="158" t="s">
        <v>339</v>
      </c>
      <c r="H221" s="159">
        <v>1.1539999999999999</v>
      </c>
      <c r="I221" s="160"/>
      <c r="L221" s="156"/>
      <c r="M221" s="161"/>
      <c r="T221" s="162"/>
      <c r="AT221" s="157" t="s">
        <v>261</v>
      </c>
      <c r="AU221" s="157" t="s">
        <v>82</v>
      </c>
      <c r="AV221" s="13" t="s">
        <v>82</v>
      </c>
      <c r="AW221" s="13" t="s">
        <v>30</v>
      </c>
      <c r="AX221" s="13" t="s">
        <v>73</v>
      </c>
      <c r="AY221" s="157" t="s">
        <v>252</v>
      </c>
    </row>
    <row r="222" spans="2:65" s="12" customFormat="1">
      <c r="B222" s="149"/>
      <c r="D222" s="150" t="s">
        <v>261</v>
      </c>
      <c r="E222" s="151" t="s">
        <v>1</v>
      </c>
      <c r="F222" s="152" t="s">
        <v>340</v>
      </c>
      <c r="H222" s="151" t="s">
        <v>1</v>
      </c>
      <c r="I222" s="153"/>
      <c r="L222" s="149"/>
      <c r="M222" s="154"/>
      <c r="T222" s="155"/>
      <c r="AT222" s="151" t="s">
        <v>261</v>
      </c>
      <c r="AU222" s="151" t="s">
        <v>82</v>
      </c>
      <c r="AV222" s="12" t="s">
        <v>80</v>
      </c>
      <c r="AW222" s="12" t="s">
        <v>30</v>
      </c>
      <c r="AX222" s="12" t="s">
        <v>73</v>
      </c>
      <c r="AY222" s="151" t="s">
        <v>252</v>
      </c>
    </row>
    <row r="223" spans="2:65" s="13" customFormat="1">
      <c r="B223" s="156"/>
      <c r="D223" s="150" t="s">
        <v>261</v>
      </c>
      <c r="E223" s="157" t="s">
        <v>1</v>
      </c>
      <c r="F223" s="158" t="s">
        <v>341</v>
      </c>
      <c r="H223" s="159">
        <v>0.105</v>
      </c>
      <c r="I223" s="160"/>
      <c r="L223" s="156"/>
      <c r="M223" s="161"/>
      <c r="T223" s="162"/>
      <c r="AT223" s="157" t="s">
        <v>261</v>
      </c>
      <c r="AU223" s="157" t="s">
        <v>82</v>
      </c>
      <c r="AV223" s="13" t="s">
        <v>82</v>
      </c>
      <c r="AW223" s="13" t="s">
        <v>30</v>
      </c>
      <c r="AX223" s="13" t="s">
        <v>73</v>
      </c>
      <c r="AY223" s="157" t="s">
        <v>252</v>
      </c>
    </row>
    <row r="224" spans="2:65" s="14" customFormat="1">
      <c r="B224" s="163"/>
      <c r="D224" s="150" t="s">
        <v>261</v>
      </c>
      <c r="E224" s="164" t="s">
        <v>1</v>
      </c>
      <c r="F224" s="165" t="s">
        <v>277</v>
      </c>
      <c r="H224" s="166">
        <v>1.2589999999999999</v>
      </c>
      <c r="I224" s="167"/>
      <c r="L224" s="163"/>
      <c r="M224" s="168"/>
      <c r="T224" s="169"/>
      <c r="AT224" s="164" t="s">
        <v>261</v>
      </c>
      <c r="AU224" s="164" t="s">
        <v>82</v>
      </c>
      <c r="AV224" s="14" t="s">
        <v>259</v>
      </c>
      <c r="AW224" s="14" t="s">
        <v>30</v>
      </c>
      <c r="AX224" s="14" t="s">
        <v>80</v>
      </c>
      <c r="AY224" s="164" t="s">
        <v>252</v>
      </c>
    </row>
    <row r="225" spans="2:65" s="1" customFormat="1" ht="44.25" customHeight="1">
      <c r="B225" s="32"/>
      <c r="C225" s="136" t="s">
        <v>342</v>
      </c>
      <c r="D225" s="136" t="s">
        <v>254</v>
      </c>
      <c r="E225" s="137" t="s">
        <v>343</v>
      </c>
      <c r="F225" s="138" t="s">
        <v>344</v>
      </c>
      <c r="G225" s="139" t="s">
        <v>345</v>
      </c>
      <c r="H225" s="140">
        <v>1</v>
      </c>
      <c r="I225" s="141"/>
      <c r="J225" s="142">
        <f>ROUND(I225*H225,2)</f>
        <v>0</v>
      </c>
      <c r="K225" s="138" t="s">
        <v>258</v>
      </c>
      <c r="L225" s="32"/>
      <c r="M225" s="143" t="s">
        <v>1</v>
      </c>
      <c r="N225" s="144" t="s">
        <v>38</v>
      </c>
      <c r="P225" s="145">
        <f>O225*H225</f>
        <v>0</v>
      </c>
      <c r="Q225" s="145">
        <v>2.2280000000000001E-2</v>
      </c>
      <c r="R225" s="145">
        <f>Q225*H225</f>
        <v>2.2280000000000001E-2</v>
      </c>
      <c r="S225" s="145">
        <v>0</v>
      </c>
      <c r="T225" s="146">
        <f>S225*H225</f>
        <v>0</v>
      </c>
      <c r="AR225" s="147" t="s">
        <v>259</v>
      </c>
      <c r="AT225" s="147" t="s">
        <v>254</v>
      </c>
      <c r="AU225" s="147" t="s">
        <v>82</v>
      </c>
      <c r="AY225" s="17" t="s">
        <v>252</v>
      </c>
      <c r="BE225" s="148">
        <f>IF(N225="základní",J225,0)</f>
        <v>0</v>
      </c>
      <c r="BF225" s="148">
        <f>IF(N225="snížená",J225,0)</f>
        <v>0</v>
      </c>
      <c r="BG225" s="148">
        <f>IF(N225="zákl. přenesená",J225,0)</f>
        <v>0</v>
      </c>
      <c r="BH225" s="148">
        <f>IF(N225="sníž. přenesená",J225,0)</f>
        <v>0</v>
      </c>
      <c r="BI225" s="148">
        <f>IF(N225="nulová",J225,0)</f>
        <v>0</v>
      </c>
      <c r="BJ225" s="17" t="s">
        <v>80</v>
      </c>
      <c r="BK225" s="148">
        <f>ROUND(I225*H225,2)</f>
        <v>0</v>
      </c>
      <c r="BL225" s="17" t="s">
        <v>259</v>
      </c>
      <c r="BM225" s="147" t="s">
        <v>346</v>
      </c>
    </row>
    <row r="226" spans="2:65" s="12" customFormat="1">
      <c r="B226" s="149"/>
      <c r="D226" s="150" t="s">
        <v>261</v>
      </c>
      <c r="E226" s="151" t="s">
        <v>1</v>
      </c>
      <c r="F226" s="152" t="s">
        <v>347</v>
      </c>
      <c r="H226" s="151" t="s">
        <v>1</v>
      </c>
      <c r="I226" s="153"/>
      <c r="L226" s="149"/>
      <c r="M226" s="154"/>
      <c r="T226" s="155"/>
      <c r="AT226" s="151" t="s">
        <v>261</v>
      </c>
      <c r="AU226" s="151" t="s">
        <v>82</v>
      </c>
      <c r="AV226" s="12" t="s">
        <v>80</v>
      </c>
      <c r="AW226" s="12" t="s">
        <v>30</v>
      </c>
      <c r="AX226" s="12" t="s">
        <v>73</v>
      </c>
      <c r="AY226" s="151" t="s">
        <v>252</v>
      </c>
    </row>
    <row r="227" spans="2:65" s="13" customFormat="1">
      <c r="B227" s="156"/>
      <c r="D227" s="150" t="s">
        <v>261</v>
      </c>
      <c r="E227" s="157" t="s">
        <v>1</v>
      </c>
      <c r="F227" s="158" t="s">
        <v>80</v>
      </c>
      <c r="H227" s="159">
        <v>1</v>
      </c>
      <c r="I227" s="160"/>
      <c r="L227" s="156"/>
      <c r="M227" s="161"/>
      <c r="T227" s="162"/>
      <c r="AT227" s="157" t="s">
        <v>261</v>
      </c>
      <c r="AU227" s="157" t="s">
        <v>82</v>
      </c>
      <c r="AV227" s="13" t="s">
        <v>82</v>
      </c>
      <c r="AW227" s="13" t="s">
        <v>30</v>
      </c>
      <c r="AX227" s="13" t="s">
        <v>80</v>
      </c>
      <c r="AY227" s="157" t="s">
        <v>252</v>
      </c>
    </row>
    <row r="228" spans="2:65" s="1" customFormat="1" ht="44.25" customHeight="1">
      <c r="B228" s="32"/>
      <c r="C228" s="136" t="s">
        <v>8</v>
      </c>
      <c r="D228" s="136" t="s">
        <v>254</v>
      </c>
      <c r="E228" s="137" t="s">
        <v>348</v>
      </c>
      <c r="F228" s="138" t="s">
        <v>349</v>
      </c>
      <c r="G228" s="139" t="s">
        <v>345</v>
      </c>
      <c r="H228" s="140">
        <v>3</v>
      </c>
      <c r="I228" s="141"/>
      <c r="J228" s="142">
        <f>ROUND(I228*H228,2)</f>
        <v>0</v>
      </c>
      <c r="K228" s="138" t="s">
        <v>258</v>
      </c>
      <c r="L228" s="32"/>
      <c r="M228" s="143" t="s">
        <v>1</v>
      </c>
      <c r="N228" s="144" t="s">
        <v>38</v>
      </c>
      <c r="P228" s="145">
        <f>O228*H228</f>
        <v>0</v>
      </c>
      <c r="Q228" s="145">
        <v>2.6280000000000001E-2</v>
      </c>
      <c r="R228" s="145">
        <f>Q228*H228</f>
        <v>7.8840000000000007E-2</v>
      </c>
      <c r="S228" s="145">
        <v>0</v>
      </c>
      <c r="T228" s="146">
        <f>S228*H228</f>
        <v>0</v>
      </c>
      <c r="AR228" s="147" t="s">
        <v>259</v>
      </c>
      <c r="AT228" s="147" t="s">
        <v>254</v>
      </c>
      <c r="AU228" s="147" t="s">
        <v>82</v>
      </c>
      <c r="AY228" s="17" t="s">
        <v>252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80</v>
      </c>
      <c r="BK228" s="148">
        <f>ROUND(I228*H228,2)</f>
        <v>0</v>
      </c>
      <c r="BL228" s="17" t="s">
        <v>259</v>
      </c>
      <c r="BM228" s="147" t="s">
        <v>350</v>
      </c>
    </row>
    <row r="229" spans="2:65" s="12" customFormat="1">
      <c r="B229" s="149"/>
      <c r="D229" s="150" t="s">
        <v>261</v>
      </c>
      <c r="E229" s="151" t="s">
        <v>1</v>
      </c>
      <c r="F229" s="152" t="s">
        <v>351</v>
      </c>
      <c r="H229" s="151" t="s">
        <v>1</v>
      </c>
      <c r="I229" s="153"/>
      <c r="L229" s="149"/>
      <c r="M229" s="154"/>
      <c r="T229" s="155"/>
      <c r="AT229" s="151" t="s">
        <v>261</v>
      </c>
      <c r="AU229" s="151" t="s">
        <v>82</v>
      </c>
      <c r="AV229" s="12" t="s">
        <v>80</v>
      </c>
      <c r="AW229" s="12" t="s">
        <v>30</v>
      </c>
      <c r="AX229" s="12" t="s">
        <v>73</v>
      </c>
      <c r="AY229" s="151" t="s">
        <v>252</v>
      </c>
    </row>
    <row r="230" spans="2:65" s="13" customFormat="1">
      <c r="B230" s="156"/>
      <c r="D230" s="150" t="s">
        <v>261</v>
      </c>
      <c r="E230" s="157" t="s">
        <v>1</v>
      </c>
      <c r="F230" s="158" t="s">
        <v>80</v>
      </c>
      <c r="H230" s="159">
        <v>1</v>
      </c>
      <c r="I230" s="160"/>
      <c r="L230" s="156"/>
      <c r="M230" s="161"/>
      <c r="T230" s="162"/>
      <c r="AT230" s="157" t="s">
        <v>261</v>
      </c>
      <c r="AU230" s="157" t="s">
        <v>82</v>
      </c>
      <c r="AV230" s="13" t="s">
        <v>82</v>
      </c>
      <c r="AW230" s="13" t="s">
        <v>30</v>
      </c>
      <c r="AX230" s="13" t="s">
        <v>73</v>
      </c>
      <c r="AY230" s="157" t="s">
        <v>252</v>
      </c>
    </row>
    <row r="231" spans="2:65" s="12" customFormat="1">
      <c r="B231" s="149"/>
      <c r="D231" s="150" t="s">
        <v>261</v>
      </c>
      <c r="E231" s="151" t="s">
        <v>1</v>
      </c>
      <c r="F231" s="152" t="s">
        <v>352</v>
      </c>
      <c r="H231" s="151" t="s">
        <v>1</v>
      </c>
      <c r="I231" s="153"/>
      <c r="L231" s="149"/>
      <c r="M231" s="154"/>
      <c r="T231" s="155"/>
      <c r="AT231" s="151" t="s">
        <v>261</v>
      </c>
      <c r="AU231" s="151" t="s">
        <v>82</v>
      </c>
      <c r="AV231" s="12" t="s">
        <v>80</v>
      </c>
      <c r="AW231" s="12" t="s">
        <v>30</v>
      </c>
      <c r="AX231" s="12" t="s">
        <v>73</v>
      </c>
      <c r="AY231" s="151" t="s">
        <v>252</v>
      </c>
    </row>
    <row r="232" spans="2:65" s="13" customFormat="1">
      <c r="B232" s="156"/>
      <c r="D232" s="150" t="s">
        <v>261</v>
      </c>
      <c r="E232" s="157" t="s">
        <v>1</v>
      </c>
      <c r="F232" s="158" t="s">
        <v>82</v>
      </c>
      <c r="H232" s="159">
        <v>2</v>
      </c>
      <c r="I232" s="160"/>
      <c r="L232" s="156"/>
      <c r="M232" s="161"/>
      <c r="T232" s="162"/>
      <c r="AT232" s="157" t="s">
        <v>261</v>
      </c>
      <c r="AU232" s="157" t="s">
        <v>82</v>
      </c>
      <c r="AV232" s="13" t="s">
        <v>82</v>
      </c>
      <c r="AW232" s="13" t="s">
        <v>30</v>
      </c>
      <c r="AX232" s="13" t="s">
        <v>73</v>
      </c>
      <c r="AY232" s="157" t="s">
        <v>252</v>
      </c>
    </row>
    <row r="233" spans="2:65" s="14" customFormat="1">
      <c r="B233" s="163"/>
      <c r="D233" s="150" t="s">
        <v>261</v>
      </c>
      <c r="E233" s="164" t="s">
        <v>1</v>
      </c>
      <c r="F233" s="165" t="s">
        <v>277</v>
      </c>
      <c r="H233" s="166">
        <v>3</v>
      </c>
      <c r="I233" s="167"/>
      <c r="L233" s="163"/>
      <c r="M233" s="168"/>
      <c r="T233" s="169"/>
      <c r="AT233" s="164" t="s">
        <v>261</v>
      </c>
      <c r="AU233" s="164" t="s">
        <v>82</v>
      </c>
      <c r="AV233" s="14" t="s">
        <v>259</v>
      </c>
      <c r="AW233" s="14" t="s">
        <v>30</v>
      </c>
      <c r="AX233" s="14" t="s">
        <v>80</v>
      </c>
      <c r="AY233" s="164" t="s">
        <v>252</v>
      </c>
    </row>
    <row r="234" spans="2:65" s="1" customFormat="1" ht="44.25" customHeight="1">
      <c r="B234" s="32"/>
      <c r="C234" s="136" t="s">
        <v>353</v>
      </c>
      <c r="D234" s="136" t="s">
        <v>254</v>
      </c>
      <c r="E234" s="137" t="s">
        <v>354</v>
      </c>
      <c r="F234" s="138" t="s">
        <v>355</v>
      </c>
      <c r="G234" s="139" t="s">
        <v>345</v>
      </c>
      <c r="H234" s="140">
        <v>3</v>
      </c>
      <c r="I234" s="141"/>
      <c r="J234" s="142">
        <f>ROUND(I234*H234,2)</f>
        <v>0</v>
      </c>
      <c r="K234" s="138" t="s">
        <v>258</v>
      </c>
      <c r="L234" s="32"/>
      <c r="M234" s="143" t="s">
        <v>1</v>
      </c>
      <c r="N234" s="144" t="s">
        <v>38</v>
      </c>
      <c r="P234" s="145">
        <f>O234*H234</f>
        <v>0</v>
      </c>
      <c r="Q234" s="145">
        <v>5.5280000000000003E-2</v>
      </c>
      <c r="R234" s="145">
        <f>Q234*H234</f>
        <v>0.16584000000000002</v>
      </c>
      <c r="S234" s="145">
        <v>0</v>
      </c>
      <c r="T234" s="146">
        <f>S234*H234</f>
        <v>0</v>
      </c>
      <c r="AR234" s="147" t="s">
        <v>259</v>
      </c>
      <c r="AT234" s="147" t="s">
        <v>254</v>
      </c>
      <c r="AU234" s="147" t="s">
        <v>82</v>
      </c>
      <c r="AY234" s="17" t="s">
        <v>252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80</v>
      </c>
      <c r="BK234" s="148">
        <f>ROUND(I234*H234,2)</f>
        <v>0</v>
      </c>
      <c r="BL234" s="17" t="s">
        <v>259</v>
      </c>
      <c r="BM234" s="147" t="s">
        <v>356</v>
      </c>
    </row>
    <row r="235" spans="2:65" s="12" customFormat="1">
      <c r="B235" s="149"/>
      <c r="D235" s="150" t="s">
        <v>261</v>
      </c>
      <c r="E235" s="151" t="s">
        <v>1</v>
      </c>
      <c r="F235" s="152" t="s">
        <v>357</v>
      </c>
      <c r="H235" s="151" t="s">
        <v>1</v>
      </c>
      <c r="I235" s="153"/>
      <c r="L235" s="149"/>
      <c r="M235" s="154"/>
      <c r="T235" s="155"/>
      <c r="AT235" s="151" t="s">
        <v>261</v>
      </c>
      <c r="AU235" s="151" t="s">
        <v>82</v>
      </c>
      <c r="AV235" s="12" t="s">
        <v>80</v>
      </c>
      <c r="AW235" s="12" t="s">
        <v>30</v>
      </c>
      <c r="AX235" s="12" t="s">
        <v>73</v>
      </c>
      <c r="AY235" s="151" t="s">
        <v>252</v>
      </c>
    </row>
    <row r="236" spans="2:65" s="13" customFormat="1">
      <c r="B236" s="156"/>
      <c r="D236" s="150" t="s">
        <v>261</v>
      </c>
      <c r="E236" s="157" t="s">
        <v>1</v>
      </c>
      <c r="F236" s="158" t="s">
        <v>80</v>
      </c>
      <c r="H236" s="159">
        <v>1</v>
      </c>
      <c r="I236" s="160"/>
      <c r="L236" s="156"/>
      <c r="M236" s="161"/>
      <c r="T236" s="162"/>
      <c r="AT236" s="157" t="s">
        <v>261</v>
      </c>
      <c r="AU236" s="157" t="s">
        <v>82</v>
      </c>
      <c r="AV236" s="13" t="s">
        <v>82</v>
      </c>
      <c r="AW236" s="13" t="s">
        <v>30</v>
      </c>
      <c r="AX236" s="13" t="s">
        <v>73</v>
      </c>
      <c r="AY236" s="157" t="s">
        <v>252</v>
      </c>
    </row>
    <row r="237" spans="2:65" s="12" customFormat="1">
      <c r="B237" s="149"/>
      <c r="D237" s="150" t="s">
        <v>261</v>
      </c>
      <c r="E237" s="151" t="s">
        <v>1</v>
      </c>
      <c r="F237" s="152" t="s">
        <v>358</v>
      </c>
      <c r="H237" s="151" t="s">
        <v>1</v>
      </c>
      <c r="I237" s="153"/>
      <c r="L237" s="149"/>
      <c r="M237" s="154"/>
      <c r="T237" s="155"/>
      <c r="AT237" s="151" t="s">
        <v>261</v>
      </c>
      <c r="AU237" s="151" t="s">
        <v>82</v>
      </c>
      <c r="AV237" s="12" t="s">
        <v>80</v>
      </c>
      <c r="AW237" s="12" t="s">
        <v>30</v>
      </c>
      <c r="AX237" s="12" t="s">
        <v>73</v>
      </c>
      <c r="AY237" s="151" t="s">
        <v>252</v>
      </c>
    </row>
    <row r="238" spans="2:65" s="13" customFormat="1">
      <c r="B238" s="156"/>
      <c r="D238" s="150" t="s">
        <v>261</v>
      </c>
      <c r="E238" s="157" t="s">
        <v>1</v>
      </c>
      <c r="F238" s="158" t="s">
        <v>82</v>
      </c>
      <c r="H238" s="159">
        <v>2</v>
      </c>
      <c r="I238" s="160"/>
      <c r="L238" s="156"/>
      <c r="M238" s="161"/>
      <c r="T238" s="162"/>
      <c r="AT238" s="157" t="s">
        <v>261</v>
      </c>
      <c r="AU238" s="157" t="s">
        <v>82</v>
      </c>
      <c r="AV238" s="13" t="s">
        <v>82</v>
      </c>
      <c r="AW238" s="13" t="s">
        <v>30</v>
      </c>
      <c r="AX238" s="13" t="s">
        <v>73</v>
      </c>
      <c r="AY238" s="157" t="s">
        <v>252</v>
      </c>
    </row>
    <row r="239" spans="2:65" s="14" customFormat="1">
      <c r="B239" s="163"/>
      <c r="D239" s="150" t="s">
        <v>261</v>
      </c>
      <c r="E239" s="164" t="s">
        <v>1</v>
      </c>
      <c r="F239" s="165" t="s">
        <v>277</v>
      </c>
      <c r="H239" s="166">
        <v>3</v>
      </c>
      <c r="I239" s="167"/>
      <c r="L239" s="163"/>
      <c r="M239" s="168"/>
      <c r="T239" s="169"/>
      <c r="AT239" s="164" t="s">
        <v>261</v>
      </c>
      <c r="AU239" s="164" t="s">
        <v>82</v>
      </c>
      <c r="AV239" s="14" t="s">
        <v>259</v>
      </c>
      <c r="AW239" s="14" t="s">
        <v>30</v>
      </c>
      <c r="AX239" s="14" t="s">
        <v>80</v>
      </c>
      <c r="AY239" s="164" t="s">
        <v>252</v>
      </c>
    </row>
    <row r="240" spans="2:65" s="1" customFormat="1" ht="44.25" customHeight="1">
      <c r="B240" s="32"/>
      <c r="C240" s="136" t="s">
        <v>359</v>
      </c>
      <c r="D240" s="136" t="s">
        <v>254</v>
      </c>
      <c r="E240" s="137" t="s">
        <v>360</v>
      </c>
      <c r="F240" s="138" t="s">
        <v>361</v>
      </c>
      <c r="G240" s="139" t="s">
        <v>345</v>
      </c>
      <c r="H240" s="140">
        <v>2</v>
      </c>
      <c r="I240" s="141"/>
      <c r="J240" s="142">
        <f>ROUND(I240*H240,2)</f>
        <v>0</v>
      </c>
      <c r="K240" s="138" t="s">
        <v>258</v>
      </c>
      <c r="L240" s="32"/>
      <c r="M240" s="143" t="s">
        <v>1</v>
      </c>
      <c r="N240" s="144" t="s">
        <v>38</v>
      </c>
      <c r="P240" s="145">
        <f>O240*H240</f>
        <v>0</v>
      </c>
      <c r="Q240" s="145">
        <v>2.6550000000000001E-2</v>
      </c>
      <c r="R240" s="145">
        <f>Q240*H240</f>
        <v>5.3100000000000001E-2</v>
      </c>
      <c r="S240" s="145">
        <v>0</v>
      </c>
      <c r="T240" s="146">
        <f>S240*H240</f>
        <v>0</v>
      </c>
      <c r="AR240" s="147" t="s">
        <v>259</v>
      </c>
      <c r="AT240" s="147" t="s">
        <v>254</v>
      </c>
      <c r="AU240" s="147" t="s">
        <v>82</v>
      </c>
      <c r="AY240" s="17" t="s">
        <v>252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80</v>
      </c>
      <c r="BK240" s="148">
        <f>ROUND(I240*H240,2)</f>
        <v>0</v>
      </c>
      <c r="BL240" s="17" t="s">
        <v>259</v>
      </c>
      <c r="BM240" s="147" t="s">
        <v>362</v>
      </c>
    </row>
    <row r="241" spans="2:65" s="12" customFormat="1">
      <c r="B241" s="149"/>
      <c r="D241" s="150" t="s">
        <v>261</v>
      </c>
      <c r="E241" s="151" t="s">
        <v>1</v>
      </c>
      <c r="F241" s="152" t="s">
        <v>301</v>
      </c>
      <c r="H241" s="151" t="s">
        <v>1</v>
      </c>
      <c r="I241" s="153"/>
      <c r="L241" s="149"/>
      <c r="M241" s="154"/>
      <c r="T241" s="155"/>
      <c r="AT241" s="151" t="s">
        <v>261</v>
      </c>
      <c r="AU241" s="151" t="s">
        <v>82</v>
      </c>
      <c r="AV241" s="12" t="s">
        <v>80</v>
      </c>
      <c r="AW241" s="12" t="s">
        <v>30</v>
      </c>
      <c r="AX241" s="12" t="s">
        <v>73</v>
      </c>
      <c r="AY241" s="151" t="s">
        <v>252</v>
      </c>
    </row>
    <row r="242" spans="2:65" s="13" customFormat="1">
      <c r="B242" s="156"/>
      <c r="D242" s="150" t="s">
        <v>261</v>
      </c>
      <c r="E242" s="157" t="s">
        <v>1</v>
      </c>
      <c r="F242" s="158" t="s">
        <v>82</v>
      </c>
      <c r="H242" s="159">
        <v>2</v>
      </c>
      <c r="I242" s="160"/>
      <c r="L242" s="156"/>
      <c r="M242" s="161"/>
      <c r="T242" s="162"/>
      <c r="AT242" s="157" t="s">
        <v>261</v>
      </c>
      <c r="AU242" s="157" t="s">
        <v>82</v>
      </c>
      <c r="AV242" s="13" t="s">
        <v>82</v>
      </c>
      <c r="AW242" s="13" t="s">
        <v>30</v>
      </c>
      <c r="AX242" s="13" t="s">
        <v>80</v>
      </c>
      <c r="AY242" s="157" t="s">
        <v>252</v>
      </c>
    </row>
    <row r="243" spans="2:65" s="1" customFormat="1" ht="44.25" customHeight="1">
      <c r="B243" s="32"/>
      <c r="C243" s="136" t="s">
        <v>363</v>
      </c>
      <c r="D243" s="136" t="s">
        <v>254</v>
      </c>
      <c r="E243" s="137" t="s">
        <v>364</v>
      </c>
      <c r="F243" s="138" t="s">
        <v>365</v>
      </c>
      <c r="G243" s="139" t="s">
        <v>345</v>
      </c>
      <c r="H243" s="140">
        <v>1</v>
      </c>
      <c r="I243" s="141"/>
      <c r="J243" s="142">
        <f>ROUND(I243*H243,2)</f>
        <v>0</v>
      </c>
      <c r="K243" s="138" t="s">
        <v>258</v>
      </c>
      <c r="L243" s="32"/>
      <c r="M243" s="143" t="s">
        <v>1</v>
      </c>
      <c r="N243" s="144" t="s">
        <v>38</v>
      </c>
      <c r="P243" s="145">
        <f>O243*H243</f>
        <v>0</v>
      </c>
      <c r="Q243" s="145">
        <v>3.193E-2</v>
      </c>
      <c r="R243" s="145">
        <f>Q243*H243</f>
        <v>3.193E-2</v>
      </c>
      <c r="S243" s="145">
        <v>0</v>
      </c>
      <c r="T243" s="146">
        <f>S243*H243</f>
        <v>0</v>
      </c>
      <c r="AR243" s="147" t="s">
        <v>259</v>
      </c>
      <c r="AT243" s="147" t="s">
        <v>254</v>
      </c>
      <c r="AU243" s="147" t="s">
        <v>82</v>
      </c>
      <c r="AY243" s="17" t="s">
        <v>252</v>
      </c>
      <c r="BE243" s="148">
        <f>IF(N243="základní",J243,0)</f>
        <v>0</v>
      </c>
      <c r="BF243" s="148">
        <f>IF(N243="snížená",J243,0)</f>
        <v>0</v>
      </c>
      <c r="BG243" s="148">
        <f>IF(N243="zákl. přenesená",J243,0)</f>
        <v>0</v>
      </c>
      <c r="BH243" s="148">
        <f>IF(N243="sníž. přenesená",J243,0)</f>
        <v>0</v>
      </c>
      <c r="BI243" s="148">
        <f>IF(N243="nulová",J243,0)</f>
        <v>0</v>
      </c>
      <c r="BJ243" s="17" t="s">
        <v>80</v>
      </c>
      <c r="BK243" s="148">
        <f>ROUND(I243*H243,2)</f>
        <v>0</v>
      </c>
      <c r="BL243" s="17" t="s">
        <v>259</v>
      </c>
      <c r="BM243" s="147" t="s">
        <v>366</v>
      </c>
    </row>
    <row r="244" spans="2:65" s="12" customFormat="1">
      <c r="B244" s="149"/>
      <c r="D244" s="150" t="s">
        <v>261</v>
      </c>
      <c r="E244" s="151" t="s">
        <v>1</v>
      </c>
      <c r="F244" s="152" t="s">
        <v>367</v>
      </c>
      <c r="H244" s="151" t="s">
        <v>1</v>
      </c>
      <c r="I244" s="153"/>
      <c r="L244" s="149"/>
      <c r="M244" s="154"/>
      <c r="T244" s="155"/>
      <c r="AT244" s="151" t="s">
        <v>261</v>
      </c>
      <c r="AU244" s="151" t="s">
        <v>82</v>
      </c>
      <c r="AV244" s="12" t="s">
        <v>80</v>
      </c>
      <c r="AW244" s="12" t="s">
        <v>30</v>
      </c>
      <c r="AX244" s="12" t="s">
        <v>73</v>
      </c>
      <c r="AY244" s="151" t="s">
        <v>252</v>
      </c>
    </row>
    <row r="245" spans="2:65" s="13" customFormat="1">
      <c r="B245" s="156"/>
      <c r="D245" s="150" t="s">
        <v>261</v>
      </c>
      <c r="E245" s="157" t="s">
        <v>1</v>
      </c>
      <c r="F245" s="158" t="s">
        <v>80</v>
      </c>
      <c r="H245" s="159">
        <v>1</v>
      </c>
      <c r="I245" s="160"/>
      <c r="L245" s="156"/>
      <c r="M245" s="161"/>
      <c r="T245" s="162"/>
      <c r="AT245" s="157" t="s">
        <v>261</v>
      </c>
      <c r="AU245" s="157" t="s">
        <v>82</v>
      </c>
      <c r="AV245" s="13" t="s">
        <v>82</v>
      </c>
      <c r="AW245" s="13" t="s">
        <v>30</v>
      </c>
      <c r="AX245" s="13" t="s">
        <v>80</v>
      </c>
      <c r="AY245" s="157" t="s">
        <v>252</v>
      </c>
    </row>
    <row r="246" spans="2:65" s="1" customFormat="1" ht="37.9" customHeight="1">
      <c r="B246" s="32"/>
      <c r="C246" s="136" t="s">
        <v>368</v>
      </c>
      <c r="D246" s="136" t="s">
        <v>254</v>
      </c>
      <c r="E246" s="137" t="s">
        <v>369</v>
      </c>
      <c r="F246" s="138" t="s">
        <v>370</v>
      </c>
      <c r="G246" s="139" t="s">
        <v>345</v>
      </c>
      <c r="H246" s="140">
        <v>2</v>
      </c>
      <c r="I246" s="141"/>
      <c r="J246" s="142">
        <f>ROUND(I246*H246,2)</f>
        <v>0</v>
      </c>
      <c r="K246" s="138" t="s">
        <v>258</v>
      </c>
      <c r="L246" s="32"/>
      <c r="M246" s="143" t="s">
        <v>1</v>
      </c>
      <c r="N246" s="144" t="s">
        <v>38</v>
      </c>
      <c r="P246" s="145">
        <f>O246*H246</f>
        <v>0</v>
      </c>
      <c r="Q246" s="145">
        <v>0.11733</v>
      </c>
      <c r="R246" s="145">
        <f>Q246*H246</f>
        <v>0.23466000000000001</v>
      </c>
      <c r="S246" s="145">
        <v>0</v>
      </c>
      <c r="T246" s="146">
        <f>S246*H246</f>
        <v>0</v>
      </c>
      <c r="AR246" s="147" t="s">
        <v>259</v>
      </c>
      <c r="AT246" s="147" t="s">
        <v>254</v>
      </c>
      <c r="AU246" s="147" t="s">
        <v>82</v>
      </c>
      <c r="AY246" s="17" t="s">
        <v>252</v>
      </c>
      <c r="BE246" s="148">
        <f>IF(N246="základní",J246,0)</f>
        <v>0</v>
      </c>
      <c r="BF246" s="148">
        <f>IF(N246="snížená",J246,0)</f>
        <v>0</v>
      </c>
      <c r="BG246" s="148">
        <f>IF(N246="zákl. přenesená",J246,0)</f>
        <v>0</v>
      </c>
      <c r="BH246" s="148">
        <f>IF(N246="sníž. přenesená",J246,0)</f>
        <v>0</v>
      </c>
      <c r="BI246" s="148">
        <f>IF(N246="nulová",J246,0)</f>
        <v>0</v>
      </c>
      <c r="BJ246" s="17" t="s">
        <v>80</v>
      </c>
      <c r="BK246" s="148">
        <f>ROUND(I246*H246,2)</f>
        <v>0</v>
      </c>
      <c r="BL246" s="17" t="s">
        <v>259</v>
      </c>
      <c r="BM246" s="147" t="s">
        <v>371</v>
      </c>
    </row>
    <row r="247" spans="2:65" s="12" customFormat="1">
      <c r="B247" s="149"/>
      <c r="D247" s="150" t="s">
        <v>261</v>
      </c>
      <c r="E247" s="151" t="s">
        <v>1</v>
      </c>
      <c r="F247" s="152" t="s">
        <v>372</v>
      </c>
      <c r="H247" s="151" t="s">
        <v>1</v>
      </c>
      <c r="I247" s="153"/>
      <c r="L247" s="149"/>
      <c r="M247" s="154"/>
      <c r="T247" s="155"/>
      <c r="AT247" s="151" t="s">
        <v>261</v>
      </c>
      <c r="AU247" s="151" t="s">
        <v>82</v>
      </c>
      <c r="AV247" s="12" t="s">
        <v>80</v>
      </c>
      <c r="AW247" s="12" t="s">
        <v>30</v>
      </c>
      <c r="AX247" s="12" t="s">
        <v>73</v>
      </c>
      <c r="AY247" s="151" t="s">
        <v>252</v>
      </c>
    </row>
    <row r="248" spans="2:65" s="13" customFormat="1">
      <c r="B248" s="156"/>
      <c r="D248" s="150" t="s">
        <v>261</v>
      </c>
      <c r="E248" s="157" t="s">
        <v>1</v>
      </c>
      <c r="F248" s="158" t="s">
        <v>82</v>
      </c>
      <c r="H248" s="159">
        <v>2</v>
      </c>
      <c r="I248" s="160"/>
      <c r="L248" s="156"/>
      <c r="M248" s="161"/>
      <c r="T248" s="162"/>
      <c r="AT248" s="157" t="s">
        <v>261</v>
      </c>
      <c r="AU248" s="157" t="s">
        <v>82</v>
      </c>
      <c r="AV248" s="13" t="s">
        <v>82</v>
      </c>
      <c r="AW248" s="13" t="s">
        <v>30</v>
      </c>
      <c r="AX248" s="13" t="s">
        <v>80</v>
      </c>
      <c r="AY248" s="157" t="s">
        <v>252</v>
      </c>
    </row>
    <row r="249" spans="2:65" s="1" customFormat="1" ht="37.9" customHeight="1">
      <c r="B249" s="32"/>
      <c r="C249" s="136" t="s">
        <v>373</v>
      </c>
      <c r="D249" s="136" t="s">
        <v>254</v>
      </c>
      <c r="E249" s="137" t="s">
        <v>374</v>
      </c>
      <c r="F249" s="138" t="s">
        <v>375</v>
      </c>
      <c r="G249" s="139" t="s">
        <v>257</v>
      </c>
      <c r="H249" s="140">
        <v>27.523</v>
      </c>
      <c r="I249" s="141"/>
      <c r="J249" s="142">
        <f>ROUND(I249*H249,2)</f>
        <v>0</v>
      </c>
      <c r="K249" s="138" t="s">
        <v>258</v>
      </c>
      <c r="L249" s="32"/>
      <c r="M249" s="143" t="s">
        <v>1</v>
      </c>
      <c r="N249" s="144" t="s">
        <v>38</v>
      </c>
      <c r="P249" s="145">
        <f>O249*H249</f>
        <v>0</v>
      </c>
      <c r="Q249" s="145">
        <v>6.1719999999999997E-2</v>
      </c>
      <c r="R249" s="145">
        <f>Q249*H249</f>
        <v>1.6987195599999998</v>
      </c>
      <c r="S249" s="145">
        <v>0</v>
      </c>
      <c r="T249" s="146">
        <f>S249*H249</f>
        <v>0</v>
      </c>
      <c r="AR249" s="147" t="s">
        <v>259</v>
      </c>
      <c r="AT249" s="147" t="s">
        <v>254</v>
      </c>
      <c r="AU249" s="147" t="s">
        <v>82</v>
      </c>
      <c r="AY249" s="17" t="s">
        <v>252</v>
      </c>
      <c r="BE249" s="148">
        <f>IF(N249="základní",J249,0)</f>
        <v>0</v>
      </c>
      <c r="BF249" s="148">
        <f>IF(N249="snížená",J249,0)</f>
        <v>0</v>
      </c>
      <c r="BG249" s="148">
        <f>IF(N249="zákl. přenesená",J249,0)</f>
        <v>0</v>
      </c>
      <c r="BH249" s="148">
        <f>IF(N249="sníž. přenesená",J249,0)</f>
        <v>0</v>
      </c>
      <c r="BI249" s="148">
        <f>IF(N249="nulová",J249,0)</f>
        <v>0</v>
      </c>
      <c r="BJ249" s="17" t="s">
        <v>80</v>
      </c>
      <c r="BK249" s="148">
        <f>ROUND(I249*H249,2)</f>
        <v>0</v>
      </c>
      <c r="BL249" s="17" t="s">
        <v>259</v>
      </c>
      <c r="BM249" s="147" t="s">
        <v>376</v>
      </c>
    </row>
    <row r="250" spans="2:65" s="12" customFormat="1">
      <c r="B250" s="149"/>
      <c r="D250" s="150" t="s">
        <v>261</v>
      </c>
      <c r="E250" s="151" t="s">
        <v>1</v>
      </c>
      <c r="F250" s="152" t="s">
        <v>274</v>
      </c>
      <c r="H250" s="151" t="s">
        <v>1</v>
      </c>
      <c r="I250" s="153"/>
      <c r="L250" s="149"/>
      <c r="M250" s="154"/>
      <c r="T250" s="155"/>
      <c r="AT250" s="151" t="s">
        <v>261</v>
      </c>
      <c r="AU250" s="151" t="s">
        <v>82</v>
      </c>
      <c r="AV250" s="12" t="s">
        <v>80</v>
      </c>
      <c r="AW250" s="12" t="s">
        <v>30</v>
      </c>
      <c r="AX250" s="12" t="s">
        <v>73</v>
      </c>
      <c r="AY250" s="151" t="s">
        <v>252</v>
      </c>
    </row>
    <row r="251" spans="2:65" s="12" customFormat="1">
      <c r="B251" s="149"/>
      <c r="D251" s="150" t="s">
        <v>261</v>
      </c>
      <c r="E251" s="151" t="s">
        <v>1</v>
      </c>
      <c r="F251" s="152" t="s">
        <v>377</v>
      </c>
      <c r="H251" s="151" t="s">
        <v>1</v>
      </c>
      <c r="I251" s="153"/>
      <c r="L251" s="149"/>
      <c r="M251" s="154"/>
      <c r="T251" s="155"/>
      <c r="AT251" s="151" t="s">
        <v>261</v>
      </c>
      <c r="AU251" s="151" t="s">
        <v>82</v>
      </c>
      <c r="AV251" s="12" t="s">
        <v>80</v>
      </c>
      <c r="AW251" s="12" t="s">
        <v>30</v>
      </c>
      <c r="AX251" s="12" t="s">
        <v>73</v>
      </c>
      <c r="AY251" s="151" t="s">
        <v>252</v>
      </c>
    </row>
    <row r="252" spans="2:65" s="13" customFormat="1">
      <c r="B252" s="156"/>
      <c r="D252" s="150" t="s">
        <v>261</v>
      </c>
      <c r="E252" s="157" t="s">
        <v>1</v>
      </c>
      <c r="F252" s="158" t="s">
        <v>378</v>
      </c>
      <c r="H252" s="159">
        <v>20.542999999999999</v>
      </c>
      <c r="I252" s="160"/>
      <c r="L252" s="156"/>
      <c r="M252" s="161"/>
      <c r="T252" s="162"/>
      <c r="AT252" s="157" t="s">
        <v>261</v>
      </c>
      <c r="AU252" s="157" t="s">
        <v>82</v>
      </c>
      <c r="AV252" s="13" t="s">
        <v>82</v>
      </c>
      <c r="AW252" s="13" t="s">
        <v>30</v>
      </c>
      <c r="AX252" s="13" t="s">
        <v>73</v>
      </c>
      <c r="AY252" s="157" t="s">
        <v>252</v>
      </c>
    </row>
    <row r="253" spans="2:65" s="12" customFormat="1">
      <c r="B253" s="149"/>
      <c r="D253" s="150" t="s">
        <v>261</v>
      </c>
      <c r="E253" s="151" t="s">
        <v>1</v>
      </c>
      <c r="F253" s="152" t="s">
        <v>357</v>
      </c>
      <c r="H253" s="151" t="s">
        <v>1</v>
      </c>
      <c r="I253" s="153"/>
      <c r="L253" s="149"/>
      <c r="M253" s="154"/>
      <c r="T253" s="155"/>
      <c r="AT253" s="151" t="s">
        <v>261</v>
      </c>
      <c r="AU253" s="151" t="s">
        <v>82</v>
      </c>
      <c r="AV253" s="12" t="s">
        <v>80</v>
      </c>
      <c r="AW253" s="12" t="s">
        <v>30</v>
      </c>
      <c r="AX253" s="12" t="s">
        <v>73</v>
      </c>
      <c r="AY253" s="151" t="s">
        <v>252</v>
      </c>
    </row>
    <row r="254" spans="2:65" s="13" customFormat="1">
      <c r="B254" s="156"/>
      <c r="D254" s="150" t="s">
        <v>261</v>
      </c>
      <c r="E254" s="157" t="s">
        <v>1</v>
      </c>
      <c r="F254" s="158" t="s">
        <v>379</v>
      </c>
      <c r="H254" s="159">
        <v>6.98</v>
      </c>
      <c r="I254" s="160"/>
      <c r="L254" s="156"/>
      <c r="M254" s="161"/>
      <c r="T254" s="162"/>
      <c r="AT254" s="157" t="s">
        <v>261</v>
      </c>
      <c r="AU254" s="157" t="s">
        <v>82</v>
      </c>
      <c r="AV254" s="13" t="s">
        <v>82</v>
      </c>
      <c r="AW254" s="13" t="s">
        <v>30</v>
      </c>
      <c r="AX254" s="13" t="s">
        <v>73</v>
      </c>
      <c r="AY254" s="157" t="s">
        <v>252</v>
      </c>
    </row>
    <row r="255" spans="2:65" s="14" customFormat="1">
      <c r="B255" s="163"/>
      <c r="D255" s="150" t="s">
        <v>261</v>
      </c>
      <c r="E255" s="164" t="s">
        <v>1</v>
      </c>
      <c r="F255" s="165" t="s">
        <v>277</v>
      </c>
      <c r="H255" s="166">
        <v>27.523</v>
      </c>
      <c r="I255" s="167"/>
      <c r="L255" s="163"/>
      <c r="M255" s="168"/>
      <c r="T255" s="169"/>
      <c r="AT255" s="164" t="s">
        <v>261</v>
      </c>
      <c r="AU255" s="164" t="s">
        <v>82</v>
      </c>
      <c r="AV255" s="14" t="s">
        <v>259</v>
      </c>
      <c r="AW255" s="14" t="s">
        <v>30</v>
      </c>
      <c r="AX255" s="14" t="s">
        <v>80</v>
      </c>
      <c r="AY255" s="164" t="s">
        <v>252</v>
      </c>
    </row>
    <row r="256" spans="2:65" s="1" customFormat="1" ht="37.9" customHeight="1">
      <c r="B256" s="32"/>
      <c r="C256" s="136" t="s">
        <v>380</v>
      </c>
      <c r="D256" s="136" t="s">
        <v>254</v>
      </c>
      <c r="E256" s="137" t="s">
        <v>381</v>
      </c>
      <c r="F256" s="138" t="s">
        <v>382</v>
      </c>
      <c r="G256" s="139" t="s">
        <v>257</v>
      </c>
      <c r="H256" s="140">
        <v>58.968000000000004</v>
      </c>
      <c r="I256" s="141"/>
      <c r="J256" s="142">
        <f>ROUND(I256*H256,2)</f>
        <v>0</v>
      </c>
      <c r="K256" s="138" t="s">
        <v>258</v>
      </c>
      <c r="L256" s="32"/>
      <c r="M256" s="143" t="s">
        <v>1</v>
      </c>
      <c r="N256" s="144" t="s">
        <v>38</v>
      </c>
      <c r="P256" s="145">
        <f>O256*H256</f>
        <v>0</v>
      </c>
      <c r="Q256" s="145">
        <v>7.9210000000000003E-2</v>
      </c>
      <c r="R256" s="145">
        <f>Q256*H256</f>
        <v>4.6708552800000005</v>
      </c>
      <c r="S256" s="145">
        <v>0</v>
      </c>
      <c r="T256" s="146">
        <f>S256*H256</f>
        <v>0</v>
      </c>
      <c r="AR256" s="147" t="s">
        <v>259</v>
      </c>
      <c r="AT256" s="147" t="s">
        <v>254</v>
      </c>
      <c r="AU256" s="147" t="s">
        <v>82</v>
      </c>
      <c r="AY256" s="17" t="s">
        <v>252</v>
      </c>
      <c r="BE256" s="148">
        <f>IF(N256="základní",J256,0)</f>
        <v>0</v>
      </c>
      <c r="BF256" s="148">
        <f>IF(N256="snížená",J256,0)</f>
        <v>0</v>
      </c>
      <c r="BG256" s="148">
        <f>IF(N256="zákl. přenesená",J256,0)</f>
        <v>0</v>
      </c>
      <c r="BH256" s="148">
        <f>IF(N256="sníž. přenesená",J256,0)</f>
        <v>0</v>
      </c>
      <c r="BI256" s="148">
        <f>IF(N256="nulová",J256,0)</f>
        <v>0</v>
      </c>
      <c r="BJ256" s="17" t="s">
        <v>80</v>
      </c>
      <c r="BK256" s="148">
        <f>ROUND(I256*H256,2)</f>
        <v>0</v>
      </c>
      <c r="BL256" s="17" t="s">
        <v>259</v>
      </c>
      <c r="BM256" s="147" t="s">
        <v>383</v>
      </c>
    </row>
    <row r="257" spans="2:51" s="12" customFormat="1">
      <c r="B257" s="149"/>
      <c r="D257" s="150" t="s">
        <v>261</v>
      </c>
      <c r="E257" s="151" t="s">
        <v>1</v>
      </c>
      <c r="F257" s="152" t="s">
        <v>274</v>
      </c>
      <c r="H257" s="151" t="s">
        <v>1</v>
      </c>
      <c r="I257" s="153"/>
      <c r="L257" s="149"/>
      <c r="M257" s="154"/>
      <c r="T257" s="155"/>
      <c r="AT257" s="151" t="s">
        <v>261</v>
      </c>
      <c r="AU257" s="151" t="s">
        <v>82</v>
      </c>
      <c r="AV257" s="12" t="s">
        <v>80</v>
      </c>
      <c r="AW257" s="12" t="s">
        <v>30</v>
      </c>
      <c r="AX257" s="12" t="s">
        <v>73</v>
      </c>
      <c r="AY257" s="151" t="s">
        <v>252</v>
      </c>
    </row>
    <row r="258" spans="2:51" s="12" customFormat="1">
      <c r="B258" s="149"/>
      <c r="D258" s="150" t="s">
        <v>261</v>
      </c>
      <c r="E258" s="151" t="s">
        <v>1</v>
      </c>
      <c r="F258" s="152" t="s">
        <v>351</v>
      </c>
      <c r="H258" s="151" t="s">
        <v>1</v>
      </c>
      <c r="I258" s="153"/>
      <c r="L258" s="149"/>
      <c r="M258" s="154"/>
      <c r="T258" s="155"/>
      <c r="AT258" s="151" t="s">
        <v>261</v>
      </c>
      <c r="AU258" s="151" t="s">
        <v>82</v>
      </c>
      <c r="AV258" s="12" t="s">
        <v>80</v>
      </c>
      <c r="AW258" s="12" t="s">
        <v>30</v>
      </c>
      <c r="AX258" s="12" t="s">
        <v>73</v>
      </c>
      <c r="AY258" s="151" t="s">
        <v>252</v>
      </c>
    </row>
    <row r="259" spans="2:51" s="13" customFormat="1">
      <c r="B259" s="156"/>
      <c r="D259" s="150" t="s">
        <v>261</v>
      </c>
      <c r="E259" s="157" t="s">
        <v>1</v>
      </c>
      <c r="F259" s="158" t="s">
        <v>384</v>
      </c>
      <c r="H259" s="159">
        <v>11.5</v>
      </c>
      <c r="I259" s="160"/>
      <c r="L259" s="156"/>
      <c r="M259" s="161"/>
      <c r="T259" s="162"/>
      <c r="AT259" s="157" t="s">
        <v>261</v>
      </c>
      <c r="AU259" s="157" t="s">
        <v>82</v>
      </c>
      <c r="AV259" s="13" t="s">
        <v>82</v>
      </c>
      <c r="AW259" s="13" t="s">
        <v>30</v>
      </c>
      <c r="AX259" s="13" t="s">
        <v>73</v>
      </c>
      <c r="AY259" s="157" t="s">
        <v>252</v>
      </c>
    </row>
    <row r="260" spans="2:51" s="12" customFormat="1">
      <c r="B260" s="149"/>
      <c r="D260" s="150" t="s">
        <v>261</v>
      </c>
      <c r="E260" s="151" t="s">
        <v>1</v>
      </c>
      <c r="F260" s="152" t="s">
        <v>385</v>
      </c>
      <c r="H260" s="151" t="s">
        <v>1</v>
      </c>
      <c r="I260" s="153"/>
      <c r="L260" s="149"/>
      <c r="M260" s="154"/>
      <c r="T260" s="155"/>
      <c r="AT260" s="151" t="s">
        <v>261</v>
      </c>
      <c r="AU260" s="151" t="s">
        <v>82</v>
      </c>
      <c r="AV260" s="12" t="s">
        <v>80</v>
      </c>
      <c r="AW260" s="12" t="s">
        <v>30</v>
      </c>
      <c r="AX260" s="12" t="s">
        <v>73</v>
      </c>
      <c r="AY260" s="151" t="s">
        <v>252</v>
      </c>
    </row>
    <row r="261" spans="2:51" s="13" customFormat="1">
      <c r="B261" s="156"/>
      <c r="D261" s="150" t="s">
        <v>261</v>
      </c>
      <c r="E261" s="157" t="s">
        <v>1</v>
      </c>
      <c r="F261" s="158" t="s">
        <v>386</v>
      </c>
      <c r="H261" s="159">
        <v>3.036</v>
      </c>
      <c r="I261" s="160"/>
      <c r="L261" s="156"/>
      <c r="M261" s="161"/>
      <c r="T261" s="162"/>
      <c r="AT261" s="157" t="s">
        <v>261</v>
      </c>
      <c r="AU261" s="157" t="s">
        <v>82</v>
      </c>
      <c r="AV261" s="13" t="s">
        <v>82</v>
      </c>
      <c r="AW261" s="13" t="s">
        <v>30</v>
      </c>
      <c r="AX261" s="13" t="s">
        <v>73</v>
      </c>
      <c r="AY261" s="157" t="s">
        <v>252</v>
      </c>
    </row>
    <row r="262" spans="2:51" s="12" customFormat="1">
      <c r="B262" s="149"/>
      <c r="D262" s="150" t="s">
        <v>261</v>
      </c>
      <c r="E262" s="151" t="s">
        <v>1</v>
      </c>
      <c r="F262" s="152" t="s">
        <v>387</v>
      </c>
      <c r="H262" s="151" t="s">
        <v>1</v>
      </c>
      <c r="I262" s="153"/>
      <c r="L262" s="149"/>
      <c r="M262" s="154"/>
      <c r="T262" s="155"/>
      <c r="AT262" s="151" t="s">
        <v>261</v>
      </c>
      <c r="AU262" s="151" t="s">
        <v>82</v>
      </c>
      <c r="AV262" s="12" t="s">
        <v>80</v>
      </c>
      <c r="AW262" s="12" t="s">
        <v>30</v>
      </c>
      <c r="AX262" s="12" t="s">
        <v>73</v>
      </c>
      <c r="AY262" s="151" t="s">
        <v>252</v>
      </c>
    </row>
    <row r="263" spans="2:51" s="13" customFormat="1">
      <c r="B263" s="156"/>
      <c r="D263" s="150" t="s">
        <v>261</v>
      </c>
      <c r="E263" s="157" t="s">
        <v>1</v>
      </c>
      <c r="F263" s="158" t="s">
        <v>388</v>
      </c>
      <c r="H263" s="159">
        <v>1.4350000000000001</v>
      </c>
      <c r="I263" s="160"/>
      <c r="L263" s="156"/>
      <c r="M263" s="161"/>
      <c r="T263" s="162"/>
      <c r="AT263" s="157" t="s">
        <v>261</v>
      </c>
      <c r="AU263" s="157" t="s">
        <v>82</v>
      </c>
      <c r="AV263" s="13" t="s">
        <v>82</v>
      </c>
      <c r="AW263" s="13" t="s">
        <v>30</v>
      </c>
      <c r="AX263" s="13" t="s">
        <v>73</v>
      </c>
      <c r="AY263" s="157" t="s">
        <v>252</v>
      </c>
    </row>
    <row r="264" spans="2:51" s="12" customFormat="1">
      <c r="B264" s="149"/>
      <c r="D264" s="150" t="s">
        <v>261</v>
      </c>
      <c r="E264" s="151" t="s">
        <v>1</v>
      </c>
      <c r="F264" s="152" t="s">
        <v>389</v>
      </c>
      <c r="H264" s="151" t="s">
        <v>1</v>
      </c>
      <c r="I264" s="153"/>
      <c r="L264" s="149"/>
      <c r="M264" s="154"/>
      <c r="T264" s="155"/>
      <c r="AT264" s="151" t="s">
        <v>261</v>
      </c>
      <c r="AU264" s="151" t="s">
        <v>82</v>
      </c>
      <c r="AV264" s="12" t="s">
        <v>80</v>
      </c>
      <c r="AW264" s="12" t="s">
        <v>30</v>
      </c>
      <c r="AX264" s="12" t="s">
        <v>73</v>
      </c>
      <c r="AY264" s="151" t="s">
        <v>252</v>
      </c>
    </row>
    <row r="265" spans="2:51" s="13" customFormat="1">
      <c r="B265" s="156"/>
      <c r="D265" s="150" t="s">
        <v>261</v>
      </c>
      <c r="E265" s="157" t="s">
        <v>1</v>
      </c>
      <c r="F265" s="158" t="s">
        <v>390</v>
      </c>
      <c r="H265" s="159">
        <v>6.2729999999999997</v>
      </c>
      <c r="I265" s="160"/>
      <c r="L265" s="156"/>
      <c r="M265" s="161"/>
      <c r="T265" s="162"/>
      <c r="AT265" s="157" t="s">
        <v>261</v>
      </c>
      <c r="AU265" s="157" t="s">
        <v>82</v>
      </c>
      <c r="AV265" s="13" t="s">
        <v>82</v>
      </c>
      <c r="AW265" s="13" t="s">
        <v>30</v>
      </c>
      <c r="AX265" s="13" t="s">
        <v>73</v>
      </c>
      <c r="AY265" s="157" t="s">
        <v>252</v>
      </c>
    </row>
    <row r="266" spans="2:51" s="12" customFormat="1">
      <c r="B266" s="149"/>
      <c r="D266" s="150" t="s">
        <v>261</v>
      </c>
      <c r="E266" s="151" t="s">
        <v>1</v>
      </c>
      <c r="F266" s="152" t="s">
        <v>391</v>
      </c>
      <c r="H266" s="151" t="s">
        <v>1</v>
      </c>
      <c r="I266" s="153"/>
      <c r="L266" s="149"/>
      <c r="M266" s="154"/>
      <c r="T266" s="155"/>
      <c r="AT266" s="151" t="s">
        <v>261</v>
      </c>
      <c r="AU266" s="151" t="s">
        <v>82</v>
      </c>
      <c r="AV266" s="12" t="s">
        <v>80</v>
      </c>
      <c r="AW266" s="12" t="s">
        <v>30</v>
      </c>
      <c r="AX266" s="12" t="s">
        <v>73</v>
      </c>
      <c r="AY266" s="151" t="s">
        <v>252</v>
      </c>
    </row>
    <row r="267" spans="2:51" s="13" customFormat="1">
      <c r="B267" s="156"/>
      <c r="D267" s="150" t="s">
        <v>261</v>
      </c>
      <c r="E267" s="157" t="s">
        <v>1</v>
      </c>
      <c r="F267" s="158" t="s">
        <v>392</v>
      </c>
      <c r="H267" s="159">
        <v>4.1399999999999997</v>
      </c>
      <c r="I267" s="160"/>
      <c r="L267" s="156"/>
      <c r="M267" s="161"/>
      <c r="T267" s="162"/>
      <c r="AT267" s="157" t="s">
        <v>261</v>
      </c>
      <c r="AU267" s="157" t="s">
        <v>82</v>
      </c>
      <c r="AV267" s="13" t="s">
        <v>82</v>
      </c>
      <c r="AW267" s="13" t="s">
        <v>30</v>
      </c>
      <c r="AX267" s="13" t="s">
        <v>73</v>
      </c>
      <c r="AY267" s="157" t="s">
        <v>252</v>
      </c>
    </row>
    <row r="268" spans="2:51" s="12" customFormat="1">
      <c r="B268" s="149"/>
      <c r="D268" s="150" t="s">
        <v>261</v>
      </c>
      <c r="E268" s="151" t="s">
        <v>1</v>
      </c>
      <c r="F268" s="152" t="s">
        <v>393</v>
      </c>
      <c r="H268" s="151" t="s">
        <v>1</v>
      </c>
      <c r="I268" s="153"/>
      <c r="L268" s="149"/>
      <c r="M268" s="154"/>
      <c r="T268" s="155"/>
      <c r="AT268" s="151" t="s">
        <v>261</v>
      </c>
      <c r="AU268" s="151" t="s">
        <v>82</v>
      </c>
      <c r="AV268" s="12" t="s">
        <v>80</v>
      </c>
      <c r="AW268" s="12" t="s">
        <v>30</v>
      </c>
      <c r="AX268" s="12" t="s">
        <v>73</v>
      </c>
      <c r="AY268" s="151" t="s">
        <v>252</v>
      </c>
    </row>
    <row r="269" spans="2:51" s="13" customFormat="1">
      <c r="B269" s="156"/>
      <c r="D269" s="150" t="s">
        <v>261</v>
      </c>
      <c r="E269" s="157" t="s">
        <v>1</v>
      </c>
      <c r="F269" s="158" t="s">
        <v>394</v>
      </c>
      <c r="H269" s="159">
        <v>8.4</v>
      </c>
      <c r="I269" s="160"/>
      <c r="L269" s="156"/>
      <c r="M269" s="161"/>
      <c r="T269" s="162"/>
      <c r="AT269" s="157" t="s">
        <v>261</v>
      </c>
      <c r="AU269" s="157" t="s">
        <v>82</v>
      </c>
      <c r="AV269" s="13" t="s">
        <v>82</v>
      </c>
      <c r="AW269" s="13" t="s">
        <v>30</v>
      </c>
      <c r="AX269" s="13" t="s">
        <v>73</v>
      </c>
      <c r="AY269" s="157" t="s">
        <v>252</v>
      </c>
    </row>
    <row r="270" spans="2:51" s="12" customFormat="1">
      <c r="B270" s="149"/>
      <c r="D270" s="150" t="s">
        <v>261</v>
      </c>
      <c r="E270" s="151" t="s">
        <v>1</v>
      </c>
      <c r="F270" s="152" t="s">
        <v>395</v>
      </c>
      <c r="H270" s="151" t="s">
        <v>1</v>
      </c>
      <c r="I270" s="153"/>
      <c r="L270" s="149"/>
      <c r="M270" s="154"/>
      <c r="T270" s="155"/>
      <c r="AT270" s="151" t="s">
        <v>261</v>
      </c>
      <c r="AU270" s="151" t="s">
        <v>82</v>
      </c>
      <c r="AV270" s="12" t="s">
        <v>80</v>
      </c>
      <c r="AW270" s="12" t="s">
        <v>30</v>
      </c>
      <c r="AX270" s="12" t="s">
        <v>73</v>
      </c>
      <c r="AY270" s="151" t="s">
        <v>252</v>
      </c>
    </row>
    <row r="271" spans="2:51" s="13" customFormat="1">
      <c r="B271" s="156"/>
      <c r="D271" s="150" t="s">
        <v>261</v>
      </c>
      <c r="E271" s="157" t="s">
        <v>1</v>
      </c>
      <c r="F271" s="158" t="s">
        <v>396</v>
      </c>
      <c r="H271" s="159">
        <v>4.5750000000000002</v>
      </c>
      <c r="I271" s="160"/>
      <c r="L271" s="156"/>
      <c r="M271" s="161"/>
      <c r="T271" s="162"/>
      <c r="AT271" s="157" t="s">
        <v>261</v>
      </c>
      <c r="AU271" s="157" t="s">
        <v>82</v>
      </c>
      <c r="AV271" s="13" t="s">
        <v>82</v>
      </c>
      <c r="AW271" s="13" t="s">
        <v>30</v>
      </c>
      <c r="AX271" s="13" t="s">
        <v>73</v>
      </c>
      <c r="AY271" s="157" t="s">
        <v>252</v>
      </c>
    </row>
    <row r="272" spans="2:51" s="12" customFormat="1">
      <c r="B272" s="149"/>
      <c r="D272" s="150" t="s">
        <v>261</v>
      </c>
      <c r="E272" s="151" t="s">
        <v>1</v>
      </c>
      <c r="F272" s="152" t="s">
        <v>397</v>
      </c>
      <c r="H272" s="151" t="s">
        <v>1</v>
      </c>
      <c r="I272" s="153"/>
      <c r="L272" s="149"/>
      <c r="M272" s="154"/>
      <c r="T272" s="155"/>
      <c r="AT272" s="151" t="s">
        <v>261</v>
      </c>
      <c r="AU272" s="151" t="s">
        <v>82</v>
      </c>
      <c r="AV272" s="12" t="s">
        <v>80</v>
      </c>
      <c r="AW272" s="12" t="s">
        <v>30</v>
      </c>
      <c r="AX272" s="12" t="s">
        <v>73</v>
      </c>
      <c r="AY272" s="151" t="s">
        <v>252</v>
      </c>
    </row>
    <row r="273" spans="2:65" s="13" customFormat="1">
      <c r="B273" s="156"/>
      <c r="D273" s="150" t="s">
        <v>261</v>
      </c>
      <c r="E273" s="157" t="s">
        <v>1</v>
      </c>
      <c r="F273" s="158" t="s">
        <v>398</v>
      </c>
      <c r="H273" s="159">
        <v>19.609000000000002</v>
      </c>
      <c r="I273" s="160"/>
      <c r="L273" s="156"/>
      <c r="M273" s="161"/>
      <c r="T273" s="162"/>
      <c r="AT273" s="157" t="s">
        <v>261</v>
      </c>
      <c r="AU273" s="157" t="s">
        <v>82</v>
      </c>
      <c r="AV273" s="13" t="s">
        <v>82</v>
      </c>
      <c r="AW273" s="13" t="s">
        <v>30</v>
      </c>
      <c r="AX273" s="13" t="s">
        <v>73</v>
      </c>
      <c r="AY273" s="157" t="s">
        <v>252</v>
      </c>
    </row>
    <row r="274" spans="2:65" s="14" customFormat="1">
      <c r="B274" s="163"/>
      <c r="D274" s="150" t="s">
        <v>261</v>
      </c>
      <c r="E274" s="164" t="s">
        <v>1</v>
      </c>
      <c r="F274" s="165" t="s">
        <v>277</v>
      </c>
      <c r="H274" s="166">
        <v>58.968000000000004</v>
      </c>
      <c r="I274" s="167"/>
      <c r="L274" s="163"/>
      <c r="M274" s="168"/>
      <c r="T274" s="169"/>
      <c r="AT274" s="164" t="s">
        <v>261</v>
      </c>
      <c r="AU274" s="164" t="s">
        <v>82</v>
      </c>
      <c r="AV274" s="14" t="s">
        <v>259</v>
      </c>
      <c r="AW274" s="14" t="s">
        <v>30</v>
      </c>
      <c r="AX274" s="14" t="s">
        <v>80</v>
      </c>
      <c r="AY274" s="164" t="s">
        <v>252</v>
      </c>
    </row>
    <row r="275" spans="2:65" s="1" customFormat="1" ht="37.9" customHeight="1">
      <c r="B275" s="32"/>
      <c r="C275" s="136" t="s">
        <v>399</v>
      </c>
      <c r="D275" s="136" t="s">
        <v>254</v>
      </c>
      <c r="E275" s="137" t="s">
        <v>400</v>
      </c>
      <c r="F275" s="138" t="s">
        <v>401</v>
      </c>
      <c r="G275" s="139" t="s">
        <v>257</v>
      </c>
      <c r="H275" s="140">
        <v>3.22</v>
      </c>
      <c r="I275" s="141"/>
      <c r="J275" s="142">
        <f>ROUND(I275*H275,2)</f>
        <v>0</v>
      </c>
      <c r="K275" s="138" t="s">
        <v>258</v>
      </c>
      <c r="L275" s="32"/>
      <c r="M275" s="143" t="s">
        <v>1</v>
      </c>
      <c r="N275" s="144" t="s">
        <v>38</v>
      </c>
      <c r="P275" s="145">
        <f>O275*H275</f>
        <v>0</v>
      </c>
      <c r="Q275" s="145">
        <v>4.5670000000000002E-2</v>
      </c>
      <c r="R275" s="145">
        <f>Q275*H275</f>
        <v>0.1470574</v>
      </c>
      <c r="S275" s="145">
        <v>0</v>
      </c>
      <c r="T275" s="146">
        <f>S275*H275</f>
        <v>0</v>
      </c>
      <c r="AR275" s="147" t="s">
        <v>259</v>
      </c>
      <c r="AT275" s="147" t="s">
        <v>254</v>
      </c>
      <c r="AU275" s="147" t="s">
        <v>82</v>
      </c>
      <c r="AY275" s="17" t="s">
        <v>252</v>
      </c>
      <c r="BE275" s="148">
        <f>IF(N275="základní",J275,0)</f>
        <v>0</v>
      </c>
      <c r="BF275" s="148">
        <f>IF(N275="snížená",J275,0)</f>
        <v>0</v>
      </c>
      <c r="BG275" s="148">
        <f>IF(N275="zákl. přenesená",J275,0)</f>
        <v>0</v>
      </c>
      <c r="BH275" s="148">
        <f>IF(N275="sníž. přenesená",J275,0)</f>
        <v>0</v>
      </c>
      <c r="BI275" s="148">
        <f>IF(N275="nulová",J275,0)</f>
        <v>0</v>
      </c>
      <c r="BJ275" s="17" t="s">
        <v>80</v>
      </c>
      <c r="BK275" s="148">
        <f>ROUND(I275*H275,2)</f>
        <v>0</v>
      </c>
      <c r="BL275" s="17" t="s">
        <v>259</v>
      </c>
      <c r="BM275" s="147" t="s">
        <v>402</v>
      </c>
    </row>
    <row r="276" spans="2:65" s="12" customFormat="1">
      <c r="B276" s="149"/>
      <c r="D276" s="150" t="s">
        <v>261</v>
      </c>
      <c r="E276" s="151" t="s">
        <v>1</v>
      </c>
      <c r="F276" s="152" t="s">
        <v>274</v>
      </c>
      <c r="H276" s="151" t="s">
        <v>1</v>
      </c>
      <c r="I276" s="153"/>
      <c r="L276" s="149"/>
      <c r="M276" s="154"/>
      <c r="T276" s="155"/>
      <c r="AT276" s="151" t="s">
        <v>261</v>
      </c>
      <c r="AU276" s="151" t="s">
        <v>82</v>
      </c>
      <c r="AV276" s="12" t="s">
        <v>80</v>
      </c>
      <c r="AW276" s="12" t="s">
        <v>30</v>
      </c>
      <c r="AX276" s="12" t="s">
        <v>73</v>
      </c>
      <c r="AY276" s="151" t="s">
        <v>252</v>
      </c>
    </row>
    <row r="277" spans="2:65" s="12" customFormat="1">
      <c r="B277" s="149"/>
      <c r="D277" s="150" t="s">
        <v>261</v>
      </c>
      <c r="E277" s="151" t="s">
        <v>1</v>
      </c>
      <c r="F277" s="152" t="s">
        <v>403</v>
      </c>
      <c r="H277" s="151" t="s">
        <v>1</v>
      </c>
      <c r="I277" s="153"/>
      <c r="L277" s="149"/>
      <c r="M277" s="154"/>
      <c r="T277" s="155"/>
      <c r="AT277" s="151" t="s">
        <v>261</v>
      </c>
      <c r="AU277" s="151" t="s">
        <v>82</v>
      </c>
      <c r="AV277" s="12" t="s">
        <v>80</v>
      </c>
      <c r="AW277" s="12" t="s">
        <v>30</v>
      </c>
      <c r="AX277" s="12" t="s">
        <v>73</v>
      </c>
      <c r="AY277" s="151" t="s">
        <v>252</v>
      </c>
    </row>
    <row r="278" spans="2:65" s="13" customFormat="1">
      <c r="B278" s="156"/>
      <c r="D278" s="150" t="s">
        <v>261</v>
      </c>
      <c r="E278" s="157" t="s">
        <v>1</v>
      </c>
      <c r="F278" s="158" t="s">
        <v>404</v>
      </c>
      <c r="H278" s="159">
        <v>3.22</v>
      </c>
      <c r="I278" s="160"/>
      <c r="L278" s="156"/>
      <c r="M278" s="161"/>
      <c r="T278" s="162"/>
      <c r="AT278" s="157" t="s">
        <v>261</v>
      </c>
      <c r="AU278" s="157" t="s">
        <v>82</v>
      </c>
      <c r="AV278" s="13" t="s">
        <v>82</v>
      </c>
      <c r="AW278" s="13" t="s">
        <v>30</v>
      </c>
      <c r="AX278" s="13" t="s">
        <v>80</v>
      </c>
      <c r="AY278" s="157" t="s">
        <v>252</v>
      </c>
    </row>
    <row r="279" spans="2:65" s="1" customFormat="1" ht="37.9" customHeight="1">
      <c r="B279" s="32"/>
      <c r="C279" s="136" t="s">
        <v>405</v>
      </c>
      <c r="D279" s="136" t="s">
        <v>254</v>
      </c>
      <c r="E279" s="137" t="s">
        <v>406</v>
      </c>
      <c r="F279" s="138" t="s">
        <v>407</v>
      </c>
      <c r="G279" s="139" t="s">
        <v>257</v>
      </c>
      <c r="H279" s="140">
        <v>8.2799999999999994</v>
      </c>
      <c r="I279" s="141"/>
      <c r="J279" s="142">
        <f>ROUND(I279*H279,2)</f>
        <v>0</v>
      </c>
      <c r="K279" s="138" t="s">
        <v>258</v>
      </c>
      <c r="L279" s="32"/>
      <c r="M279" s="143" t="s">
        <v>1</v>
      </c>
      <c r="N279" s="144" t="s">
        <v>38</v>
      </c>
      <c r="P279" s="145">
        <f>O279*H279</f>
        <v>0</v>
      </c>
      <c r="Q279" s="145">
        <v>5.4600000000000003E-2</v>
      </c>
      <c r="R279" s="145">
        <f>Q279*H279</f>
        <v>0.45208799999999999</v>
      </c>
      <c r="S279" s="145">
        <v>0</v>
      </c>
      <c r="T279" s="146">
        <f>S279*H279</f>
        <v>0</v>
      </c>
      <c r="AR279" s="147" t="s">
        <v>259</v>
      </c>
      <c r="AT279" s="147" t="s">
        <v>254</v>
      </c>
      <c r="AU279" s="147" t="s">
        <v>82</v>
      </c>
      <c r="AY279" s="17" t="s">
        <v>252</v>
      </c>
      <c r="BE279" s="148">
        <f>IF(N279="základní",J279,0)</f>
        <v>0</v>
      </c>
      <c r="BF279" s="148">
        <f>IF(N279="snížená",J279,0)</f>
        <v>0</v>
      </c>
      <c r="BG279" s="148">
        <f>IF(N279="zákl. přenesená",J279,0)</f>
        <v>0</v>
      </c>
      <c r="BH279" s="148">
        <f>IF(N279="sníž. přenesená",J279,0)</f>
        <v>0</v>
      </c>
      <c r="BI279" s="148">
        <f>IF(N279="nulová",J279,0)</f>
        <v>0</v>
      </c>
      <c r="BJ279" s="17" t="s">
        <v>80</v>
      </c>
      <c r="BK279" s="148">
        <f>ROUND(I279*H279,2)</f>
        <v>0</v>
      </c>
      <c r="BL279" s="17" t="s">
        <v>259</v>
      </c>
      <c r="BM279" s="147" t="s">
        <v>408</v>
      </c>
    </row>
    <row r="280" spans="2:65" s="12" customFormat="1">
      <c r="B280" s="149"/>
      <c r="D280" s="150" t="s">
        <v>261</v>
      </c>
      <c r="E280" s="151" t="s">
        <v>1</v>
      </c>
      <c r="F280" s="152" t="s">
        <v>409</v>
      </c>
      <c r="H280" s="151" t="s">
        <v>1</v>
      </c>
      <c r="I280" s="153"/>
      <c r="L280" s="149"/>
      <c r="M280" s="154"/>
      <c r="T280" s="155"/>
      <c r="AT280" s="151" t="s">
        <v>261</v>
      </c>
      <c r="AU280" s="151" t="s">
        <v>82</v>
      </c>
      <c r="AV280" s="12" t="s">
        <v>80</v>
      </c>
      <c r="AW280" s="12" t="s">
        <v>30</v>
      </c>
      <c r="AX280" s="12" t="s">
        <v>73</v>
      </c>
      <c r="AY280" s="151" t="s">
        <v>252</v>
      </c>
    </row>
    <row r="281" spans="2:65" s="13" customFormat="1">
      <c r="B281" s="156"/>
      <c r="D281" s="150" t="s">
        <v>261</v>
      </c>
      <c r="E281" s="157" t="s">
        <v>1</v>
      </c>
      <c r="F281" s="158" t="s">
        <v>410</v>
      </c>
      <c r="H281" s="159">
        <v>8.2799999999999994</v>
      </c>
      <c r="I281" s="160"/>
      <c r="L281" s="156"/>
      <c r="M281" s="161"/>
      <c r="T281" s="162"/>
      <c r="AT281" s="157" t="s">
        <v>261</v>
      </c>
      <c r="AU281" s="157" t="s">
        <v>82</v>
      </c>
      <c r="AV281" s="13" t="s">
        <v>82</v>
      </c>
      <c r="AW281" s="13" t="s">
        <v>30</v>
      </c>
      <c r="AX281" s="13" t="s">
        <v>80</v>
      </c>
      <c r="AY281" s="157" t="s">
        <v>252</v>
      </c>
    </row>
    <row r="282" spans="2:65" s="1" customFormat="1" ht="37.9" customHeight="1">
      <c r="B282" s="32"/>
      <c r="C282" s="136" t="s">
        <v>7</v>
      </c>
      <c r="D282" s="136" t="s">
        <v>254</v>
      </c>
      <c r="E282" s="137" t="s">
        <v>411</v>
      </c>
      <c r="F282" s="138" t="s">
        <v>412</v>
      </c>
      <c r="G282" s="139" t="s">
        <v>257</v>
      </c>
      <c r="H282" s="140">
        <v>32.36</v>
      </c>
      <c r="I282" s="141"/>
      <c r="J282" s="142">
        <f>ROUND(I282*H282,2)</f>
        <v>0</v>
      </c>
      <c r="K282" s="138" t="s">
        <v>258</v>
      </c>
      <c r="L282" s="32"/>
      <c r="M282" s="143" t="s">
        <v>1</v>
      </c>
      <c r="N282" s="144" t="s">
        <v>38</v>
      </c>
      <c r="P282" s="145">
        <f>O282*H282</f>
        <v>0</v>
      </c>
      <c r="Q282" s="145">
        <v>6.4519999999999994E-2</v>
      </c>
      <c r="R282" s="145">
        <f>Q282*H282</f>
        <v>2.0878671999999998</v>
      </c>
      <c r="S282" s="145">
        <v>0</v>
      </c>
      <c r="T282" s="146">
        <f>S282*H282</f>
        <v>0</v>
      </c>
      <c r="AR282" s="147" t="s">
        <v>259</v>
      </c>
      <c r="AT282" s="147" t="s">
        <v>254</v>
      </c>
      <c r="AU282" s="147" t="s">
        <v>82</v>
      </c>
      <c r="AY282" s="17" t="s">
        <v>252</v>
      </c>
      <c r="BE282" s="148">
        <f>IF(N282="základní",J282,0)</f>
        <v>0</v>
      </c>
      <c r="BF282" s="148">
        <f>IF(N282="snížená",J282,0)</f>
        <v>0</v>
      </c>
      <c r="BG282" s="148">
        <f>IF(N282="zákl. přenesená",J282,0)</f>
        <v>0</v>
      </c>
      <c r="BH282" s="148">
        <f>IF(N282="sníž. přenesená",J282,0)</f>
        <v>0</v>
      </c>
      <c r="BI282" s="148">
        <f>IF(N282="nulová",J282,0)</f>
        <v>0</v>
      </c>
      <c r="BJ282" s="17" t="s">
        <v>80</v>
      </c>
      <c r="BK282" s="148">
        <f>ROUND(I282*H282,2)</f>
        <v>0</v>
      </c>
      <c r="BL282" s="17" t="s">
        <v>259</v>
      </c>
      <c r="BM282" s="147" t="s">
        <v>413</v>
      </c>
    </row>
    <row r="283" spans="2:65" s="12" customFormat="1">
      <c r="B283" s="149"/>
      <c r="D283" s="150" t="s">
        <v>261</v>
      </c>
      <c r="E283" s="151" t="s">
        <v>1</v>
      </c>
      <c r="F283" s="152" t="s">
        <v>414</v>
      </c>
      <c r="H283" s="151" t="s">
        <v>1</v>
      </c>
      <c r="I283" s="153"/>
      <c r="L283" s="149"/>
      <c r="M283" s="154"/>
      <c r="T283" s="155"/>
      <c r="AT283" s="151" t="s">
        <v>261</v>
      </c>
      <c r="AU283" s="151" t="s">
        <v>82</v>
      </c>
      <c r="AV283" s="12" t="s">
        <v>80</v>
      </c>
      <c r="AW283" s="12" t="s">
        <v>30</v>
      </c>
      <c r="AX283" s="12" t="s">
        <v>73</v>
      </c>
      <c r="AY283" s="151" t="s">
        <v>252</v>
      </c>
    </row>
    <row r="284" spans="2:65" s="13" customFormat="1">
      <c r="B284" s="156"/>
      <c r="D284" s="150" t="s">
        <v>261</v>
      </c>
      <c r="E284" s="157" t="s">
        <v>1</v>
      </c>
      <c r="F284" s="158" t="s">
        <v>415</v>
      </c>
      <c r="H284" s="159">
        <v>8.44</v>
      </c>
      <c r="I284" s="160"/>
      <c r="L284" s="156"/>
      <c r="M284" s="161"/>
      <c r="T284" s="162"/>
      <c r="AT284" s="157" t="s">
        <v>261</v>
      </c>
      <c r="AU284" s="157" t="s">
        <v>82</v>
      </c>
      <c r="AV284" s="13" t="s">
        <v>82</v>
      </c>
      <c r="AW284" s="13" t="s">
        <v>30</v>
      </c>
      <c r="AX284" s="13" t="s">
        <v>73</v>
      </c>
      <c r="AY284" s="157" t="s">
        <v>252</v>
      </c>
    </row>
    <row r="285" spans="2:65" s="12" customFormat="1">
      <c r="B285" s="149"/>
      <c r="D285" s="150" t="s">
        <v>261</v>
      </c>
      <c r="E285" s="151" t="s">
        <v>1</v>
      </c>
      <c r="F285" s="152" t="s">
        <v>416</v>
      </c>
      <c r="H285" s="151" t="s">
        <v>1</v>
      </c>
      <c r="I285" s="153"/>
      <c r="L285" s="149"/>
      <c r="M285" s="154"/>
      <c r="T285" s="155"/>
      <c r="AT285" s="151" t="s">
        <v>261</v>
      </c>
      <c r="AU285" s="151" t="s">
        <v>82</v>
      </c>
      <c r="AV285" s="12" t="s">
        <v>80</v>
      </c>
      <c r="AW285" s="12" t="s">
        <v>30</v>
      </c>
      <c r="AX285" s="12" t="s">
        <v>73</v>
      </c>
      <c r="AY285" s="151" t="s">
        <v>252</v>
      </c>
    </row>
    <row r="286" spans="2:65" s="13" customFormat="1">
      <c r="B286" s="156"/>
      <c r="D286" s="150" t="s">
        <v>261</v>
      </c>
      <c r="E286" s="157" t="s">
        <v>1</v>
      </c>
      <c r="F286" s="158" t="s">
        <v>417</v>
      </c>
      <c r="H286" s="159">
        <v>22.08</v>
      </c>
      <c r="I286" s="160"/>
      <c r="L286" s="156"/>
      <c r="M286" s="161"/>
      <c r="T286" s="162"/>
      <c r="AT286" s="157" t="s">
        <v>261</v>
      </c>
      <c r="AU286" s="157" t="s">
        <v>82</v>
      </c>
      <c r="AV286" s="13" t="s">
        <v>82</v>
      </c>
      <c r="AW286" s="13" t="s">
        <v>30</v>
      </c>
      <c r="AX286" s="13" t="s">
        <v>73</v>
      </c>
      <c r="AY286" s="157" t="s">
        <v>252</v>
      </c>
    </row>
    <row r="287" spans="2:65" s="12" customFormat="1">
      <c r="B287" s="149"/>
      <c r="D287" s="150" t="s">
        <v>261</v>
      </c>
      <c r="E287" s="151" t="s">
        <v>1</v>
      </c>
      <c r="F287" s="152" t="s">
        <v>418</v>
      </c>
      <c r="H287" s="151" t="s">
        <v>1</v>
      </c>
      <c r="I287" s="153"/>
      <c r="L287" s="149"/>
      <c r="M287" s="154"/>
      <c r="T287" s="155"/>
      <c r="AT287" s="151" t="s">
        <v>261</v>
      </c>
      <c r="AU287" s="151" t="s">
        <v>82</v>
      </c>
      <c r="AV287" s="12" t="s">
        <v>80</v>
      </c>
      <c r="AW287" s="12" t="s">
        <v>30</v>
      </c>
      <c r="AX287" s="12" t="s">
        <v>73</v>
      </c>
      <c r="AY287" s="151" t="s">
        <v>252</v>
      </c>
    </row>
    <row r="288" spans="2:65" s="13" customFormat="1">
      <c r="B288" s="156"/>
      <c r="D288" s="150" t="s">
        <v>261</v>
      </c>
      <c r="E288" s="157" t="s">
        <v>1</v>
      </c>
      <c r="F288" s="158" t="s">
        <v>419</v>
      </c>
      <c r="H288" s="159">
        <v>1.84</v>
      </c>
      <c r="I288" s="160"/>
      <c r="L288" s="156"/>
      <c r="M288" s="161"/>
      <c r="T288" s="162"/>
      <c r="AT288" s="157" t="s">
        <v>261</v>
      </c>
      <c r="AU288" s="157" t="s">
        <v>82</v>
      </c>
      <c r="AV288" s="13" t="s">
        <v>82</v>
      </c>
      <c r="AW288" s="13" t="s">
        <v>30</v>
      </c>
      <c r="AX288" s="13" t="s">
        <v>73</v>
      </c>
      <c r="AY288" s="157" t="s">
        <v>252</v>
      </c>
    </row>
    <row r="289" spans="2:65" s="14" customFormat="1">
      <c r="B289" s="163"/>
      <c r="D289" s="150" t="s">
        <v>261</v>
      </c>
      <c r="E289" s="164" t="s">
        <v>1</v>
      </c>
      <c r="F289" s="165" t="s">
        <v>277</v>
      </c>
      <c r="H289" s="166">
        <v>32.36</v>
      </c>
      <c r="I289" s="167"/>
      <c r="L289" s="163"/>
      <c r="M289" s="168"/>
      <c r="T289" s="169"/>
      <c r="AT289" s="164" t="s">
        <v>261</v>
      </c>
      <c r="AU289" s="164" t="s">
        <v>82</v>
      </c>
      <c r="AV289" s="14" t="s">
        <v>259</v>
      </c>
      <c r="AW289" s="14" t="s">
        <v>30</v>
      </c>
      <c r="AX289" s="14" t="s">
        <v>80</v>
      </c>
      <c r="AY289" s="164" t="s">
        <v>252</v>
      </c>
    </row>
    <row r="290" spans="2:65" s="1" customFormat="1" ht="37.9" customHeight="1">
      <c r="B290" s="32"/>
      <c r="C290" s="136" t="s">
        <v>420</v>
      </c>
      <c r="D290" s="136" t="s">
        <v>254</v>
      </c>
      <c r="E290" s="137" t="s">
        <v>421</v>
      </c>
      <c r="F290" s="138" t="s">
        <v>422</v>
      </c>
      <c r="G290" s="139" t="s">
        <v>257</v>
      </c>
      <c r="H290" s="140">
        <v>1.84</v>
      </c>
      <c r="I290" s="141"/>
      <c r="J290" s="142">
        <f>ROUND(I290*H290,2)</f>
        <v>0</v>
      </c>
      <c r="K290" s="138" t="s">
        <v>258</v>
      </c>
      <c r="L290" s="32"/>
      <c r="M290" s="143" t="s">
        <v>1</v>
      </c>
      <c r="N290" s="144" t="s">
        <v>38</v>
      </c>
      <c r="P290" s="145">
        <f>O290*H290</f>
        <v>0</v>
      </c>
      <c r="Q290" s="145">
        <v>8.3409999999999998E-2</v>
      </c>
      <c r="R290" s="145">
        <f>Q290*H290</f>
        <v>0.15347440000000001</v>
      </c>
      <c r="S290" s="145">
        <v>0</v>
      </c>
      <c r="T290" s="146">
        <f>S290*H290</f>
        <v>0</v>
      </c>
      <c r="AR290" s="147" t="s">
        <v>259</v>
      </c>
      <c r="AT290" s="147" t="s">
        <v>254</v>
      </c>
      <c r="AU290" s="147" t="s">
        <v>82</v>
      </c>
      <c r="AY290" s="17" t="s">
        <v>252</v>
      </c>
      <c r="BE290" s="148">
        <f>IF(N290="základní",J290,0)</f>
        <v>0</v>
      </c>
      <c r="BF290" s="148">
        <f>IF(N290="snížená",J290,0)</f>
        <v>0</v>
      </c>
      <c r="BG290" s="148">
        <f>IF(N290="zákl. přenesená",J290,0)</f>
        <v>0</v>
      </c>
      <c r="BH290" s="148">
        <f>IF(N290="sníž. přenesená",J290,0)</f>
        <v>0</v>
      </c>
      <c r="BI290" s="148">
        <f>IF(N290="nulová",J290,0)</f>
        <v>0</v>
      </c>
      <c r="BJ290" s="17" t="s">
        <v>80</v>
      </c>
      <c r="BK290" s="148">
        <f>ROUND(I290*H290,2)</f>
        <v>0</v>
      </c>
      <c r="BL290" s="17" t="s">
        <v>259</v>
      </c>
      <c r="BM290" s="147" t="s">
        <v>423</v>
      </c>
    </row>
    <row r="291" spans="2:65" s="12" customFormat="1">
      <c r="B291" s="149"/>
      <c r="D291" s="150" t="s">
        <v>261</v>
      </c>
      <c r="E291" s="151" t="s">
        <v>1</v>
      </c>
      <c r="F291" s="152" t="s">
        <v>418</v>
      </c>
      <c r="H291" s="151" t="s">
        <v>1</v>
      </c>
      <c r="I291" s="153"/>
      <c r="L291" s="149"/>
      <c r="M291" s="154"/>
      <c r="T291" s="155"/>
      <c r="AT291" s="151" t="s">
        <v>261</v>
      </c>
      <c r="AU291" s="151" t="s">
        <v>82</v>
      </c>
      <c r="AV291" s="12" t="s">
        <v>80</v>
      </c>
      <c r="AW291" s="12" t="s">
        <v>30</v>
      </c>
      <c r="AX291" s="12" t="s">
        <v>73</v>
      </c>
      <c r="AY291" s="151" t="s">
        <v>252</v>
      </c>
    </row>
    <row r="292" spans="2:65" s="13" customFormat="1">
      <c r="B292" s="156"/>
      <c r="D292" s="150" t="s">
        <v>261</v>
      </c>
      <c r="E292" s="157" t="s">
        <v>1</v>
      </c>
      <c r="F292" s="158" t="s">
        <v>419</v>
      </c>
      <c r="H292" s="159">
        <v>1.84</v>
      </c>
      <c r="I292" s="160"/>
      <c r="L292" s="156"/>
      <c r="M292" s="161"/>
      <c r="T292" s="162"/>
      <c r="AT292" s="157" t="s">
        <v>261</v>
      </c>
      <c r="AU292" s="157" t="s">
        <v>82</v>
      </c>
      <c r="AV292" s="13" t="s">
        <v>82</v>
      </c>
      <c r="AW292" s="13" t="s">
        <v>30</v>
      </c>
      <c r="AX292" s="13" t="s">
        <v>80</v>
      </c>
      <c r="AY292" s="157" t="s">
        <v>252</v>
      </c>
    </row>
    <row r="293" spans="2:65" s="1" customFormat="1" ht="37.9" customHeight="1">
      <c r="B293" s="32"/>
      <c r="C293" s="136" t="s">
        <v>424</v>
      </c>
      <c r="D293" s="136" t="s">
        <v>254</v>
      </c>
      <c r="E293" s="137" t="s">
        <v>425</v>
      </c>
      <c r="F293" s="138" t="s">
        <v>426</v>
      </c>
      <c r="G293" s="139" t="s">
        <v>257</v>
      </c>
      <c r="H293" s="140">
        <v>3.198</v>
      </c>
      <c r="I293" s="141"/>
      <c r="J293" s="142">
        <f>ROUND(I293*H293,2)</f>
        <v>0</v>
      </c>
      <c r="K293" s="138" t="s">
        <v>258</v>
      </c>
      <c r="L293" s="32"/>
      <c r="M293" s="143" t="s">
        <v>1</v>
      </c>
      <c r="N293" s="144" t="s">
        <v>38</v>
      </c>
      <c r="P293" s="145">
        <f>O293*H293</f>
        <v>0</v>
      </c>
      <c r="Q293" s="145">
        <v>0.45432</v>
      </c>
      <c r="R293" s="145">
        <f>Q293*H293</f>
        <v>1.45291536</v>
      </c>
      <c r="S293" s="145">
        <v>0</v>
      </c>
      <c r="T293" s="146">
        <f>S293*H293</f>
        <v>0</v>
      </c>
      <c r="AR293" s="147" t="s">
        <v>259</v>
      </c>
      <c r="AT293" s="147" t="s">
        <v>254</v>
      </c>
      <c r="AU293" s="147" t="s">
        <v>82</v>
      </c>
      <c r="AY293" s="17" t="s">
        <v>252</v>
      </c>
      <c r="BE293" s="148">
        <f>IF(N293="základní",J293,0)</f>
        <v>0</v>
      </c>
      <c r="BF293" s="148">
        <f>IF(N293="snížená",J293,0)</f>
        <v>0</v>
      </c>
      <c r="BG293" s="148">
        <f>IF(N293="zákl. přenesená",J293,0)</f>
        <v>0</v>
      </c>
      <c r="BH293" s="148">
        <f>IF(N293="sníž. přenesená",J293,0)</f>
        <v>0</v>
      </c>
      <c r="BI293" s="148">
        <f>IF(N293="nulová",J293,0)</f>
        <v>0</v>
      </c>
      <c r="BJ293" s="17" t="s">
        <v>80</v>
      </c>
      <c r="BK293" s="148">
        <f>ROUND(I293*H293,2)</f>
        <v>0</v>
      </c>
      <c r="BL293" s="17" t="s">
        <v>259</v>
      </c>
      <c r="BM293" s="147" t="s">
        <v>427</v>
      </c>
    </row>
    <row r="294" spans="2:65" s="12" customFormat="1">
      <c r="B294" s="149"/>
      <c r="D294" s="150" t="s">
        <v>261</v>
      </c>
      <c r="E294" s="151" t="s">
        <v>1</v>
      </c>
      <c r="F294" s="152" t="s">
        <v>267</v>
      </c>
      <c r="H294" s="151" t="s">
        <v>1</v>
      </c>
      <c r="I294" s="153"/>
      <c r="L294" s="149"/>
      <c r="M294" s="154"/>
      <c r="T294" s="155"/>
      <c r="AT294" s="151" t="s">
        <v>261</v>
      </c>
      <c r="AU294" s="151" t="s">
        <v>82</v>
      </c>
      <c r="AV294" s="12" t="s">
        <v>80</v>
      </c>
      <c r="AW294" s="12" t="s">
        <v>30</v>
      </c>
      <c r="AX294" s="12" t="s">
        <v>73</v>
      </c>
      <c r="AY294" s="151" t="s">
        <v>252</v>
      </c>
    </row>
    <row r="295" spans="2:65" s="12" customFormat="1">
      <c r="B295" s="149"/>
      <c r="D295" s="150" t="s">
        <v>261</v>
      </c>
      <c r="E295" s="151" t="s">
        <v>1</v>
      </c>
      <c r="F295" s="152" t="s">
        <v>270</v>
      </c>
      <c r="H295" s="151" t="s">
        <v>1</v>
      </c>
      <c r="I295" s="153"/>
      <c r="L295" s="149"/>
      <c r="M295" s="154"/>
      <c r="T295" s="155"/>
      <c r="AT295" s="151" t="s">
        <v>261</v>
      </c>
      <c r="AU295" s="151" t="s">
        <v>82</v>
      </c>
      <c r="AV295" s="12" t="s">
        <v>80</v>
      </c>
      <c r="AW295" s="12" t="s">
        <v>30</v>
      </c>
      <c r="AX295" s="12" t="s">
        <v>73</v>
      </c>
      <c r="AY295" s="151" t="s">
        <v>252</v>
      </c>
    </row>
    <row r="296" spans="2:65" s="13" customFormat="1">
      <c r="B296" s="156"/>
      <c r="D296" s="150" t="s">
        <v>261</v>
      </c>
      <c r="E296" s="157" t="s">
        <v>1</v>
      </c>
      <c r="F296" s="158" t="s">
        <v>428</v>
      </c>
      <c r="H296" s="159">
        <v>1.0249999999999999</v>
      </c>
      <c r="I296" s="160"/>
      <c r="L296" s="156"/>
      <c r="M296" s="161"/>
      <c r="T296" s="162"/>
      <c r="AT296" s="157" t="s">
        <v>261</v>
      </c>
      <c r="AU296" s="157" t="s">
        <v>82</v>
      </c>
      <c r="AV296" s="13" t="s">
        <v>82</v>
      </c>
      <c r="AW296" s="13" t="s">
        <v>30</v>
      </c>
      <c r="AX296" s="13" t="s">
        <v>73</v>
      </c>
      <c r="AY296" s="157" t="s">
        <v>252</v>
      </c>
    </row>
    <row r="297" spans="2:65" s="12" customFormat="1">
      <c r="B297" s="149"/>
      <c r="D297" s="150" t="s">
        <v>261</v>
      </c>
      <c r="E297" s="151" t="s">
        <v>1</v>
      </c>
      <c r="F297" s="152" t="s">
        <v>272</v>
      </c>
      <c r="H297" s="151" t="s">
        <v>1</v>
      </c>
      <c r="I297" s="153"/>
      <c r="L297" s="149"/>
      <c r="M297" s="154"/>
      <c r="T297" s="155"/>
      <c r="AT297" s="151" t="s">
        <v>261</v>
      </c>
      <c r="AU297" s="151" t="s">
        <v>82</v>
      </c>
      <c r="AV297" s="12" t="s">
        <v>80</v>
      </c>
      <c r="AW297" s="12" t="s">
        <v>30</v>
      </c>
      <c r="AX297" s="12" t="s">
        <v>73</v>
      </c>
      <c r="AY297" s="151" t="s">
        <v>252</v>
      </c>
    </row>
    <row r="298" spans="2:65" s="13" customFormat="1">
      <c r="B298" s="156"/>
      <c r="D298" s="150" t="s">
        <v>261</v>
      </c>
      <c r="E298" s="157" t="s">
        <v>1</v>
      </c>
      <c r="F298" s="158" t="s">
        <v>429</v>
      </c>
      <c r="H298" s="159">
        <v>2.173</v>
      </c>
      <c r="I298" s="160"/>
      <c r="L298" s="156"/>
      <c r="M298" s="161"/>
      <c r="T298" s="162"/>
      <c r="AT298" s="157" t="s">
        <v>261</v>
      </c>
      <c r="AU298" s="157" t="s">
        <v>82</v>
      </c>
      <c r="AV298" s="13" t="s">
        <v>82</v>
      </c>
      <c r="AW298" s="13" t="s">
        <v>30</v>
      </c>
      <c r="AX298" s="13" t="s">
        <v>73</v>
      </c>
      <c r="AY298" s="157" t="s">
        <v>252</v>
      </c>
    </row>
    <row r="299" spans="2:65" s="14" customFormat="1">
      <c r="B299" s="163"/>
      <c r="D299" s="150" t="s">
        <v>261</v>
      </c>
      <c r="E299" s="164" t="s">
        <v>1</v>
      </c>
      <c r="F299" s="165" t="s">
        <v>277</v>
      </c>
      <c r="H299" s="166">
        <v>3.198</v>
      </c>
      <c r="I299" s="167"/>
      <c r="L299" s="163"/>
      <c r="M299" s="168"/>
      <c r="T299" s="169"/>
      <c r="AT299" s="164" t="s">
        <v>261</v>
      </c>
      <c r="AU299" s="164" t="s">
        <v>82</v>
      </c>
      <c r="AV299" s="14" t="s">
        <v>259</v>
      </c>
      <c r="AW299" s="14" t="s">
        <v>30</v>
      </c>
      <c r="AX299" s="14" t="s">
        <v>80</v>
      </c>
      <c r="AY299" s="164" t="s">
        <v>252</v>
      </c>
    </row>
    <row r="300" spans="2:65" s="11" customFormat="1" ht="22.9" customHeight="1">
      <c r="B300" s="124"/>
      <c r="D300" s="125" t="s">
        <v>72</v>
      </c>
      <c r="E300" s="134" t="s">
        <v>259</v>
      </c>
      <c r="F300" s="134" t="s">
        <v>430</v>
      </c>
      <c r="I300" s="127"/>
      <c r="J300" s="135">
        <f>BK300</f>
        <v>0</v>
      </c>
      <c r="L300" s="124"/>
      <c r="M300" s="129"/>
      <c r="P300" s="130">
        <f>SUM(P301:P357)</f>
        <v>0</v>
      </c>
      <c r="R300" s="130">
        <f>SUM(R301:R357)</f>
        <v>46.632281859999999</v>
      </c>
      <c r="T300" s="131">
        <f>SUM(T301:T357)</f>
        <v>0</v>
      </c>
      <c r="AR300" s="125" t="s">
        <v>80</v>
      </c>
      <c r="AT300" s="132" t="s">
        <v>72</v>
      </c>
      <c r="AU300" s="132" t="s">
        <v>80</v>
      </c>
      <c r="AY300" s="125" t="s">
        <v>252</v>
      </c>
      <c r="BK300" s="133">
        <f>SUM(BK301:BK357)</f>
        <v>0</v>
      </c>
    </row>
    <row r="301" spans="2:65" s="1" customFormat="1" ht="49.15" customHeight="1">
      <c r="B301" s="32"/>
      <c r="C301" s="136" t="s">
        <v>431</v>
      </c>
      <c r="D301" s="136" t="s">
        <v>254</v>
      </c>
      <c r="E301" s="137" t="s">
        <v>432</v>
      </c>
      <c r="F301" s="138" t="s">
        <v>433</v>
      </c>
      <c r="G301" s="139" t="s">
        <v>434</v>
      </c>
      <c r="H301" s="140">
        <v>13.291</v>
      </c>
      <c r="I301" s="141"/>
      <c r="J301" s="142">
        <f>ROUND(I301*H301,2)</f>
        <v>0</v>
      </c>
      <c r="K301" s="138" t="s">
        <v>258</v>
      </c>
      <c r="L301" s="32"/>
      <c r="M301" s="143" t="s">
        <v>1</v>
      </c>
      <c r="N301" s="144" t="s">
        <v>38</v>
      </c>
      <c r="P301" s="145">
        <f>O301*H301</f>
        <v>0</v>
      </c>
      <c r="Q301" s="145">
        <v>2.5020099999999998</v>
      </c>
      <c r="R301" s="145">
        <f>Q301*H301</f>
        <v>33.254214910000002</v>
      </c>
      <c r="S301" s="145">
        <v>0</v>
      </c>
      <c r="T301" s="146">
        <f>S301*H301</f>
        <v>0</v>
      </c>
      <c r="AR301" s="147" t="s">
        <v>259</v>
      </c>
      <c r="AT301" s="147" t="s">
        <v>254</v>
      </c>
      <c r="AU301" s="147" t="s">
        <v>82</v>
      </c>
      <c r="AY301" s="17" t="s">
        <v>252</v>
      </c>
      <c r="BE301" s="148">
        <f>IF(N301="základní",J301,0)</f>
        <v>0</v>
      </c>
      <c r="BF301" s="148">
        <f>IF(N301="snížená",J301,0)</f>
        <v>0</v>
      </c>
      <c r="BG301" s="148">
        <f>IF(N301="zákl. přenesená",J301,0)</f>
        <v>0</v>
      </c>
      <c r="BH301" s="148">
        <f>IF(N301="sníž. přenesená",J301,0)</f>
        <v>0</v>
      </c>
      <c r="BI301" s="148">
        <f>IF(N301="nulová",J301,0)</f>
        <v>0</v>
      </c>
      <c r="BJ301" s="17" t="s">
        <v>80</v>
      </c>
      <c r="BK301" s="148">
        <f>ROUND(I301*H301,2)</f>
        <v>0</v>
      </c>
      <c r="BL301" s="17" t="s">
        <v>259</v>
      </c>
      <c r="BM301" s="147" t="s">
        <v>435</v>
      </c>
    </row>
    <row r="302" spans="2:65" s="12" customFormat="1">
      <c r="B302" s="149"/>
      <c r="D302" s="150" t="s">
        <v>261</v>
      </c>
      <c r="E302" s="151" t="s">
        <v>1</v>
      </c>
      <c r="F302" s="152" t="s">
        <v>436</v>
      </c>
      <c r="H302" s="151" t="s">
        <v>1</v>
      </c>
      <c r="I302" s="153"/>
      <c r="L302" s="149"/>
      <c r="M302" s="154"/>
      <c r="T302" s="155"/>
      <c r="AT302" s="151" t="s">
        <v>261</v>
      </c>
      <c r="AU302" s="151" t="s">
        <v>82</v>
      </c>
      <c r="AV302" s="12" t="s">
        <v>80</v>
      </c>
      <c r="AW302" s="12" t="s">
        <v>30</v>
      </c>
      <c r="AX302" s="12" t="s">
        <v>73</v>
      </c>
      <c r="AY302" s="151" t="s">
        <v>252</v>
      </c>
    </row>
    <row r="303" spans="2:65" s="13" customFormat="1">
      <c r="B303" s="156"/>
      <c r="D303" s="150" t="s">
        <v>261</v>
      </c>
      <c r="E303" s="157" t="s">
        <v>1</v>
      </c>
      <c r="F303" s="158" t="s">
        <v>437</v>
      </c>
      <c r="H303" s="159">
        <v>13.291</v>
      </c>
      <c r="I303" s="160"/>
      <c r="L303" s="156"/>
      <c r="M303" s="161"/>
      <c r="T303" s="162"/>
      <c r="AT303" s="157" t="s">
        <v>261</v>
      </c>
      <c r="AU303" s="157" t="s">
        <v>82</v>
      </c>
      <c r="AV303" s="13" t="s">
        <v>82</v>
      </c>
      <c r="AW303" s="13" t="s">
        <v>30</v>
      </c>
      <c r="AX303" s="13" t="s">
        <v>80</v>
      </c>
      <c r="AY303" s="157" t="s">
        <v>252</v>
      </c>
    </row>
    <row r="304" spans="2:65" s="1" customFormat="1" ht="78" customHeight="1">
      <c r="B304" s="32"/>
      <c r="C304" s="136" t="s">
        <v>438</v>
      </c>
      <c r="D304" s="136" t="s">
        <v>254</v>
      </c>
      <c r="E304" s="137" t="s">
        <v>439</v>
      </c>
      <c r="F304" s="138" t="s">
        <v>440</v>
      </c>
      <c r="G304" s="139" t="s">
        <v>336</v>
      </c>
      <c r="H304" s="140">
        <v>1.82</v>
      </c>
      <c r="I304" s="141"/>
      <c r="J304" s="142">
        <f>ROUND(I304*H304,2)</f>
        <v>0</v>
      </c>
      <c r="K304" s="138" t="s">
        <v>258</v>
      </c>
      <c r="L304" s="32"/>
      <c r="M304" s="143" t="s">
        <v>1</v>
      </c>
      <c r="N304" s="144" t="s">
        <v>38</v>
      </c>
      <c r="P304" s="145">
        <f>O304*H304</f>
        <v>0</v>
      </c>
      <c r="Q304" s="145">
        <v>1.06277</v>
      </c>
      <c r="R304" s="145">
        <f>Q304*H304</f>
        <v>1.9342414000000001</v>
      </c>
      <c r="S304" s="145">
        <v>0</v>
      </c>
      <c r="T304" s="146">
        <f>S304*H304</f>
        <v>0</v>
      </c>
      <c r="AR304" s="147" t="s">
        <v>259</v>
      </c>
      <c r="AT304" s="147" t="s">
        <v>254</v>
      </c>
      <c r="AU304" s="147" t="s">
        <v>82</v>
      </c>
      <c r="AY304" s="17" t="s">
        <v>252</v>
      </c>
      <c r="BE304" s="148">
        <f>IF(N304="základní",J304,0)</f>
        <v>0</v>
      </c>
      <c r="BF304" s="148">
        <f>IF(N304="snížená",J304,0)</f>
        <v>0</v>
      </c>
      <c r="BG304" s="148">
        <f>IF(N304="zákl. přenesená",J304,0)</f>
        <v>0</v>
      </c>
      <c r="BH304" s="148">
        <f>IF(N304="sníž. přenesená",J304,0)</f>
        <v>0</v>
      </c>
      <c r="BI304" s="148">
        <f>IF(N304="nulová",J304,0)</f>
        <v>0</v>
      </c>
      <c r="BJ304" s="17" t="s">
        <v>80</v>
      </c>
      <c r="BK304" s="148">
        <f>ROUND(I304*H304,2)</f>
        <v>0</v>
      </c>
      <c r="BL304" s="17" t="s">
        <v>259</v>
      </c>
      <c r="BM304" s="147" t="s">
        <v>441</v>
      </c>
    </row>
    <row r="305" spans="2:65" s="12" customFormat="1">
      <c r="B305" s="149"/>
      <c r="D305" s="150" t="s">
        <v>261</v>
      </c>
      <c r="E305" s="151" t="s">
        <v>1</v>
      </c>
      <c r="F305" s="152" t="s">
        <v>442</v>
      </c>
      <c r="H305" s="151" t="s">
        <v>1</v>
      </c>
      <c r="I305" s="153"/>
      <c r="L305" s="149"/>
      <c r="M305" s="154"/>
      <c r="T305" s="155"/>
      <c r="AT305" s="151" t="s">
        <v>261</v>
      </c>
      <c r="AU305" s="151" t="s">
        <v>82</v>
      </c>
      <c r="AV305" s="12" t="s">
        <v>80</v>
      </c>
      <c r="AW305" s="12" t="s">
        <v>30</v>
      </c>
      <c r="AX305" s="12" t="s">
        <v>73</v>
      </c>
      <c r="AY305" s="151" t="s">
        <v>252</v>
      </c>
    </row>
    <row r="306" spans="2:65" s="13" customFormat="1">
      <c r="B306" s="156"/>
      <c r="D306" s="150" t="s">
        <v>261</v>
      </c>
      <c r="E306" s="157" t="s">
        <v>1</v>
      </c>
      <c r="F306" s="158" t="s">
        <v>443</v>
      </c>
      <c r="H306" s="159">
        <v>1.82</v>
      </c>
      <c r="I306" s="160"/>
      <c r="L306" s="156"/>
      <c r="M306" s="161"/>
      <c r="T306" s="162"/>
      <c r="AT306" s="157" t="s">
        <v>261</v>
      </c>
      <c r="AU306" s="157" t="s">
        <v>82</v>
      </c>
      <c r="AV306" s="13" t="s">
        <v>82</v>
      </c>
      <c r="AW306" s="13" t="s">
        <v>30</v>
      </c>
      <c r="AX306" s="13" t="s">
        <v>80</v>
      </c>
      <c r="AY306" s="157" t="s">
        <v>252</v>
      </c>
    </row>
    <row r="307" spans="2:65" s="1" customFormat="1" ht="62.65" customHeight="1">
      <c r="B307" s="32"/>
      <c r="C307" s="136" t="s">
        <v>444</v>
      </c>
      <c r="D307" s="136" t="s">
        <v>254</v>
      </c>
      <c r="E307" s="137" t="s">
        <v>445</v>
      </c>
      <c r="F307" s="138" t="s">
        <v>446</v>
      </c>
      <c r="G307" s="139" t="s">
        <v>345</v>
      </c>
      <c r="H307" s="140">
        <v>12</v>
      </c>
      <c r="I307" s="141"/>
      <c r="J307" s="142">
        <f>ROUND(I307*H307,2)</f>
        <v>0</v>
      </c>
      <c r="K307" s="138" t="s">
        <v>258</v>
      </c>
      <c r="L307" s="32"/>
      <c r="M307" s="143" t="s">
        <v>1</v>
      </c>
      <c r="N307" s="144" t="s">
        <v>38</v>
      </c>
      <c r="P307" s="145">
        <f>O307*H307</f>
        <v>0</v>
      </c>
      <c r="Q307" s="145">
        <v>5.3510000000000002E-2</v>
      </c>
      <c r="R307" s="145">
        <f>Q307*H307</f>
        <v>0.64212000000000002</v>
      </c>
      <c r="S307" s="145">
        <v>0</v>
      </c>
      <c r="T307" s="146">
        <f>S307*H307</f>
        <v>0</v>
      </c>
      <c r="AR307" s="147" t="s">
        <v>259</v>
      </c>
      <c r="AT307" s="147" t="s">
        <v>254</v>
      </c>
      <c r="AU307" s="147" t="s">
        <v>82</v>
      </c>
      <c r="AY307" s="17" t="s">
        <v>252</v>
      </c>
      <c r="BE307" s="148">
        <f>IF(N307="základní",J307,0)</f>
        <v>0</v>
      </c>
      <c r="BF307" s="148">
        <f>IF(N307="snížená",J307,0)</f>
        <v>0</v>
      </c>
      <c r="BG307" s="148">
        <f>IF(N307="zákl. přenesená",J307,0)</f>
        <v>0</v>
      </c>
      <c r="BH307" s="148">
        <f>IF(N307="sníž. přenesená",J307,0)</f>
        <v>0</v>
      </c>
      <c r="BI307" s="148">
        <f>IF(N307="nulová",J307,0)</f>
        <v>0</v>
      </c>
      <c r="BJ307" s="17" t="s">
        <v>80</v>
      </c>
      <c r="BK307" s="148">
        <f>ROUND(I307*H307,2)</f>
        <v>0</v>
      </c>
      <c r="BL307" s="17" t="s">
        <v>259</v>
      </c>
      <c r="BM307" s="147" t="s">
        <v>447</v>
      </c>
    </row>
    <row r="308" spans="2:65" s="12" customFormat="1">
      <c r="B308" s="149"/>
      <c r="D308" s="150" t="s">
        <v>261</v>
      </c>
      <c r="E308" s="151" t="s">
        <v>1</v>
      </c>
      <c r="F308" s="152" t="s">
        <v>448</v>
      </c>
      <c r="H308" s="151" t="s">
        <v>1</v>
      </c>
      <c r="I308" s="153"/>
      <c r="L308" s="149"/>
      <c r="M308" s="154"/>
      <c r="T308" s="155"/>
      <c r="AT308" s="151" t="s">
        <v>261</v>
      </c>
      <c r="AU308" s="151" t="s">
        <v>82</v>
      </c>
      <c r="AV308" s="12" t="s">
        <v>80</v>
      </c>
      <c r="AW308" s="12" t="s">
        <v>30</v>
      </c>
      <c r="AX308" s="12" t="s">
        <v>73</v>
      </c>
      <c r="AY308" s="151" t="s">
        <v>252</v>
      </c>
    </row>
    <row r="309" spans="2:65" s="13" customFormat="1">
      <c r="B309" s="156"/>
      <c r="D309" s="150" t="s">
        <v>261</v>
      </c>
      <c r="E309" s="157" t="s">
        <v>1</v>
      </c>
      <c r="F309" s="158" t="s">
        <v>8</v>
      </c>
      <c r="H309" s="159">
        <v>12</v>
      </c>
      <c r="I309" s="160"/>
      <c r="L309" s="156"/>
      <c r="M309" s="161"/>
      <c r="T309" s="162"/>
      <c r="AT309" s="157" t="s">
        <v>261</v>
      </c>
      <c r="AU309" s="157" t="s">
        <v>82</v>
      </c>
      <c r="AV309" s="13" t="s">
        <v>82</v>
      </c>
      <c r="AW309" s="13" t="s">
        <v>30</v>
      </c>
      <c r="AX309" s="13" t="s">
        <v>80</v>
      </c>
      <c r="AY309" s="157" t="s">
        <v>252</v>
      </c>
    </row>
    <row r="310" spans="2:65" s="1" customFormat="1" ht="37.9" customHeight="1">
      <c r="B310" s="32"/>
      <c r="C310" s="136" t="s">
        <v>449</v>
      </c>
      <c r="D310" s="136" t="s">
        <v>254</v>
      </c>
      <c r="E310" s="137" t="s">
        <v>450</v>
      </c>
      <c r="F310" s="138" t="s">
        <v>451</v>
      </c>
      <c r="G310" s="139" t="s">
        <v>345</v>
      </c>
      <c r="H310" s="140">
        <v>10</v>
      </c>
      <c r="I310" s="141"/>
      <c r="J310" s="142">
        <f>ROUND(I310*H310,2)</f>
        <v>0</v>
      </c>
      <c r="K310" s="138" t="s">
        <v>258</v>
      </c>
      <c r="L310" s="32"/>
      <c r="M310" s="143" t="s">
        <v>1</v>
      </c>
      <c r="N310" s="144" t="s">
        <v>38</v>
      </c>
      <c r="P310" s="145">
        <f>O310*H310</f>
        <v>0</v>
      </c>
      <c r="Q310" s="145">
        <v>6.6600000000000006E-2</v>
      </c>
      <c r="R310" s="145">
        <f>Q310*H310</f>
        <v>0.66600000000000004</v>
      </c>
      <c r="S310" s="145">
        <v>0</v>
      </c>
      <c r="T310" s="146">
        <f>S310*H310</f>
        <v>0</v>
      </c>
      <c r="AR310" s="147" t="s">
        <v>259</v>
      </c>
      <c r="AT310" s="147" t="s">
        <v>254</v>
      </c>
      <c r="AU310" s="147" t="s">
        <v>82</v>
      </c>
      <c r="AY310" s="17" t="s">
        <v>252</v>
      </c>
      <c r="BE310" s="148">
        <f>IF(N310="základní",J310,0)</f>
        <v>0</v>
      </c>
      <c r="BF310" s="148">
        <f>IF(N310="snížená",J310,0)</f>
        <v>0</v>
      </c>
      <c r="BG310" s="148">
        <f>IF(N310="zákl. přenesená",J310,0)</f>
        <v>0</v>
      </c>
      <c r="BH310" s="148">
        <f>IF(N310="sníž. přenesená",J310,0)</f>
        <v>0</v>
      </c>
      <c r="BI310" s="148">
        <f>IF(N310="nulová",J310,0)</f>
        <v>0</v>
      </c>
      <c r="BJ310" s="17" t="s">
        <v>80</v>
      </c>
      <c r="BK310" s="148">
        <f>ROUND(I310*H310,2)</f>
        <v>0</v>
      </c>
      <c r="BL310" s="17" t="s">
        <v>259</v>
      </c>
      <c r="BM310" s="147" t="s">
        <v>452</v>
      </c>
    </row>
    <row r="311" spans="2:65" s="12" customFormat="1">
      <c r="B311" s="149"/>
      <c r="D311" s="150" t="s">
        <v>261</v>
      </c>
      <c r="E311" s="151" t="s">
        <v>1</v>
      </c>
      <c r="F311" s="152" t="s">
        <v>453</v>
      </c>
      <c r="H311" s="151" t="s">
        <v>1</v>
      </c>
      <c r="I311" s="153"/>
      <c r="L311" s="149"/>
      <c r="M311" s="154"/>
      <c r="T311" s="155"/>
      <c r="AT311" s="151" t="s">
        <v>261</v>
      </c>
      <c r="AU311" s="151" t="s">
        <v>82</v>
      </c>
      <c r="AV311" s="12" t="s">
        <v>80</v>
      </c>
      <c r="AW311" s="12" t="s">
        <v>30</v>
      </c>
      <c r="AX311" s="12" t="s">
        <v>73</v>
      </c>
      <c r="AY311" s="151" t="s">
        <v>252</v>
      </c>
    </row>
    <row r="312" spans="2:65" s="13" customFormat="1">
      <c r="B312" s="156"/>
      <c r="D312" s="150" t="s">
        <v>261</v>
      </c>
      <c r="E312" s="157" t="s">
        <v>1</v>
      </c>
      <c r="F312" s="158" t="s">
        <v>454</v>
      </c>
      <c r="H312" s="159">
        <v>4</v>
      </c>
      <c r="I312" s="160"/>
      <c r="L312" s="156"/>
      <c r="M312" s="161"/>
      <c r="T312" s="162"/>
      <c r="AT312" s="157" t="s">
        <v>261</v>
      </c>
      <c r="AU312" s="157" t="s">
        <v>82</v>
      </c>
      <c r="AV312" s="13" t="s">
        <v>82</v>
      </c>
      <c r="AW312" s="13" t="s">
        <v>30</v>
      </c>
      <c r="AX312" s="13" t="s">
        <v>73</v>
      </c>
      <c r="AY312" s="157" t="s">
        <v>252</v>
      </c>
    </row>
    <row r="313" spans="2:65" s="12" customFormat="1">
      <c r="B313" s="149"/>
      <c r="D313" s="150" t="s">
        <v>261</v>
      </c>
      <c r="E313" s="151" t="s">
        <v>1</v>
      </c>
      <c r="F313" s="152" t="s">
        <v>455</v>
      </c>
      <c r="H313" s="151" t="s">
        <v>1</v>
      </c>
      <c r="I313" s="153"/>
      <c r="L313" s="149"/>
      <c r="M313" s="154"/>
      <c r="T313" s="155"/>
      <c r="AT313" s="151" t="s">
        <v>261</v>
      </c>
      <c r="AU313" s="151" t="s">
        <v>82</v>
      </c>
      <c r="AV313" s="12" t="s">
        <v>80</v>
      </c>
      <c r="AW313" s="12" t="s">
        <v>30</v>
      </c>
      <c r="AX313" s="12" t="s">
        <v>73</v>
      </c>
      <c r="AY313" s="151" t="s">
        <v>252</v>
      </c>
    </row>
    <row r="314" spans="2:65" s="13" customFormat="1">
      <c r="B314" s="156"/>
      <c r="D314" s="150" t="s">
        <v>261</v>
      </c>
      <c r="E314" s="157" t="s">
        <v>1</v>
      </c>
      <c r="F314" s="158" t="s">
        <v>305</v>
      </c>
      <c r="H314" s="159">
        <v>6</v>
      </c>
      <c r="I314" s="160"/>
      <c r="L314" s="156"/>
      <c r="M314" s="161"/>
      <c r="T314" s="162"/>
      <c r="AT314" s="157" t="s">
        <v>261</v>
      </c>
      <c r="AU314" s="157" t="s">
        <v>82</v>
      </c>
      <c r="AV314" s="13" t="s">
        <v>82</v>
      </c>
      <c r="AW314" s="13" t="s">
        <v>30</v>
      </c>
      <c r="AX314" s="13" t="s">
        <v>73</v>
      </c>
      <c r="AY314" s="157" t="s">
        <v>252</v>
      </c>
    </row>
    <row r="315" spans="2:65" s="14" customFormat="1">
      <c r="B315" s="163"/>
      <c r="D315" s="150" t="s">
        <v>261</v>
      </c>
      <c r="E315" s="164" t="s">
        <v>1</v>
      </c>
      <c r="F315" s="165" t="s">
        <v>277</v>
      </c>
      <c r="H315" s="166">
        <v>10</v>
      </c>
      <c r="I315" s="167"/>
      <c r="L315" s="163"/>
      <c r="M315" s="168"/>
      <c r="T315" s="169"/>
      <c r="AT315" s="164" t="s">
        <v>261</v>
      </c>
      <c r="AU315" s="164" t="s">
        <v>82</v>
      </c>
      <c r="AV315" s="14" t="s">
        <v>259</v>
      </c>
      <c r="AW315" s="14" t="s">
        <v>30</v>
      </c>
      <c r="AX315" s="14" t="s">
        <v>80</v>
      </c>
      <c r="AY315" s="164" t="s">
        <v>252</v>
      </c>
    </row>
    <row r="316" spans="2:65" s="1" customFormat="1" ht="24.2" customHeight="1">
      <c r="B316" s="32"/>
      <c r="C316" s="136" t="s">
        <v>456</v>
      </c>
      <c r="D316" s="136" t="s">
        <v>254</v>
      </c>
      <c r="E316" s="137" t="s">
        <v>457</v>
      </c>
      <c r="F316" s="138" t="s">
        <v>458</v>
      </c>
      <c r="G316" s="139" t="s">
        <v>336</v>
      </c>
      <c r="H316" s="140">
        <v>0.316</v>
      </c>
      <c r="I316" s="141"/>
      <c r="J316" s="142">
        <f>ROUND(I316*H316,2)</f>
        <v>0</v>
      </c>
      <c r="K316" s="138" t="s">
        <v>258</v>
      </c>
      <c r="L316" s="32"/>
      <c r="M316" s="143" t="s">
        <v>1</v>
      </c>
      <c r="N316" s="144" t="s">
        <v>38</v>
      </c>
      <c r="P316" s="145">
        <f>O316*H316</f>
        <v>0</v>
      </c>
      <c r="Q316" s="145">
        <v>8.5500000000000003E-3</v>
      </c>
      <c r="R316" s="145">
        <f>Q316*H316</f>
        <v>2.7018000000000003E-3</v>
      </c>
      <c r="S316" s="145">
        <v>0</v>
      </c>
      <c r="T316" s="146">
        <f>S316*H316</f>
        <v>0</v>
      </c>
      <c r="AR316" s="147" t="s">
        <v>259</v>
      </c>
      <c r="AT316" s="147" t="s">
        <v>254</v>
      </c>
      <c r="AU316" s="147" t="s">
        <v>82</v>
      </c>
      <c r="AY316" s="17" t="s">
        <v>252</v>
      </c>
      <c r="BE316" s="148">
        <f>IF(N316="základní",J316,0)</f>
        <v>0</v>
      </c>
      <c r="BF316" s="148">
        <f>IF(N316="snížená",J316,0)</f>
        <v>0</v>
      </c>
      <c r="BG316" s="148">
        <f>IF(N316="zákl. přenesená",J316,0)</f>
        <v>0</v>
      </c>
      <c r="BH316" s="148">
        <f>IF(N316="sníž. přenesená",J316,0)</f>
        <v>0</v>
      </c>
      <c r="BI316" s="148">
        <f>IF(N316="nulová",J316,0)</f>
        <v>0</v>
      </c>
      <c r="BJ316" s="17" t="s">
        <v>80</v>
      </c>
      <c r="BK316" s="148">
        <f>ROUND(I316*H316,2)</f>
        <v>0</v>
      </c>
      <c r="BL316" s="17" t="s">
        <v>259</v>
      </c>
      <c r="BM316" s="147" t="s">
        <v>459</v>
      </c>
    </row>
    <row r="317" spans="2:65" s="12" customFormat="1">
      <c r="B317" s="149"/>
      <c r="D317" s="150" t="s">
        <v>261</v>
      </c>
      <c r="E317" s="151" t="s">
        <v>1</v>
      </c>
      <c r="F317" s="152" t="s">
        <v>460</v>
      </c>
      <c r="H317" s="151" t="s">
        <v>1</v>
      </c>
      <c r="I317" s="153"/>
      <c r="L317" s="149"/>
      <c r="M317" s="154"/>
      <c r="T317" s="155"/>
      <c r="AT317" s="151" t="s">
        <v>261</v>
      </c>
      <c r="AU317" s="151" t="s">
        <v>82</v>
      </c>
      <c r="AV317" s="12" t="s">
        <v>80</v>
      </c>
      <c r="AW317" s="12" t="s">
        <v>30</v>
      </c>
      <c r="AX317" s="12" t="s">
        <v>73</v>
      </c>
      <c r="AY317" s="151" t="s">
        <v>252</v>
      </c>
    </row>
    <row r="318" spans="2:65" s="13" customFormat="1">
      <c r="B318" s="156"/>
      <c r="D318" s="150" t="s">
        <v>261</v>
      </c>
      <c r="E318" s="157" t="s">
        <v>1</v>
      </c>
      <c r="F318" s="158" t="s">
        <v>461</v>
      </c>
      <c r="H318" s="159">
        <v>0.316</v>
      </c>
      <c r="I318" s="160"/>
      <c r="L318" s="156"/>
      <c r="M318" s="161"/>
      <c r="T318" s="162"/>
      <c r="AT318" s="157" t="s">
        <v>261</v>
      </c>
      <c r="AU318" s="157" t="s">
        <v>82</v>
      </c>
      <c r="AV318" s="13" t="s">
        <v>82</v>
      </c>
      <c r="AW318" s="13" t="s">
        <v>30</v>
      </c>
      <c r="AX318" s="13" t="s">
        <v>80</v>
      </c>
      <c r="AY318" s="157" t="s">
        <v>252</v>
      </c>
    </row>
    <row r="319" spans="2:65" s="1" customFormat="1" ht="21.75" customHeight="1">
      <c r="B319" s="32"/>
      <c r="C319" s="170" t="s">
        <v>462</v>
      </c>
      <c r="D319" s="170" t="s">
        <v>463</v>
      </c>
      <c r="E319" s="171" t="s">
        <v>464</v>
      </c>
      <c r="F319" s="172" t="s">
        <v>465</v>
      </c>
      <c r="G319" s="173" t="s">
        <v>336</v>
      </c>
      <c r="H319" s="174">
        <v>0.34699999999999998</v>
      </c>
      <c r="I319" s="175"/>
      <c r="J319" s="176">
        <f>ROUND(I319*H319,2)</f>
        <v>0</v>
      </c>
      <c r="K319" s="172" t="s">
        <v>258</v>
      </c>
      <c r="L319" s="177"/>
      <c r="M319" s="178" t="s">
        <v>1</v>
      </c>
      <c r="N319" s="179" t="s">
        <v>38</v>
      </c>
      <c r="P319" s="145">
        <f>O319*H319</f>
        <v>0</v>
      </c>
      <c r="Q319" s="145">
        <v>1</v>
      </c>
      <c r="R319" s="145">
        <f>Q319*H319</f>
        <v>0.34699999999999998</v>
      </c>
      <c r="S319" s="145">
        <v>0</v>
      </c>
      <c r="T319" s="146">
        <f>S319*H319</f>
        <v>0</v>
      </c>
      <c r="AR319" s="147" t="s">
        <v>320</v>
      </c>
      <c r="AT319" s="147" t="s">
        <v>463</v>
      </c>
      <c r="AU319" s="147" t="s">
        <v>82</v>
      </c>
      <c r="AY319" s="17" t="s">
        <v>252</v>
      </c>
      <c r="BE319" s="148">
        <f>IF(N319="základní",J319,0)</f>
        <v>0</v>
      </c>
      <c r="BF319" s="148">
        <f>IF(N319="snížená",J319,0)</f>
        <v>0</v>
      </c>
      <c r="BG319" s="148">
        <f>IF(N319="zákl. přenesená",J319,0)</f>
        <v>0</v>
      </c>
      <c r="BH319" s="148">
        <f>IF(N319="sníž. přenesená",J319,0)</f>
        <v>0</v>
      </c>
      <c r="BI319" s="148">
        <f>IF(N319="nulová",J319,0)</f>
        <v>0</v>
      </c>
      <c r="BJ319" s="17" t="s">
        <v>80</v>
      </c>
      <c r="BK319" s="148">
        <f>ROUND(I319*H319,2)</f>
        <v>0</v>
      </c>
      <c r="BL319" s="17" t="s">
        <v>259</v>
      </c>
      <c r="BM319" s="147" t="s">
        <v>466</v>
      </c>
    </row>
    <row r="320" spans="2:65" s="12" customFormat="1">
      <c r="B320" s="149"/>
      <c r="D320" s="150" t="s">
        <v>261</v>
      </c>
      <c r="E320" s="151" t="s">
        <v>1</v>
      </c>
      <c r="F320" s="152" t="s">
        <v>460</v>
      </c>
      <c r="H320" s="151" t="s">
        <v>1</v>
      </c>
      <c r="I320" s="153"/>
      <c r="L320" s="149"/>
      <c r="M320" s="154"/>
      <c r="T320" s="155"/>
      <c r="AT320" s="151" t="s">
        <v>261</v>
      </c>
      <c r="AU320" s="151" t="s">
        <v>82</v>
      </c>
      <c r="AV320" s="12" t="s">
        <v>80</v>
      </c>
      <c r="AW320" s="12" t="s">
        <v>30</v>
      </c>
      <c r="AX320" s="12" t="s">
        <v>73</v>
      </c>
      <c r="AY320" s="151" t="s">
        <v>252</v>
      </c>
    </row>
    <row r="321" spans="2:65" s="13" customFormat="1">
      <c r="B321" s="156"/>
      <c r="D321" s="150" t="s">
        <v>261</v>
      </c>
      <c r="E321" s="157" t="s">
        <v>1</v>
      </c>
      <c r="F321" s="158" t="s">
        <v>467</v>
      </c>
      <c r="H321" s="159">
        <v>0.34699999999999998</v>
      </c>
      <c r="I321" s="160"/>
      <c r="L321" s="156"/>
      <c r="M321" s="161"/>
      <c r="T321" s="162"/>
      <c r="AT321" s="157" t="s">
        <v>261</v>
      </c>
      <c r="AU321" s="157" t="s">
        <v>82</v>
      </c>
      <c r="AV321" s="13" t="s">
        <v>82</v>
      </c>
      <c r="AW321" s="13" t="s">
        <v>30</v>
      </c>
      <c r="AX321" s="13" t="s">
        <v>80</v>
      </c>
      <c r="AY321" s="157" t="s">
        <v>252</v>
      </c>
    </row>
    <row r="322" spans="2:65" s="1" customFormat="1" ht="24.2" customHeight="1">
      <c r="B322" s="32"/>
      <c r="C322" s="136" t="s">
        <v>468</v>
      </c>
      <c r="D322" s="136" t="s">
        <v>254</v>
      </c>
      <c r="E322" s="137" t="s">
        <v>469</v>
      </c>
      <c r="F322" s="138" t="s">
        <v>470</v>
      </c>
      <c r="G322" s="139" t="s">
        <v>434</v>
      </c>
      <c r="H322" s="140">
        <v>3.5649999999999999</v>
      </c>
      <c r="I322" s="141"/>
      <c r="J322" s="142">
        <f>ROUND(I322*H322,2)</f>
        <v>0</v>
      </c>
      <c r="K322" s="138" t="s">
        <v>258</v>
      </c>
      <c r="L322" s="32"/>
      <c r="M322" s="143" t="s">
        <v>1</v>
      </c>
      <c r="N322" s="144" t="s">
        <v>38</v>
      </c>
      <c r="P322" s="145">
        <f>O322*H322</f>
        <v>0</v>
      </c>
      <c r="Q322" s="145">
        <v>2.5019800000000001</v>
      </c>
      <c r="R322" s="145">
        <f>Q322*H322</f>
        <v>8.9195586999999996</v>
      </c>
      <c r="S322" s="145">
        <v>0</v>
      </c>
      <c r="T322" s="146">
        <f>S322*H322</f>
        <v>0</v>
      </c>
      <c r="AR322" s="147" t="s">
        <v>259</v>
      </c>
      <c r="AT322" s="147" t="s">
        <v>254</v>
      </c>
      <c r="AU322" s="147" t="s">
        <v>82</v>
      </c>
      <c r="AY322" s="17" t="s">
        <v>252</v>
      </c>
      <c r="BE322" s="148">
        <f>IF(N322="základní",J322,0)</f>
        <v>0</v>
      </c>
      <c r="BF322" s="148">
        <f>IF(N322="snížená",J322,0)</f>
        <v>0</v>
      </c>
      <c r="BG322" s="148">
        <f>IF(N322="zákl. přenesená",J322,0)</f>
        <v>0</v>
      </c>
      <c r="BH322" s="148">
        <f>IF(N322="sníž. přenesená",J322,0)</f>
        <v>0</v>
      </c>
      <c r="BI322" s="148">
        <f>IF(N322="nulová",J322,0)</f>
        <v>0</v>
      </c>
      <c r="BJ322" s="17" t="s">
        <v>80</v>
      </c>
      <c r="BK322" s="148">
        <f>ROUND(I322*H322,2)</f>
        <v>0</v>
      </c>
      <c r="BL322" s="17" t="s">
        <v>259</v>
      </c>
      <c r="BM322" s="147" t="s">
        <v>471</v>
      </c>
    </row>
    <row r="323" spans="2:65" s="12" customFormat="1">
      <c r="B323" s="149"/>
      <c r="D323" s="150" t="s">
        <v>261</v>
      </c>
      <c r="E323" s="151" t="s">
        <v>1</v>
      </c>
      <c r="F323" s="152" t="s">
        <v>274</v>
      </c>
      <c r="H323" s="151" t="s">
        <v>1</v>
      </c>
      <c r="I323" s="153"/>
      <c r="L323" s="149"/>
      <c r="M323" s="154"/>
      <c r="T323" s="155"/>
      <c r="AT323" s="151" t="s">
        <v>261</v>
      </c>
      <c r="AU323" s="151" t="s">
        <v>82</v>
      </c>
      <c r="AV323" s="12" t="s">
        <v>80</v>
      </c>
      <c r="AW323" s="12" t="s">
        <v>30</v>
      </c>
      <c r="AX323" s="12" t="s">
        <v>73</v>
      </c>
      <c r="AY323" s="151" t="s">
        <v>252</v>
      </c>
    </row>
    <row r="324" spans="2:65" s="12" customFormat="1">
      <c r="B324" s="149"/>
      <c r="D324" s="150" t="s">
        <v>261</v>
      </c>
      <c r="E324" s="151" t="s">
        <v>1</v>
      </c>
      <c r="F324" s="152" t="s">
        <v>472</v>
      </c>
      <c r="H324" s="151" t="s">
        <v>1</v>
      </c>
      <c r="I324" s="153"/>
      <c r="L324" s="149"/>
      <c r="M324" s="154"/>
      <c r="T324" s="155"/>
      <c r="AT324" s="151" t="s">
        <v>261</v>
      </c>
      <c r="AU324" s="151" t="s">
        <v>82</v>
      </c>
      <c r="AV324" s="12" t="s">
        <v>80</v>
      </c>
      <c r="AW324" s="12" t="s">
        <v>30</v>
      </c>
      <c r="AX324" s="12" t="s">
        <v>73</v>
      </c>
      <c r="AY324" s="151" t="s">
        <v>252</v>
      </c>
    </row>
    <row r="325" spans="2:65" s="13" customFormat="1">
      <c r="B325" s="156"/>
      <c r="D325" s="150" t="s">
        <v>261</v>
      </c>
      <c r="E325" s="157" t="s">
        <v>1</v>
      </c>
      <c r="F325" s="158" t="s">
        <v>473</v>
      </c>
      <c r="H325" s="159">
        <v>0.22900000000000001</v>
      </c>
      <c r="I325" s="160"/>
      <c r="L325" s="156"/>
      <c r="M325" s="161"/>
      <c r="T325" s="162"/>
      <c r="AT325" s="157" t="s">
        <v>261</v>
      </c>
      <c r="AU325" s="157" t="s">
        <v>82</v>
      </c>
      <c r="AV325" s="13" t="s">
        <v>82</v>
      </c>
      <c r="AW325" s="13" t="s">
        <v>30</v>
      </c>
      <c r="AX325" s="13" t="s">
        <v>73</v>
      </c>
      <c r="AY325" s="157" t="s">
        <v>252</v>
      </c>
    </row>
    <row r="326" spans="2:65" s="12" customFormat="1">
      <c r="B326" s="149"/>
      <c r="D326" s="150" t="s">
        <v>261</v>
      </c>
      <c r="E326" s="151" t="s">
        <v>1</v>
      </c>
      <c r="F326" s="152" t="s">
        <v>397</v>
      </c>
      <c r="H326" s="151" t="s">
        <v>1</v>
      </c>
      <c r="I326" s="153"/>
      <c r="L326" s="149"/>
      <c r="M326" s="154"/>
      <c r="T326" s="155"/>
      <c r="AT326" s="151" t="s">
        <v>261</v>
      </c>
      <c r="AU326" s="151" t="s">
        <v>82</v>
      </c>
      <c r="AV326" s="12" t="s">
        <v>80</v>
      </c>
      <c r="AW326" s="12" t="s">
        <v>30</v>
      </c>
      <c r="AX326" s="12" t="s">
        <v>73</v>
      </c>
      <c r="AY326" s="151" t="s">
        <v>252</v>
      </c>
    </row>
    <row r="327" spans="2:65" s="13" customFormat="1">
      <c r="B327" s="156"/>
      <c r="D327" s="150" t="s">
        <v>261</v>
      </c>
      <c r="E327" s="157" t="s">
        <v>1</v>
      </c>
      <c r="F327" s="158" t="s">
        <v>474</v>
      </c>
      <c r="H327" s="159">
        <v>1.0780000000000001</v>
      </c>
      <c r="I327" s="160"/>
      <c r="L327" s="156"/>
      <c r="M327" s="161"/>
      <c r="T327" s="162"/>
      <c r="AT327" s="157" t="s">
        <v>261</v>
      </c>
      <c r="AU327" s="157" t="s">
        <v>82</v>
      </c>
      <c r="AV327" s="13" t="s">
        <v>82</v>
      </c>
      <c r="AW327" s="13" t="s">
        <v>30</v>
      </c>
      <c r="AX327" s="13" t="s">
        <v>73</v>
      </c>
      <c r="AY327" s="157" t="s">
        <v>252</v>
      </c>
    </row>
    <row r="328" spans="2:65" s="12" customFormat="1">
      <c r="B328" s="149"/>
      <c r="D328" s="150" t="s">
        <v>261</v>
      </c>
      <c r="E328" s="151" t="s">
        <v>1</v>
      </c>
      <c r="F328" s="152" t="s">
        <v>475</v>
      </c>
      <c r="H328" s="151" t="s">
        <v>1</v>
      </c>
      <c r="I328" s="153"/>
      <c r="L328" s="149"/>
      <c r="M328" s="154"/>
      <c r="T328" s="155"/>
      <c r="AT328" s="151" t="s">
        <v>261</v>
      </c>
      <c r="AU328" s="151" t="s">
        <v>82</v>
      </c>
      <c r="AV328" s="12" t="s">
        <v>80</v>
      </c>
      <c r="AW328" s="12" t="s">
        <v>30</v>
      </c>
      <c r="AX328" s="12" t="s">
        <v>73</v>
      </c>
      <c r="AY328" s="151" t="s">
        <v>252</v>
      </c>
    </row>
    <row r="329" spans="2:65" s="13" customFormat="1">
      <c r="B329" s="156"/>
      <c r="D329" s="150" t="s">
        <v>261</v>
      </c>
      <c r="E329" s="157" t="s">
        <v>1</v>
      </c>
      <c r="F329" s="158" t="s">
        <v>476</v>
      </c>
      <c r="H329" s="159">
        <v>1.4999999999999999E-2</v>
      </c>
      <c r="I329" s="160"/>
      <c r="L329" s="156"/>
      <c r="M329" s="161"/>
      <c r="T329" s="162"/>
      <c r="AT329" s="157" t="s">
        <v>261</v>
      </c>
      <c r="AU329" s="157" t="s">
        <v>82</v>
      </c>
      <c r="AV329" s="13" t="s">
        <v>82</v>
      </c>
      <c r="AW329" s="13" t="s">
        <v>30</v>
      </c>
      <c r="AX329" s="13" t="s">
        <v>73</v>
      </c>
      <c r="AY329" s="157" t="s">
        <v>252</v>
      </c>
    </row>
    <row r="330" spans="2:65" s="12" customFormat="1">
      <c r="B330" s="149"/>
      <c r="D330" s="150" t="s">
        <v>261</v>
      </c>
      <c r="E330" s="151" t="s">
        <v>1</v>
      </c>
      <c r="F330" s="152" t="s">
        <v>477</v>
      </c>
      <c r="H330" s="151" t="s">
        <v>1</v>
      </c>
      <c r="I330" s="153"/>
      <c r="L330" s="149"/>
      <c r="M330" s="154"/>
      <c r="T330" s="155"/>
      <c r="AT330" s="151" t="s">
        <v>261</v>
      </c>
      <c r="AU330" s="151" t="s">
        <v>82</v>
      </c>
      <c r="AV330" s="12" t="s">
        <v>80</v>
      </c>
      <c r="AW330" s="12" t="s">
        <v>30</v>
      </c>
      <c r="AX330" s="12" t="s">
        <v>73</v>
      </c>
      <c r="AY330" s="151" t="s">
        <v>252</v>
      </c>
    </row>
    <row r="331" spans="2:65" s="13" customFormat="1">
      <c r="B331" s="156"/>
      <c r="D331" s="150" t="s">
        <v>261</v>
      </c>
      <c r="E331" s="157" t="s">
        <v>1</v>
      </c>
      <c r="F331" s="158" t="s">
        <v>478</v>
      </c>
      <c r="H331" s="159">
        <v>1.268</v>
      </c>
      <c r="I331" s="160"/>
      <c r="L331" s="156"/>
      <c r="M331" s="161"/>
      <c r="T331" s="162"/>
      <c r="AT331" s="157" t="s">
        <v>261</v>
      </c>
      <c r="AU331" s="157" t="s">
        <v>82</v>
      </c>
      <c r="AV331" s="13" t="s">
        <v>82</v>
      </c>
      <c r="AW331" s="13" t="s">
        <v>30</v>
      </c>
      <c r="AX331" s="13" t="s">
        <v>73</v>
      </c>
      <c r="AY331" s="157" t="s">
        <v>252</v>
      </c>
    </row>
    <row r="332" spans="2:65" s="12" customFormat="1">
      <c r="B332" s="149"/>
      <c r="D332" s="150" t="s">
        <v>261</v>
      </c>
      <c r="E332" s="151" t="s">
        <v>1</v>
      </c>
      <c r="F332" s="152" t="s">
        <v>479</v>
      </c>
      <c r="H332" s="151" t="s">
        <v>1</v>
      </c>
      <c r="I332" s="153"/>
      <c r="L332" s="149"/>
      <c r="M332" s="154"/>
      <c r="T332" s="155"/>
      <c r="AT332" s="151" t="s">
        <v>261</v>
      </c>
      <c r="AU332" s="151" t="s">
        <v>82</v>
      </c>
      <c r="AV332" s="12" t="s">
        <v>80</v>
      </c>
      <c r="AW332" s="12" t="s">
        <v>30</v>
      </c>
      <c r="AX332" s="12" t="s">
        <v>73</v>
      </c>
      <c r="AY332" s="151" t="s">
        <v>252</v>
      </c>
    </row>
    <row r="333" spans="2:65" s="13" customFormat="1">
      <c r="B333" s="156"/>
      <c r="D333" s="150" t="s">
        <v>261</v>
      </c>
      <c r="E333" s="157" t="s">
        <v>1</v>
      </c>
      <c r="F333" s="158" t="s">
        <v>480</v>
      </c>
      <c r="H333" s="159">
        <v>0.97499999999999998</v>
      </c>
      <c r="I333" s="160"/>
      <c r="L333" s="156"/>
      <c r="M333" s="161"/>
      <c r="T333" s="162"/>
      <c r="AT333" s="157" t="s">
        <v>261</v>
      </c>
      <c r="AU333" s="157" t="s">
        <v>82</v>
      </c>
      <c r="AV333" s="13" t="s">
        <v>82</v>
      </c>
      <c r="AW333" s="13" t="s">
        <v>30</v>
      </c>
      <c r="AX333" s="13" t="s">
        <v>73</v>
      </c>
      <c r="AY333" s="157" t="s">
        <v>252</v>
      </c>
    </row>
    <row r="334" spans="2:65" s="14" customFormat="1">
      <c r="B334" s="163"/>
      <c r="D334" s="150" t="s">
        <v>261</v>
      </c>
      <c r="E334" s="164" t="s">
        <v>1</v>
      </c>
      <c r="F334" s="165" t="s">
        <v>277</v>
      </c>
      <c r="H334" s="166">
        <v>3.5649999999999999</v>
      </c>
      <c r="I334" s="167"/>
      <c r="L334" s="163"/>
      <c r="M334" s="168"/>
      <c r="T334" s="169"/>
      <c r="AT334" s="164" t="s">
        <v>261</v>
      </c>
      <c r="AU334" s="164" t="s">
        <v>82</v>
      </c>
      <c r="AV334" s="14" t="s">
        <v>259</v>
      </c>
      <c r="AW334" s="14" t="s">
        <v>30</v>
      </c>
      <c r="AX334" s="14" t="s">
        <v>80</v>
      </c>
      <c r="AY334" s="164" t="s">
        <v>252</v>
      </c>
    </row>
    <row r="335" spans="2:65" s="1" customFormat="1" ht="24.2" customHeight="1">
      <c r="B335" s="32"/>
      <c r="C335" s="136" t="s">
        <v>481</v>
      </c>
      <c r="D335" s="136" t="s">
        <v>254</v>
      </c>
      <c r="E335" s="137" t="s">
        <v>482</v>
      </c>
      <c r="F335" s="138" t="s">
        <v>483</v>
      </c>
      <c r="G335" s="139" t="s">
        <v>257</v>
      </c>
      <c r="H335" s="140">
        <v>47.405000000000001</v>
      </c>
      <c r="I335" s="141"/>
      <c r="J335" s="142">
        <f>ROUND(I335*H335,2)</f>
        <v>0</v>
      </c>
      <c r="K335" s="138" t="s">
        <v>258</v>
      </c>
      <c r="L335" s="32"/>
      <c r="M335" s="143" t="s">
        <v>1</v>
      </c>
      <c r="N335" s="144" t="s">
        <v>38</v>
      </c>
      <c r="P335" s="145">
        <f>O335*H335</f>
        <v>0</v>
      </c>
      <c r="Q335" s="145">
        <v>1.1169999999999999E-2</v>
      </c>
      <c r="R335" s="145">
        <f>Q335*H335</f>
        <v>0.52951384999999995</v>
      </c>
      <c r="S335" s="145">
        <v>0</v>
      </c>
      <c r="T335" s="146">
        <f>S335*H335</f>
        <v>0</v>
      </c>
      <c r="AR335" s="147" t="s">
        <v>259</v>
      </c>
      <c r="AT335" s="147" t="s">
        <v>254</v>
      </c>
      <c r="AU335" s="147" t="s">
        <v>82</v>
      </c>
      <c r="AY335" s="17" t="s">
        <v>252</v>
      </c>
      <c r="BE335" s="148">
        <f>IF(N335="základní",J335,0)</f>
        <v>0</v>
      </c>
      <c r="BF335" s="148">
        <f>IF(N335="snížená",J335,0)</f>
        <v>0</v>
      </c>
      <c r="BG335" s="148">
        <f>IF(N335="zákl. přenesená",J335,0)</f>
        <v>0</v>
      </c>
      <c r="BH335" s="148">
        <f>IF(N335="sníž. přenesená",J335,0)</f>
        <v>0</v>
      </c>
      <c r="BI335" s="148">
        <f>IF(N335="nulová",J335,0)</f>
        <v>0</v>
      </c>
      <c r="BJ335" s="17" t="s">
        <v>80</v>
      </c>
      <c r="BK335" s="148">
        <f>ROUND(I335*H335,2)</f>
        <v>0</v>
      </c>
      <c r="BL335" s="17" t="s">
        <v>259</v>
      </c>
      <c r="BM335" s="147" t="s">
        <v>484</v>
      </c>
    </row>
    <row r="336" spans="2:65" s="12" customFormat="1">
      <c r="B336" s="149"/>
      <c r="D336" s="150" t="s">
        <v>261</v>
      </c>
      <c r="E336" s="151" t="s">
        <v>1</v>
      </c>
      <c r="F336" s="152" t="s">
        <v>274</v>
      </c>
      <c r="H336" s="151" t="s">
        <v>1</v>
      </c>
      <c r="I336" s="153"/>
      <c r="L336" s="149"/>
      <c r="M336" s="154"/>
      <c r="T336" s="155"/>
      <c r="AT336" s="151" t="s">
        <v>261</v>
      </c>
      <c r="AU336" s="151" t="s">
        <v>82</v>
      </c>
      <c r="AV336" s="12" t="s">
        <v>80</v>
      </c>
      <c r="AW336" s="12" t="s">
        <v>30</v>
      </c>
      <c r="AX336" s="12" t="s">
        <v>73</v>
      </c>
      <c r="AY336" s="151" t="s">
        <v>252</v>
      </c>
    </row>
    <row r="337" spans="2:65" s="12" customFormat="1">
      <c r="B337" s="149"/>
      <c r="D337" s="150" t="s">
        <v>261</v>
      </c>
      <c r="E337" s="151" t="s">
        <v>1</v>
      </c>
      <c r="F337" s="152" t="s">
        <v>472</v>
      </c>
      <c r="H337" s="151" t="s">
        <v>1</v>
      </c>
      <c r="I337" s="153"/>
      <c r="L337" s="149"/>
      <c r="M337" s="154"/>
      <c r="T337" s="155"/>
      <c r="AT337" s="151" t="s">
        <v>261</v>
      </c>
      <c r="AU337" s="151" t="s">
        <v>82</v>
      </c>
      <c r="AV337" s="12" t="s">
        <v>80</v>
      </c>
      <c r="AW337" s="12" t="s">
        <v>30</v>
      </c>
      <c r="AX337" s="12" t="s">
        <v>73</v>
      </c>
      <c r="AY337" s="151" t="s">
        <v>252</v>
      </c>
    </row>
    <row r="338" spans="2:65" s="13" customFormat="1">
      <c r="B338" s="156"/>
      <c r="D338" s="150" t="s">
        <v>261</v>
      </c>
      <c r="E338" s="157" t="s">
        <v>1</v>
      </c>
      <c r="F338" s="158" t="s">
        <v>485</v>
      </c>
      <c r="H338" s="159">
        <v>3.125</v>
      </c>
      <c r="I338" s="160"/>
      <c r="L338" s="156"/>
      <c r="M338" s="161"/>
      <c r="T338" s="162"/>
      <c r="AT338" s="157" t="s">
        <v>261</v>
      </c>
      <c r="AU338" s="157" t="s">
        <v>82</v>
      </c>
      <c r="AV338" s="13" t="s">
        <v>82</v>
      </c>
      <c r="AW338" s="13" t="s">
        <v>30</v>
      </c>
      <c r="AX338" s="13" t="s">
        <v>73</v>
      </c>
      <c r="AY338" s="157" t="s">
        <v>252</v>
      </c>
    </row>
    <row r="339" spans="2:65" s="12" customFormat="1">
      <c r="B339" s="149"/>
      <c r="D339" s="150" t="s">
        <v>261</v>
      </c>
      <c r="E339" s="151" t="s">
        <v>1</v>
      </c>
      <c r="F339" s="152" t="s">
        <v>397</v>
      </c>
      <c r="H339" s="151" t="s">
        <v>1</v>
      </c>
      <c r="I339" s="153"/>
      <c r="L339" s="149"/>
      <c r="M339" s="154"/>
      <c r="T339" s="155"/>
      <c r="AT339" s="151" t="s">
        <v>261</v>
      </c>
      <c r="AU339" s="151" t="s">
        <v>82</v>
      </c>
      <c r="AV339" s="12" t="s">
        <v>80</v>
      </c>
      <c r="AW339" s="12" t="s">
        <v>30</v>
      </c>
      <c r="AX339" s="12" t="s">
        <v>73</v>
      </c>
      <c r="AY339" s="151" t="s">
        <v>252</v>
      </c>
    </row>
    <row r="340" spans="2:65" s="13" customFormat="1">
      <c r="B340" s="156"/>
      <c r="D340" s="150" t="s">
        <v>261</v>
      </c>
      <c r="E340" s="157" t="s">
        <v>1</v>
      </c>
      <c r="F340" s="158" t="s">
        <v>486</v>
      </c>
      <c r="H340" s="159">
        <v>14.38</v>
      </c>
      <c r="I340" s="160"/>
      <c r="L340" s="156"/>
      <c r="M340" s="161"/>
      <c r="T340" s="162"/>
      <c r="AT340" s="157" t="s">
        <v>261</v>
      </c>
      <c r="AU340" s="157" t="s">
        <v>82</v>
      </c>
      <c r="AV340" s="13" t="s">
        <v>82</v>
      </c>
      <c r="AW340" s="13" t="s">
        <v>30</v>
      </c>
      <c r="AX340" s="13" t="s">
        <v>73</v>
      </c>
      <c r="AY340" s="157" t="s">
        <v>252</v>
      </c>
    </row>
    <row r="341" spans="2:65" s="12" customFormat="1">
      <c r="B341" s="149"/>
      <c r="D341" s="150" t="s">
        <v>261</v>
      </c>
      <c r="E341" s="151" t="s">
        <v>1</v>
      </c>
      <c r="F341" s="152" t="s">
        <v>477</v>
      </c>
      <c r="H341" s="151" t="s">
        <v>1</v>
      </c>
      <c r="I341" s="153"/>
      <c r="L341" s="149"/>
      <c r="M341" s="154"/>
      <c r="T341" s="155"/>
      <c r="AT341" s="151" t="s">
        <v>261</v>
      </c>
      <c r="AU341" s="151" t="s">
        <v>82</v>
      </c>
      <c r="AV341" s="12" t="s">
        <v>80</v>
      </c>
      <c r="AW341" s="12" t="s">
        <v>30</v>
      </c>
      <c r="AX341" s="12" t="s">
        <v>73</v>
      </c>
      <c r="AY341" s="151" t="s">
        <v>252</v>
      </c>
    </row>
    <row r="342" spans="2:65" s="13" customFormat="1">
      <c r="B342" s="156"/>
      <c r="D342" s="150" t="s">
        <v>261</v>
      </c>
      <c r="E342" s="157" t="s">
        <v>1</v>
      </c>
      <c r="F342" s="158" t="s">
        <v>487</v>
      </c>
      <c r="H342" s="159">
        <v>16.899999999999999</v>
      </c>
      <c r="I342" s="160"/>
      <c r="L342" s="156"/>
      <c r="M342" s="161"/>
      <c r="T342" s="162"/>
      <c r="AT342" s="157" t="s">
        <v>261</v>
      </c>
      <c r="AU342" s="157" t="s">
        <v>82</v>
      </c>
      <c r="AV342" s="13" t="s">
        <v>82</v>
      </c>
      <c r="AW342" s="13" t="s">
        <v>30</v>
      </c>
      <c r="AX342" s="13" t="s">
        <v>73</v>
      </c>
      <c r="AY342" s="157" t="s">
        <v>252</v>
      </c>
    </row>
    <row r="343" spans="2:65" s="12" customFormat="1">
      <c r="B343" s="149"/>
      <c r="D343" s="150" t="s">
        <v>261</v>
      </c>
      <c r="E343" s="151" t="s">
        <v>1</v>
      </c>
      <c r="F343" s="152" t="s">
        <v>479</v>
      </c>
      <c r="H343" s="151" t="s">
        <v>1</v>
      </c>
      <c r="I343" s="153"/>
      <c r="L343" s="149"/>
      <c r="M343" s="154"/>
      <c r="T343" s="155"/>
      <c r="AT343" s="151" t="s">
        <v>261</v>
      </c>
      <c r="AU343" s="151" t="s">
        <v>82</v>
      </c>
      <c r="AV343" s="12" t="s">
        <v>80</v>
      </c>
      <c r="AW343" s="12" t="s">
        <v>30</v>
      </c>
      <c r="AX343" s="12" t="s">
        <v>73</v>
      </c>
      <c r="AY343" s="151" t="s">
        <v>252</v>
      </c>
    </row>
    <row r="344" spans="2:65" s="13" customFormat="1">
      <c r="B344" s="156"/>
      <c r="D344" s="150" t="s">
        <v>261</v>
      </c>
      <c r="E344" s="157" t="s">
        <v>1</v>
      </c>
      <c r="F344" s="158" t="s">
        <v>488</v>
      </c>
      <c r="H344" s="159">
        <v>13</v>
      </c>
      <c r="I344" s="160"/>
      <c r="L344" s="156"/>
      <c r="M344" s="161"/>
      <c r="T344" s="162"/>
      <c r="AT344" s="157" t="s">
        <v>261</v>
      </c>
      <c r="AU344" s="157" t="s">
        <v>82</v>
      </c>
      <c r="AV344" s="13" t="s">
        <v>82</v>
      </c>
      <c r="AW344" s="13" t="s">
        <v>30</v>
      </c>
      <c r="AX344" s="13" t="s">
        <v>73</v>
      </c>
      <c r="AY344" s="157" t="s">
        <v>252</v>
      </c>
    </row>
    <row r="345" spans="2:65" s="14" customFormat="1">
      <c r="B345" s="163"/>
      <c r="D345" s="150" t="s">
        <v>261</v>
      </c>
      <c r="E345" s="164" t="s">
        <v>1</v>
      </c>
      <c r="F345" s="165" t="s">
        <v>277</v>
      </c>
      <c r="H345" s="166">
        <v>47.405000000000001</v>
      </c>
      <c r="I345" s="167"/>
      <c r="L345" s="163"/>
      <c r="M345" s="168"/>
      <c r="T345" s="169"/>
      <c r="AT345" s="164" t="s">
        <v>261</v>
      </c>
      <c r="AU345" s="164" t="s">
        <v>82</v>
      </c>
      <c r="AV345" s="14" t="s">
        <v>259</v>
      </c>
      <c r="AW345" s="14" t="s">
        <v>30</v>
      </c>
      <c r="AX345" s="14" t="s">
        <v>80</v>
      </c>
      <c r="AY345" s="164" t="s">
        <v>252</v>
      </c>
    </row>
    <row r="346" spans="2:65" s="1" customFormat="1" ht="24.2" customHeight="1">
      <c r="B346" s="32"/>
      <c r="C346" s="136" t="s">
        <v>489</v>
      </c>
      <c r="D346" s="136" t="s">
        <v>254</v>
      </c>
      <c r="E346" s="137" t="s">
        <v>490</v>
      </c>
      <c r="F346" s="138" t="s">
        <v>491</v>
      </c>
      <c r="G346" s="139" t="s">
        <v>257</v>
      </c>
      <c r="H346" s="140">
        <v>47.405000000000001</v>
      </c>
      <c r="I346" s="141"/>
      <c r="J346" s="142">
        <f>ROUND(I346*H346,2)</f>
        <v>0</v>
      </c>
      <c r="K346" s="138" t="s">
        <v>258</v>
      </c>
      <c r="L346" s="32"/>
      <c r="M346" s="143" t="s">
        <v>1</v>
      </c>
      <c r="N346" s="144" t="s">
        <v>38</v>
      </c>
      <c r="P346" s="145">
        <f>O346*H346</f>
        <v>0</v>
      </c>
      <c r="Q346" s="145">
        <v>0</v>
      </c>
      <c r="R346" s="145">
        <f>Q346*H346</f>
        <v>0</v>
      </c>
      <c r="S346" s="145">
        <v>0</v>
      </c>
      <c r="T346" s="146">
        <f>S346*H346</f>
        <v>0</v>
      </c>
      <c r="AR346" s="147" t="s">
        <v>259</v>
      </c>
      <c r="AT346" s="147" t="s">
        <v>254</v>
      </c>
      <c r="AU346" s="147" t="s">
        <v>82</v>
      </c>
      <c r="AY346" s="17" t="s">
        <v>252</v>
      </c>
      <c r="BE346" s="148">
        <f>IF(N346="základní",J346,0)</f>
        <v>0</v>
      </c>
      <c r="BF346" s="148">
        <f>IF(N346="snížená",J346,0)</f>
        <v>0</v>
      </c>
      <c r="BG346" s="148">
        <f>IF(N346="zákl. přenesená",J346,0)</f>
        <v>0</v>
      </c>
      <c r="BH346" s="148">
        <f>IF(N346="sníž. přenesená",J346,0)</f>
        <v>0</v>
      </c>
      <c r="BI346" s="148">
        <f>IF(N346="nulová",J346,0)</f>
        <v>0</v>
      </c>
      <c r="BJ346" s="17" t="s">
        <v>80</v>
      </c>
      <c r="BK346" s="148">
        <f>ROUND(I346*H346,2)</f>
        <v>0</v>
      </c>
      <c r="BL346" s="17" t="s">
        <v>259</v>
      </c>
      <c r="BM346" s="147" t="s">
        <v>492</v>
      </c>
    </row>
    <row r="347" spans="2:65" s="1" customFormat="1" ht="24.2" customHeight="1">
      <c r="B347" s="32"/>
      <c r="C347" s="136" t="s">
        <v>493</v>
      </c>
      <c r="D347" s="136" t="s">
        <v>254</v>
      </c>
      <c r="E347" s="137" t="s">
        <v>494</v>
      </c>
      <c r="F347" s="138" t="s">
        <v>495</v>
      </c>
      <c r="G347" s="139" t="s">
        <v>336</v>
      </c>
      <c r="H347" s="140">
        <v>0.32</v>
      </c>
      <c r="I347" s="141"/>
      <c r="J347" s="142">
        <f>ROUND(I347*H347,2)</f>
        <v>0</v>
      </c>
      <c r="K347" s="138" t="s">
        <v>258</v>
      </c>
      <c r="L347" s="32"/>
      <c r="M347" s="143" t="s">
        <v>1</v>
      </c>
      <c r="N347" s="144" t="s">
        <v>38</v>
      </c>
      <c r="P347" s="145">
        <f>O347*H347</f>
        <v>0</v>
      </c>
      <c r="Q347" s="145">
        <v>1.05291</v>
      </c>
      <c r="R347" s="145">
        <f>Q347*H347</f>
        <v>0.33693119999999999</v>
      </c>
      <c r="S347" s="145">
        <v>0</v>
      </c>
      <c r="T347" s="146">
        <f>S347*H347</f>
        <v>0</v>
      </c>
      <c r="AR347" s="147" t="s">
        <v>259</v>
      </c>
      <c r="AT347" s="147" t="s">
        <v>254</v>
      </c>
      <c r="AU347" s="147" t="s">
        <v>82</v>
      </c>
      <c r="AY347" s="17" t="s">
        <v>252</v>
      </c>
      <c r="BE347" s="148">
        <f>IF(N347="základní",J347,0)</f>
        <v>0</v>
      </c>
      <c r="BF347" s="148">
        <f>IF(N347="snížená",J347,0)</f>
        <v>0</v>
      </c>
      <c r="BG347" s="148">
        <f>IF(N347="zákl. přenesená",J347,0)</f>
        <v>0</v>
      </c>
      <c r="BH347" s="148">
        <f>IF(N347="sníž. přenesená",J347,0)</f>
        <v>0</v>
      </c>
      <c r="BI347" s="148">
        <f>IF(N347="nulová",J347,0)</f>
        <v>0</v>
      </c>
      <c r="BJ347" s="17" t="s">
        <v>80</v>
      </c>
      <c r="BK347" s="148">
        <f>ROUND(I347*H347,2)</f>
        <v>0</v>
      </c>
      <c r="BL347" s="17" t="s">
        <v>259</v>
      </c>
      <c r="BM347" s="147" t="s">
        <v>496</v>
      </c>
    </row>
    <row r="348" spans="2:65" s="12" customFormat="1">
      <c r="B348" s="149"/>
      <c r="D348" s="150" t="s">
        <v>261</v>
      </c>
      <c r="E348" s="151" t="s">
        <v>1</v>
      </c>
      <c r="F348" s="152" t="s">
        <v>274</v>
      </c>
      <c r="H348" s="151" t="s">
        <v>1</v>
      </c>
      <c r="I348" s="153"/>
      <c r="L348" s="149"/>
      <c r="M348" s="154"/>
      <c r="T348" s="155"/>
      <c r="AT348" s="151" t="s">
        <v>261</v>
      </c>
      <c r="AU348" s="151" t="s">
        <v>82</v>
      </c>
      <c r="AV348" s="12" t="s">
        <v>80</v>
      </c>
      <c r="AW348" s="12" t="s">
        <v>30</v>
      </c>
      <c r="AX348" s="12" t="s">
        <v>73</v>
      </c>
      <c r="AY348" s="151" t="s">
        <v>252</v>
      </c>
    </row>
    <row r="349" spans="2:65" s="12" customFormat="1">
      <c r="B349" s="149"/>
      <c r="D349" s="150" t="s">
        <v>261</v>
      </c>
      <c r="E349" s="151" t="s">
        <v>1</v>
      </c>
      <c r="F349" s="152" t="s">
        <v>472</v>
      </c>
      <c r="H349" s="151" t="s">
        <v>1</v>
      </c>
      <c r="I349" s="153"/>
      <c r="L349" s="149"/>
      <c r="M349" s="154"/>
      <c r="T349" s="155"/>
      <c r="AT349" s="151" t="s">
        <v>261</v>
      </c>
      <c r="AU349" s="151" t="s">
        <v>82</v>
      </c>
      <c r="AV349" s="12" t="s">
        <v>80</v>
      </c>
      <c r="AW349" s="12" t="s">
        <v>30</v>
      </c>
      <c r="AX349" s="12" t="s">
        <v>73</v>
      </c>
      <c r="AY349" s="151" t="s">
        <v>252</v>
      </c>
    </row>
    <row r="350" spans="2:65" s="13" customFormat="1">
      <c r="B350" s="156"/>
      <c r="D350" s="150" t="s">
        <v>261</v>
      </c>
      <c r="E350" s="157" t="s">
        <v>1</v>
      </c>
      <c r="F350" s="158" t="s">
        <v>497</v>
      </c>
      <c r="H350" s="159">
        <v>2.1000000000000001E-2</v>
      </c>
      <c r="I350" s="160"/>
      <c r="L350" s="156"/>
      <c r="M350" s="161"/>
      <c r="T350" s="162"/>
      <c r="AT350" s="157" t="s">
        <v>261</v>
      </c>
      <c r="AU350" s="157" t="s">
        <v>82</v>
      </c>
      <c r="AV350" s="13" t="s">
        <v>82</v>
      </c>
      <c r="AW350" s="13" t="s">
        <v>30</v>
      </c>
      <c r="AX350" s="13" t="s">
        <v>73</v>
      </c>
      <c r="AY350" s="157" t="s">
        <v>252</v>
      </c>
    </row>
    <row r="351" spans="2:65" s="12" customFormat="1">
      <c r="B351" s="149"/>
      <c r="D351" s="150" t="s">
        <v>261</v>
      </c>
      <c r="E351" s="151" t="s">
        <v>1</v>
      </c>
      <c r="F351" s="152" t="s">
        <v>397</v>
      </c>
      <c r="H351" s="151" t="s">
        <v>1</v>
      </c>
      <c r="I351" s="153"/>
      <c r="L351" s="149"/>
      <c r="M351" s="154"/>
      <c r="T351" s="155"/>
      <c r="AT351" s="151" t="s">
        <v>261</v>
      </c>
      <c r="AU351" s="151" t="s">
        <v>82</v>
      </c>
      <c r="AV351" s="12" t="s">
        <v>80</v>
      </c>
      <c r="AW351" s="12" t="s">
        <v>30</v>
      </c>
      <c r="AX351" s="12" t="s">
        <v>73</v>
      </c>
      <c r="AY351" s="151" t="s">
        <v>252</v>
      </c>
    </row>
    <row r="352" spans="2:65" s="13" customFormat="1">
      <c r="B352" s="156"/>
      <c r="D352" s="150" t="s">
        <v>261</v>
      </c>
      <c r="E352" s="157" t="s">
        <v>1</v>
      </c>
      <c r="F352" s="158" t="s">
        <v>498</v>
      </c>
      <c r="H352" s="159">
        <v>9.7000000000000003E-2</v>
      </c>
      <c r="I352" s="160"/>
      <c r="L352" s="156"/>
      <c r="M352" s="161"/>
      <c r="T352" s="162"/>
      <c r="AT352" s="157" t="s">
        <v>261</v>
      </c>
      <c r="AU352" s="157" t="s">
        <v>82</v>
      </c>
      <c r="AV352" s="13" t="s">
        <v>82</v>
      </c>
      <c r="AW352" s="13" t="s">
        <v>30</v>
      </c>
      <c r="AX352" s="13" t="s">
        <v>73</v>
      </c>
      <c r="AY352" s="157" t="s">
        <v>252</v>
      </c>
    </row>
    <row r="353" spans="2:65" s="12" customFormat="1">
      <c r="B353" s="149"/>
      <c r="D353" s="150" t="s">
        <v>261</v>
      </c>
      <c r="E353" s="151" t="s">
        <v>1</v>
      </c>
      <c r="F353" s="152" t="s">
        <v>477</v>
      </c>
      <c r="H353" s="151" t="s">
        <v>1</v>
      </c>
      <c r="I353" s="153"/>
      <c r="L353" s="149"/>
      <c r="M353" s="154"/>
      <c r="T353" s="155"/>
      <c r="AT353" s="151" t="s">
        <v>261</v>
      </c>
      <c r="AU353" s="151" t="s">
        <v>82</v>
      </c>
      <c r="AV353" s="12" t="s">
        <v>80</v>
      </c>
      <c r="AW353" s="12" t="s">
        <v>30</v>
      </c>
      <c r="AX353" s="12" t="s">
        <v>73</v>
      </c>
      <c r="AY353" s="151" t="s">
        <v>252</v>
      </c>
    </row>
    <row r="354" spans="2:65" s="13" customFormat="1">
      <c r="B354" s="156"/>
      <c r="D354" s="150" t="s">
        <v>261</v>
      </c>
      <c r="E354" s="157" t="s">
        <v>1</v>
      </c>
      <c r="F354" s="158" t="s">
        <v>499</v>
      </c>
      <c r="H354" s="159">
        <v>0.114</v>
      </c>
      <c r="I354" s="160"/>
      <c r="L354" s="156"/>
      <c r="M354" s="161"/>
      <c r="T354" s="162"/>
      <c r="AT354" s="157" t="s">
        <v>261</v>
      </c>
      <c r="AU354" s="157" t="s">
        <v>82</v>
      </c>
      <c r="AV354" s="13" t="s">
        <v>82</v>
      </c>
      <c r="AW354" s="13" t="s">
        <v>30</v>
      </c>
      <c r="AX354" s="13" t="s">
        <v>73</v>
      </c>
      <c r="AY354" s="157" t="s">
        <v>252</v>
      </c>
    </row>
    <row r="355" spans="2:65" s="12" customFormat="1">
      <c r="B355" s="149"/>
      <c r="D355" s="150" t="s">
        <v>261</v>
      </c>
      <c r="E355" s="151" t="s">
        <v>1</v>
      </c>
      <c r="F355" s="152" t="s">
        <v>479</v>
      </c>
      <c r="H355" s="151" t="s">
        <v>1</v>
      </c>
      <c r="I355" s="153"/>
      <c r="L355" s="149"/>
      <c r="M355" s="154"/>
      <c r="T355" s="155"/>
      <c r="AT355" s="151" t="s">
        <v>261</v>
      </c>
      <c r="AU355" s="151" t="s">
        <v>82</v>
      </c>
      <c r="AV355" s="12" t="s">
        <v>80</v>
      </c>
      <c r="AW355" s="12" t="s">
        <v>30</v>
      </c>
      <c r="AX355" s="12" t="s">
        <v>73</v>
      </c>
      <c r="AY355" s="151" t="s">
        <v>252</v>
      </c>
    </row>
    <row r="356" spans="2:65" s="13" customFormat="1">
      <c r="B356" s="156"/>
      <c r="D356" s="150" t="s">
        <v>261</v>
      </c>
      <c r="E356" s="157" t="s">
        <v>1</v>
      </c>
      <c r="F356" s="158" t="s">
        <v>500</v>
      </c>
      <c r="H356" s="159">
        <v>8.7999999999999995E-2</v>
      </c>
      <c r="I356" s="160"/>
      <c r="L356" s="156"/>
      <c r="M356" s="161"/>
      <c r="T356" s="162"/>
      <c r="AT356" s="157" t="s">
        <v>261</v>
      </c>
      <c r="AU356" s="157" t="s">
        <v>82</v>
      </c>
      <c r="AV356" s="13" t="s">
        <v>82</v>
      </c>
      <c r="AW356" s="13" t="s">
        <v>30</v>
      </c>
      <c r="AX356" s="13" t="s">
        <v>73</v>
      </c>
      <c r="AY356" s="157" t="s">
        <v>252</v>
      </c>
    </row>
    <row r="357" spans="2:65" s="14" customFormat="1">
      <c r="B357" s="163"/>
      <c r="D357" s="150" t="s">
        <v>261</v>
      </c>
      <c r="E357" s="164" t="s">
        <v>1</v>
      </c>
      <c r="F357" s="165" t="s">
        <v>277</v>
      </c>
      <c r="H357" s="166">
        <v>0.32</v>
      </c>
      <c r="I357" s="167"/>
      <c r="L357" s="163"/>
      <c r="M357" s="168"/>
      <c r="T357" s="169"/>
      <c r="AT357" s="164" t="s">
        <v>261</v>
      </c>
      <c r="AU357" s="164" t="s">
        <v>82</v>
      </c>
      <c r="AV357" s="14" t="s">
        <v>259</v>
      </c>
      <c r="AW357" s="14" t="s">
        <v>30</v>
      </c>
      <c r="AX357" s="14" t="s">
        <v>80</v>
      </c>
      <c r="AY357" s="164" t="s">
        <v>252</v>
      </c>
    </row>
    <row r="358" spans="2:65" s="11" customFormat="1" ht="22.9" customHeight="1">
      <c r="B358" s="124"/>
      <c r="D358" s="125" t="s">
        <v>72</v>
      </c>
      <c r="E358" s="134" t="s">
        <v>305</v>
      </c>
      <c r="F358" s="134" t="s">
        <v>501</v>
      </c>
      <c r="I358" s="127"/>
      <c r="J358" s="135">
        <f>BK358</f>
        <v>0</v>
      </c>
      <c r="L358" s="124"/>
      <c r="M358" s="129"/>
      <c r="P358" s="130">
        <f>SUM(P359:P529)</f>
        <v>0</v>
      </c>
      <c r="R358" s="130">
        <f>SUM(R359:R529)</f>
        <v>44.567950319999994</v>
      </c>
      <c r="T358" s="131">
        <f>SUM(T359:T529)</f>
        <v>0</v>
      </c>
      <c r="AR358" s="125" t="s">
        <v>80</v>
      </c>
      <c r="AT358" s="132" t="s">
        <v>72</v>
      </c>
      <c r="AU358" s="132" t="s">
        <v>80</v>
      </c>
      <c r="AY358" s="125" t="s">
        <v>252</v>
      </c>
      <c r="BK358" s="133">
        <f>SUM(BK359:BK529)</f>
        <v>0</v>
      </c>
    </row>
    <row r="359" spans="2:65" s="1" customFormat="1" ht="37.9" customHeight="1">
      <c r="B359" s="32"/>
      <c r="C359" s="136" t="s">
        <v>502</v>
      </c>
      <c r="D359" s="136" t="s">
        <v>254</v>
      </c>
      <c r="E359" s="137" t="s">
        <v>503</v>
      </c>
      <c r="F359" s="138" t="s">
        <v>504</v>
      </c>
      <c r="G359" s="139" t="s">
        <v>257</v>
      </c>
      <c r="H359" s="140">
        <v>750.28399999999999</v>
      </c>
      <c r="I359" s="141"/>
      <c r="J359" s="142">
        <f>ROUND(I359*H359,2)</f>
        <v>0</v>
      </c>
      <c r="K359" s="138" t="s">
        <v>258</v>
      </c>
      <c r="L359" s="32"/>
      <c r="M359" s="143" t="s">
        <v>1</v>
      </c>
      <c r="N359" s="144" t="s">
        <v>38</v>
      </c>
      <c r="P359" s="145">
        <f>O359*H359</f>
        <v>0</v>
      </c>
      <c r="Q359" s="145">
        <v>4.3800000000000002E-3</v>
      </c>
      <c r="R359" s="145">
        <f>Q359*H359</f>
        <v>3.28624392</v>
      </c>
      <c r="S359" s="145">
        <v>0</v>
      </c>
      <c r="T359" s="146">
        <f>S359*H359</f>
        <v>0</v>
      </c>
      <c r="AR359" s="147" t="s">
        <v>259</v>
      </c>
      <c r="AT359" s="147" t="s">
        <v>254</v>
      </c>
      <c r="AU359" s="147" t="s">
        <v>82</v>
      </c>
      <c r="AY359" s="17" t="s">
        <v>252</v>
      </c>
      <c r="BE359" s="148">
        <f>IF(N359="základní",J359,0)</f>
        <v>0</v>
      </c>
      <c r="BF359" s="148">
        <f>IF(N359="snížená",J359,0)</f>
        <v>0</v>
      </c>
      <c r="BG359" s="148">
        <f>IF(N359="zákl. přenesená",J359,0)</f>
        <v>0</v>
      </c>
      <c r="BH359" s="148">
        <f>IF(N359="sníž. přenesená",J359,0)</f>
        <v>0</v>
      </c>
      <c r="BI359" s="148">
        <f>IF(N359="nulová",J359,0)</f>
        <v>0</v>
      </c>
      <c r="BJ359" s="17" t="s">
        <v>80</v>
      </c>
      <c r="BK359" s="148">
        <f>ROUND(I359*H359,2)</f>
        <v>0</v>
      </c>
      <c r="BL359" s="17" t="s">
        <v>259</v>
      </c>
      <c r="BM359" s="147" t="s">
        <v>505</v>
      </c>
    </row>
    <row r="360" spans="2:65" s="12" customFormat="1">
      <c r="B360" s="149"/>
      <c r="D360" s="150" t="s">
        <v>261</v>
      </c>
      <c r="E360" s="151" t="s">
        <v>1</v>
      </c>
      <c r="F360" s="152" t="s">
        <v>267</v>
      </c>
      <c r="H360" s="151" t="s">
        <v>1</v>
      </c>
      <c r="I360" s="153"/>
      <c r="L360" s="149"/>
      <c r="M360" s="154"/>
      <c r="T360" s="155"/>
      <c r="AT360" s="151" t="s">
        <v>261</v>
      </c>
      <c r="AU360" s="151" t="s">
        <v>82</v>
      </c>
      <c r="AV360" s="12" t="s">
        <v>80</v>
      </c>
      <c r="AW360" s="12" t="s">
        <v>30</v>
      </c>
      <c r="AX360" s="12" t="s">
        <v>73</v>
      </c>
      <c r="AY360" s="151" t="s">
        <v>252</v>
      </c>
    </row>
    <row r="361" spans="2:65" s="12" customFormat="1">
      <c r="B361" s="149"/>
      <c r="D361" s="150" t="s">
        <v>261</v>
      </c>
      <c r="E361" s="151" t="s">
        <v>1</v>
      </c>
      <c r="F361" s="152" t="s">
        <v>268</v>
      </c>
      <c r="H361" s="151" t="s">
        <v>1</v>
      </c>
      <c r="I361" s="153"/>
      <c r="L361" s="149"/>
      <c r="M361" s="154"/>
      <c r="T361" s="155"/>
      <c r="AT361" s="151" t="s">
        <v>261</v>
      </c>
      <c r="AU361" s="151" t="s">
        <v>82</v>
      </c>
      <c r="AV361" s="12" t="s">
        <v>80</v>
      </c>
      <c r="AW361" s="12" t="s">
        <v>30</v>
      </c>
      <c r="AX361" s="12" t="s">
        <v>73</v>
      </c>
      <c r="AY361" s="151" t="s">
        <v>252</v>
      </c>
    </row>
    <row r="362" spans="2:65" s="13" customFormat="1">
      <c r="B362" s="156"/>
      <c r="D362" s="150" t="s">
        <v>261</v>
      </c>
      <c r="E362" s="157" t="s">
        <v>1</v>
      </c>
      <c r="F362" s="158" t="s">
        <v>506</v>
      </c>
      <c r="H362" s="159">
        <v>87.84</v>
      </c>
      <c r="I362" s="160"/>
      <c r="L362" s="156"/>
      <c r="M362" s="161"/>
      <c r="T362" s="162"/>
      <c r="AT362" s="157" t="s">
        <v>261</v>
      </c>
      <c r="AU362" s="157" t="s">
        <v>82</v>
      </c>
      <c r="AV362" s="13" t="s">
        <v>82</v>
      </c>
      <c r="AW362" s="13" t="s">
        <v>30</v>
      </c>
      <c r="AX362" s="13" t="s">
        <v>73</v>
      </c>
      <c r="AY362" s="157" t="s">
        <v>252</v>
      </c>
    </row>
    <row r="363" spans="2:65" s="12" customFormat="1">
      <c r="B363" s="149"/>
      <c r="D363" s="150" t="s">
        <v>261</v>
      </c>
      <c r="E363" s="151" t="s">
        <v>1</v>
      </c>
      <c r="F363" s="152" t="s">
        <v>270</v>
      </c>
      <c r="H363" s="151" t="s">
        <v>1</v>
      </c>
      <c r="I363" s="153"/>
      <c r="L363" s="149"/>
      <c r="M363" s="154"/>
      <c r="T363" s="155"/>
      <c r="AT363" s="151" t="s">
        <v>261</v>
      </c>
      <c r="AU363" s="151" t="s">
        <v>82</v>
      </c>
      <c r="AV363" s="12" t="s">
        <v>80</v>
      </c>
      <c r="AW363" s="12" t="s">
        <v>30</v>
      </c>
      <c r="AX363" s="12" t="s">
        <v>73</v>
      </c>
      <c r="AY363" s="151" t="s">
        <v>252</v>
      </c>
    </row>
    <row r="364" spans="2:65" s="13" customFormat="1">
      <c r="B364" s="156"/>
      <c r="D364" s="150" t="s">
        <v>261</v>
      </c>
      <c r="E364" s="157" t="s">
        <v>1</v>
      </c>
      <c r="F364" s="158" t="s">
        <v>507</v>
      </c>
      <c r="H364" s="159">
        <v>8.61</v>
      </c>
      <c r="I364" s="160"/>
      <c r="L364" s="156"/>
      <c r="M364" s="161"/>
      <c r="T364" s="162"/>
      <c r="AT364" s="157" t="s">
        <v>261</v>
      </c>
      <c r="AU364" s="157" t="s">
        <v>82</v>
      </c>
      <c r="AV364" s="13" t="s">
        <v>82</v>
      </c>
      <c r="AW364" s="13" t="s">
        <v>30</v>
      </c>
      <c r="AX364" s="13" t="s">
        <v>73</v>
      </c>
      <c r="AY364" s="157" t="s">
        <v>252</v>
      </c>
    </row>
    <row r="365" spans="2:65" s="12" customFormat="1">
      <c r="B365" s="149"/>
      <c r="D365" s="150" t="s">
        <v>261</v>
      </c>
      <c r="E365" s="151" t="s">
        <v>1</v>
      </c>
      <c r="F365" s="152" t="s">
        <v>272</v>
      </c>
      <c r="H365" s="151" t="s">
        <v>1</v>
      </c>
      <c r="I365" s="153"/>
      <c r="L365" s="149"/>
      <c r="M365" s="154"/>
      <c r="T365" s="155"/>
      <c r="AT365" s="151" t="s">
        <v>261</v>
      </c>
      <c r="AU365" s="151" t="s">
        <v>82</v>
      </c>
      <c r="AV365" s="12" t="s">
        <v>80</v>
      </c>
      <c r="AW365" s="12" t="s">
        <v>30</v>
      </c>
      <c r="AX365" s="12" t="s">
        <v>73</v>
      </c>
      <c r="AY365" s="151" t="s">
        <v>252</v>
      </c>
    </row>
    <row r="366" spans="2:65" s="13" customFormat="1">
      <c r="B366" s="156"/>
      <c r="D366" s="150" t="s">
        <v>261</v>
      </c>
      <c r="E366" s="157" t="s">
        <v>1</v>
      </c>
      <c r="F366" s="158" t="s">
        <v>508</v>
      </c>
      <c r="H366" s="159">
        <v>14.063000000000001</v>
      </c>
      <c r="I366" s="160"/>
      <c r="L366" s="156"/>
      <c r="M366" s="161"/>
      <c r="T366" s="162"/>
      <c r="AT366" s="157" t="s">
        <v>261</v>
      </c>
      <c r="AU366" s="157" t="s">
        <v>82</v>
      </c>
      <c r="AV366" s="13" t="s">
        <v>82</v>
      </c>
      <c r="AW366" s="13" t="s">
        <v>30</v>
      </c>
      <c r="AX366" s="13" t="s">
        <v>73</v>
      </c>
      <c r="AY366" s="157" t="s">
        <v>252</v>
      </c>
    </row>
    <row r="367" spans="2:65" s="12" customFormat="1">
      <c r="B367" s="149"/>
      <c r="D367" s="150" t="s">
        <v>261</v>
      </c>
      <c r="E367" s="151" t="s">
        <v>1</v>
      </c>
      <c r="F367" s="152" t="s">
        <v>274</v>
      </c>
      <c r="H367" s="151" t="s">
        <v>1</v>
      </c>
      <c r="I367" s="153"/>
      <c r="L367" s="149"/>
      <c r="M367" s="154"/>
      <c r="T367" s="155"/>
      <c r="AT367" s="151" t="s">
        <v>261</v>
      </c>
      <c r="AU367" s="151" t="s">
        <v>82</v>
      </c>
      <c r="AV367" s="12" t="s">
        <v>80</v>
      </c>
      <c r="AW367" s="12" t="s">
        <v>30</v>
      </c>
      <c r="AX367" s="12" t="s">
        <v>73</v>
      </c>
      <c r="AY367" s="151" t="s">
        <v>252</v>
      </c>
    </row>
    <row r="368" spans="2:65" s="13" customFormat="1">
      <c r="B368" s="156"/>
      <c r="D368" s="150" t="s">
        <v>261</v>
      </c>
      <c r="E368" s="157" t="s">
        <v>1</v>
      </c>
      <c r="F368" s="158" t="s">
        <v>509</v>
      </c>
      <c r="H368" s="159">
        <v>9.02</v>
      </c>
      <c r="I368" s="160"/>
      <c r="L368" s="156"/>
      <c r="M368" s="161"/>
      <c r="T368" s="162"/>
      <c r="AT368" s="157" t="s">
        <v>261</v>
      </c>
      <c r="AU368" s="157" t="s">
        <v>82</v>
      </c>
      <c r="AV368" s="13" t="s">
        <v>82</v>
      </c>
      <c r="AW368" s="13" t="s">
        <v>30</v>
      </c>
      <c r="AX368" s="13" t="s">
        <v>73</v>
      </c>
      <c r="AY368" s="157" t="s">
        <v>252</v>
      </c>
    </row>
    <row r="369" spans="2:51" s="12" customFormat="1">
      <c r="B369" s="149"/>
      <c r="D369" s="150" t="s">
        <v>261</v>
      </c>
      <c r="E369" s="151" t="s">
        <v>1</v>
      </c>
      <c r="F369" s="152" t="s">
        <v>140</v>
      </c>
      <c r="H369" s="151" t="s">
        <v>1</v>
      </c>
      <c r="I369" s="153"/>
      <c r="L369" s="149"/>
      <c r="M369" s="154"/>
      <c r="T369" s="155"/>
      <c r="AT369" s="151" t="s">
        <v>261</v>
      </c>
      <c r="AU369" s="151" t="s">
        <v>82</v>
      </c>
      <c r="AV369" s="12" t="s">
        <v>80</v>
      </c>
      <c r="AW369" s="12" t="s">
        <v>30</v>
      </c>
      <c r="AX369" s="12" t="s">
        <v>73</v>
      </c>
      <c r="AY369" s="151" t="s">
        <v>252</v>
      </c>
    </row>
    <row r="370" spans="2:51" s="13" customFormat="1">
      <c r="B370" s="156"/>
      <c r="D370" s="150" t="s">
        <v>261</v>
      </c>
      <c r="E370" s="157" t="s">
        <v>1</v>
      </c>
      <c r="F370" s="158" t="s">
        <v>275</v>
      </c>
      <c r="H370" s="159">
        <v>4.51</v>
      </c>
      <c r="I370" s="160"/>
      <c r="L370" s="156"/>
      <c r="M370" s="161"/>
      <c r="T370" s="162"/>
      <c r="AT370" s="157" t="s">
        <v>261</v>
      </c>
      <c r="AU370" s="157" t="s">
        <v>82</v>
      </c>
      <c r="AV370" s="13" t="s">
        <v>82</v>
      </c>
      <c r="AW370" s="13" t="s">
        <v>30</v>
      </c>
      <c r="AX370" s="13" t="s">
        <v>73</v>
      </c>
      <c r="AY370" s="157" t="s">
        <v>252</v>
      </c>
    </row>
    <row r="371" spans="2:51" s="15" customFormat="1">
      <c r="B371" s="180"/>
      <c r="D371" s="150" t="s">
        <v>261</v>
      </c>
      <c r="E371" s="181" t="s">
        <v>1</v>
      </c>
      <c r="F371" s="182" t="s">
        <v>510</v>
      </c>
      <c r="H371" s="183">
        <v>124.04300000000001</v>
      </c>
      <c r="I371" s="184"/>
      <c r="L371" s="180"/>
      <c r="M371" s="185"/>
      <c r="T371" s="186"/>
      <c r="AT371" s="181" t="s">
        <v>261</v>
      </c>
      <c r="AU371" s="181" t="s">
        <v>82</v>
      </c>
      <c r="AV371" s="15" t="s">
        <v>96</v>
      </c>
      <c r="AW371" s="15" t="s">
        <v>30</v>
      </c>
      <c r="AX371" s="15" t="s">
        <v>73</v>
      </c>
      <c r="AY371" s="181" t="s">
        <v>252</v>
      </c>
    </row>
    <row r="372" spans="2:51" s="12" customFormat="1">
      <c r="B372" s="149"/>
      <c r="D372" s="150" t="s">
        <v>261</v>
      </c>
      <c r="E372" s="151" t="s">
        <v>1</v>
      </c>
      <c r="F372" s="152" t="s">
        <v>274</v>
      </c>
      <c r="H372" s="151" t="s">
        <v>1</v>
      </c>
      <c r="I372" s="153"/>
      <c r="L372" s="149"/>
      <c r="M372" s="154"/>
      <c r="T372" s="155"/>
      <c r="AT372" s="151" t="s">
        <v>261</v>
      </c>
      <c r="AU372" s="151" t="s">
        <v>82</v>
      </c>
      <c r="AV372" s="12" t="s">
        <v>80</v>
      </c>
      <c r="AW372" s="12" t="s">
        <v>30</v>
      </c>
      <c r="AX372" s="12" t="s">
        <v>73</v>
      </c>
      <c r="AY372" s="151" t="s">
        <v>252</v>
      </c>
    </row>
    <row r="373" spans="2:51" s="12" customFormat="1">
      <c r="B373" s="149"/>
      <c r="D373" s="150" t="s">
        <v>261</v>
      </c>
      <c r="E373" s="151" t="s">
        <v>1</v>
      </c>
      <c r="F373" s="152" t="s">
        <v>391</v>
      </c>
      <c r="H373" s="151" t="s">
        <v>1</v>
      </c>
      <c r="I373" s="153"/>
      <c r="L373" s="149"/>
      <c r="M373" s="154"/>
      <c r="T373" s="155"/>
      <c r="AT373" s="151" t="s">
        <v>261</v>
      </c>
      <c r="AU373" s="151" t="s">
        <v>82</v>
      </c>
      <c r="AV373" s="12" t="s">
        <v>80</v>
      </c>
      <c r="AW373" s="12" t="s">
        <v>30</v>
      </c>
      <c r="AX373" s="12" t="s">
        <v>73</v>
      </c>
      <c r="AY373" s="151" t="s">
        <v>252</v>
      </c>
    </row>
    <row r="374" spans="2:51" s="13" customFormat="1">
      <c r="B374" s="156"/>
      <c r="D374" s="150" t="s">
        <v>261</v>
      </c>
      <c r="E374" s="157" t="s">
        <v>1</v>
      </c>
      <c r="F374" s="158" t="s">
        <v>511</v>
      </c>
      <c r="H374" s="159">
        <v>4.62</v>
      </c>
      <c r="I374" s="160"/>
      <c r="L374" s="156"/>
      <c r="M374" s="161"/>
      <c r="T374" s="162"/>
      <c r="AT374" s="157" t="s">
        <v>261</v>
      </c>
      <c r="AU374" s="157" t="s">
        <v>82</v>
      </c>
      <c r="AV374" s="13" t="s">
        <v>82</v>
      </c>
      <c r="AW374" s="13" t="s">
        <v>30</v>
      </c>
      <c r="AX374" s="13" t="s">
        <v>73</v>
      </c>
      <c r="AY374" s="157" t="s">
        <v>252</v>
      </c>
    </row>
    <row r="375" spans="2:51" s="12" customFormat="1">
      <c r="B375" s="149"/>
      <c r="D375" s="150" t="s">
        <v>261</v>
      </c>
      <c r="E375" s="151" t="s">
        <v>1</v>
      </c>
      <c r="F375" s="152" t="s">
        <v>285</v>
      </c>
      <c r="H375" s="151" t="s">
        <v>1</v>
      </c>
      <c r="I375" s="153"/>
      <c r="L375" s="149"/>
      <c r="M375" s="154"/>
      <c r="T375" s="155"/>
      <c r="AT375" s="151" t="s">
        <v>261</v>
      </c>
      <c r="AU375" s="151" t="s">
        <v>82</v>
      </c>
      <c r="AV375" s="12" t="s">
        <v>80</v>
      </c>
      <c r="AW375" s="12" t="s">
        <v>30</v>
      </c>
      <c r="AX375" s="12" t="s">
        <v>73</v>
      </c>
      <c r="AY375" s="151" t="s">
        <v>252</v>
      </c>
    </row>
    <row r="376" spans="2:51" s="13" customFormat="1">
      <c r="B376" s="156"/>
      <c r="D376" s="150" t="s">
        <v>261</v>
      </c>
      <c r="E376" s="157" t="s">
        <v>1</v>
      </c>
      <c r="F376" s="158" t="s">
        <v>512</v>
      </c>
      <c r="H376" s="159">
        <v>18.29</v>
      </c>
      <c r="I376" s="160"/>
      <c r="L376" s="156"/>
      <c r="M376" s="161"/>
      <c r="T376" s="162"/>
      <c r="AT376" s="157" t="s">
        <v>261</v>
      </c>
      <c r="AU376" s="157" t="s">
        <v>82</v>
      </c>
      <c r="AV376" s="13" t="s">
        <v>82</v>
      </c>
      <c r="AW376" s="13" t="s">
        <v>30</v>
      </c>
      <c r="AX376" s="13" t="s">
        <v>73</v>
      </c>
      <c r="AY376" s="157" t="s">
        <v>252</v>
      </c>
    </row>
    <row r="377" spans="2:51" s="12" customFormat="1">
      <c r="B377" s="149"/>
      <c r="D377" s="150" t="s">
        <v>261</v>
      </c>
      <c r="E377" s="151" t="s">
        <v>1</v>
      </c>
      <c r="F377" s="152" t="s">
        <v>358</v>
      </c>
      <c r="H377" s="151" t="s">
        <v>1</v>
      </c>
      <c r="I377" s="153"/>
      <c r="L377" s="149"/>
      <c r="M377" s="154"/>
      <c r="T377" s="155"/>
      <c r="AT377" s="151" t="s">
        <v>261</v>
      </c>
      <c r="AU377" s="151" t="s">
        <v>82</v>
      </c>
      <c r="AV377" s="12" t="s">
        <v>80</v>
      </c>
      <c r="AW377" s="12" t="s">
        <v>30</v>
      </c>
      <c r="AX377" s="12" t="s">
        <v>73</v>
      </c>
      <c r="AY377" s="151" t="s">
        <v>252</v>
      </c>
    </row>
    <row r="378" spans="2:51" s="13" customFormat="1">
      <c r="B378" s="156"/>
      <c r="D378" s="150" t="s">
        <v>261</v>
      </c>
      <c r="E378" s="157" t="s">
        <v>1</v>
      </c>
      <c r="F378" s="158" t="s">
        <v>513</v>
      </c>
      <c r="H378" s="159">
        <v>19.617999999999999</v>
      </c>
      <c r="I378" s="160"/>
      <c r="L378" s="156"/>
      <c r="M378" s="161"/>
      <c r="T378" s="162"/>
      <c r="AT378" s="157" t="s">
        <v>261</v>
      </c>
      <c r="AU378" s="157" t="s">
        <v>82</v>
      </c>
      <c r="AV378" s="13" t="s">
        <v>82</v>
      </c>
      <c r="AW378" s="13" t="s">
        <v>30</v>
      </c>
      <c r="AX378" s="13" t="s">
        <v>73</v>
      </c>
      <c r="AY378" s="157" t="s">
        <v>252</v>
      </c>
    </row>
    <row r="379" spans="2:51" s="12" customFormat="1">
      <c r="B379" s="149"/>
      <c r="D379" s="150" t="s">
        <v>261</v>
      </c>
      <c r="E379" s="151" t="s">
        <v>1</v>
      </c>
      <c r="F379" s="152" t="s">
        <v>357</v>
      </c>
      <c r="H379" s="151" t="s">
        <v>1</v>
      </c>
      <c r="I379" s="153"/>
      <c r="L379" s="149"/>
      <c r="M379" s="154"/>
      <c r="T379" s="155"/>
      <c r="AT379" s="151" t="s">
        <v>261</v>
      </c>
      <c r="AU379" s="151" t="s">
        <v>82</v>
      </c>
      <c r="AV379" s="12" t="s">
        <v>80</v>
      </c>
      <c r="AW379" s="12" t="s">
        <v>30</v>
      </c>
      <c r="AX379" s="12" t="s">
        <v>73</v>
      </c>
      <c r="AY379" s="151" t="s">
        <v>252</v>
      </c>
    </row>
    <row r="380" spans="2:51" s="13" customFormat="1">
      <c r="B380" s="156"/>
      <c r="D380" s="150" t="s">
        <v>261</v>
      </c>
      <c r="E380" s="157" t="s">
        <v>1</v>
      </c>
      <c r="F380" s="158" t="s">
        <v>514</v>
      </c>
      <c r="H380" s="159">
        <v>11.404</v>
      </c>
      <c r="I380" s="160"/>
      <c r="L380" s="156"/>
      <c r="M380" s="161"/>
      <c r="T380" s="162"/>
      <c r="AT380" s="157" t="s">
        <v>261</v>
      </c>
      <c r="AU380" s="157" t="s">
        <v>82</v>
      </c>
      <c r="AV380" s="13" t="s">
        <v>82</v>
      </c>
      <c r="AW380" s="13" t="s">
        <v>30</v>
      </c>
      <c r="AX380" s="13" t="s">
        <v>73</v>
      </c>
      <c r="AY380" s="157" t="s">
        <v>252</v>
      </c>
    </row>
    <row r="381" spans="2:51" s="12" customFormat="1">
      <c r="B381" s="149"/>
      <c r="D381" s="150" t="s">
        <v>261</v>
      </c>
      <c r="E381" s="151" t="s">
        <v>1</v>
      </c>
      <c r="F381" s="152" t="s">
        <v>367</v>
      </c>
      <c r="H381" s="151" t="s">
        <v>1</v>
      </c>
      <c r="I381" s="153"/>
      <c r="L381" s="149"/>
      <c r="M381" s="154"/>
      <c r="T381" s="155"/>
      <c r="AT381" s="151" t="s">
        <v>261</v>
      </c>
      <c r="AU381" s="151" t="s">
        <v>82</v>
      </c>
      <c r="AV381" s="12" t="s">
        <v>80</v>
      </c>
      <c r="AW381" s="12" t="s">
        <v>30</v>
      </c>
      <c r="AX381" s="12" t="s">
        <v>73</v>
      </c>
      <c r="AY381" s="151" t="s">
        <v>252</v>
      </c>
    </row>
    <row r="382" spans="2:51" s="13" customFormat="1">
      <c r="B382" s="156"/>
      <c r="D382" s="150" t="s">
        <v>261</v>
      </c>
      <c r="E382" s="157" t="s">
        <v>1</v>
      </c>
      <c r="F382" s="158" t="s">
        <v>515</v>
      </c>
      <c r="H382" s="159">
        <v>5.2619999999999996</v>
      </c>
      <c r="I382" s="160"/>
      <c r="L382" s="156"/>
      <c r="M382" s="161"/>
      <c r="T382" s="162"/>
      <c r="AT382" s="157" t="s">
        <v>261</v>
      </c>
      <c r="AU382" s="157" t="s">
        <v>82</v>
      </c>
      <c r="AV382" s="13" t="s">
        <v>82</v>
      </c>
      <c r="AW382" s="13" t="s">
        <v>30</v>
      </c>
      <c r="AX382" s="13" t="s">
        <v>73</v>
      </c>
      <c r="AY382" s="157" t="s">
        <v>252</v>
      </c>
    </row>
    <row r="383" spans="2:51" s="12" customFormat="1">
      <c r="B383" s="149"/>
      <c r="D383" s="150" t="s">
        <v>261</v>
      </c>
      <c r="E383" s="151" t="s">
        <v>1</v>
      </c>
      <c r="F383" s="152" t="s">
        <v>516</v>
      </c>
      <c r="H383" s="151" t="s">
        <v>1</v>
      </c>
      <c r="I383" s="153"/>
      <c r="L383" s="149"/>
      <c r="M383" s="154"/>
      <c r="T383" s="155"/>
      <c r="AT383" s="151" t="s">
        <v>261</v>
      </c>
      <c r="AU383" s="151" t="s">
        <v>82</v>
      </c>
      <c r="AV383" s="12" t="s">
        <v>80</v>
      </c>
      <c r="AW383" s="12" t="s">
        <v>30</v>
      </c>
      <c r="AX383" s="12" t="s">
        <v>73</v>
      </c>
      <c r="AY383" s="151" t="s">
        <v>252</v>
      </c>
    </row>
    <row r="384" spans="2:51" s="13" customFormat="1">
      <c r="B384" s="156"/>
      <c r="D384" s="150" t="s">
        <v>261</v>
      </c>
      <c r="E384" s="157" t="s">
        <v>1</v>
      </c>
      <c r="F384" s="158" t="s">
        <v>517</v>
      </c>
      <c r="H384" s="159">
        <v>52.54</v>
      </c>
      <c r="I384" s="160"/>
      <c r="L384" s="156"/>
      <c r="M384" s="161"/>
      <c r="T384" s="162"/>
      <c r="AT384" s="157" t="s">
        <v>261</v>
      </c>
      <c r="AU384" s="157" t="s">
        <v>82</v>
      </c>
      <c r="AV384" s="13" t="s">
        <v>82</v>
      </c>
      <c r="AW384" s="13" t="s">
        <v>30</v>
      </c>
      <c r="AX384" s="13" t="s">
        <v>73</v>
      </c>
      <c r="AY384" s="157" t="s">
        <v>252</v>
      </c>
    </row>
    <row r="385" spans="2:51" s="12" customFormat="1">
      <c r="B385" s="149"/>
      <c r="D385" s="150" t="s">
        <v>261</v>
      </c>
      <c r="E385" s="151" t="s">
        <v>1</v>
      </c>
      <c r="F385" s="152" t="s">
        <v>352</v>
      </c>
      <c r="H385" s="151" t="s">
        <v>1</v>
      </c>
      <c r="I385" s="153"/>
      <c r="L385" s="149"/>
      <c r="M385" s="154"/>
      <c r="T385" s="155"/>
      <c r="AT385" s="151" t="s">
        <v>261</v>
      </c>
      <c r="AU385" s="151" t="s">
        <v>82</v>
      </c>
      <c r="AV385" s="12" t="s">
        <v>80</v>
      </c>
      <c r="AW385" s="12" t="s">
        <v>30</v>
      </c>
      <c r="AX385" s="12" t="s">
        <v>73</v>
      </c>
      <c r="AY385" s="151" t="s">
        <v>252</v>
      </c>
    </row>
    <row r="386" spans="2:51" s="13" customFormat="1">
      <c r="B386" s="156"/>
      <c r="D386" s="150" t="s">
        <v>261</v>
      </c>
      <c r="E386" s="157" t="s">
        <v>1</v>
      </c>
      <c r="F386" s="158" t="s">
        <v>518</v>
      </c>
      <c r="H386" s="159">
        <v>34.07</v>
      </c>
      <c r="I386" s="160"/>
      <c r="L386" s="156"/>
      <c r="M386" s="161"/>
      <c r="T386" s="162"/>
      <c r="AT386" s="157" t="s">
        <v>261</v>
      </c>
      <c r="AU386" s="157" t="s">
        <v>82</v>
      </c>
      <c r="AV386" s="13" t="s">
        <v>82</v>
      </c>
      <c r="AW386" s="13" t="s">
        <v>30</v>
      </c>
      <c r="AX386" s="13" t="s">
        <v>73</v>
      </c>
      <c r="AY386" s="157" t="s">
        <v>252</v>
      </c>
    </row>
    <row r="387" spans="2:51" s="12" customFormat="1">
      <c r="B387" s="149"/>
      <c r="D387" s="150" t="s">
        <v>261</v>
      </c>
      <c r="E387" s="151" t="s">
        <v>1</v>
      </c>
      <c r="F387" s="152" t="s">
        <v>519</v>
      </c>
      <c r="H387" s="151" t="s">
        <v>1</v>
      </c>
      <c r="I387" s="153"/>
      <c r="L387" s="149"/>
      <c r="M387" s="154"/>
      <c r="T387" s="155"/>
      <c r="AT387" s="151" t="s">
        <v>261</v>
      </c>
      <c r="AU387" s="151" t="s">
        <v>82</v>
      </c>
      <c r="AV387" s="12" t="s">
        <v>80</v>
      </c>
      <c r="AW387" s="12" t="s">
        <v>30</v>
      </c>
      <c r="AX387" s="12" t="s">
        <v>73</v>
      </c>
      <c r="AY387" s="151" t="s">
        <v>252</v>
      </c>
    </row>
    <row r="388" spans="2:51" s="13" customFormat="1">
      <c r="B388" s="156"/>
      <c r="D388" s="150" t="s">
        <v>261</v>
      </c>
      <c r="E388" s="157" t="s">
        <v>1</v>
      </c>
      <c r="F388" s="158" t="s">
        <v>520</v>
      </c>
      <c r="H388" s="159">
        <v>12.76</v>
      </c>
      <c r="I388" s="160"/>
      <c r="L388" s="156"/>
      <c r="M388" s="161"/>
      <c r="T388" s="162"/>
      <c r="AT388" s="157" t="s">
        <v>261</v>
      </c>
      <c r="AU388" s="157" t="s">
        <v>82</v>
      </c>
      <c r="AV388" s="13" t="s">
        <v>82</v>
      </c>
      <c r="AW388" s="13" t="s">
        <v>30</v>
      </c>
      <c r="AX388" s="13" t="s">
        <v>73</v>
      </c>
      <c r="AY388" s="157" t="s">
        <v>252</v>
      </c>
    </row>
    <row r="389" spans="2:51" s="12" customFormat="1">
      <c r="B389" s="149"/>
      <c r="D389" s="150" t="s">
        <v>261</v>
      </c>
      <c r="E389" s="151" t="s">
        <v>1</v>
      </c>
      <c r="F389" s="152" t="s">
        <v>351</v>
      </c>
      <c r="H389" s="151" t="s">
        <v>1</v>
      </c>
      <c r="I389" s="153"/>
      <c r="L389" s="149"/>
      <c r="M389" s="154"/>
      <c r="T389" s="155"/>
      <c r="AT389" s="151" t="s">
        <v>261</v>
      </c>
      <c r="AU389" s="151" t="s">
        <v>82</v>
      </c>
      <c r="AV389" s="12" t="s">
        <v>80</v>
      </c>
      <c r="AW389" s="12" t="s">
        <v>30</v>
      </c>
      <c r="AX389" s="12" t="s">
        <v>73</v>
      </c>
      <c r="AY389" s="151" t="s">
        <v>252</v>
      </c>
    </row>
    <row r="390" spans="2:51" s="13" customFormat="1">
      <c r="B390" s="156"/>
      <c r="D390" s="150" t="s">
        <v>261</v>
      </c>
      <c r="E390" s="157" t="s">
        <v>1</v>
      </c>
      <c r="F390" s="158" t="s">
        <v>521</v>
      </c>
      <c r="H390" s="159">
        <v>30.62</v>
      </c>
      <c r="I390" s="160"/>
      <c r="L390" s="156"/>
      <c r="M390" s="161"/>
      <c r="T390" s="162"/>
      <c r="AT390" s="157" t="s">
        <v>261</v>
      </c>
      <c r="AU390" s="157" t="s">
        <v>82</v>
      </c>
      <c r="AV390" s="13" t="s">
        <v>82</v>
      </c>
      <c r="AW390" s="13" t="s">
        <v>30</v>
      </c>
      <c r="AX390" s="13" t="s">
        <v>73</v>
      </c>
      <c r="AY390" s="157" t="s">
        <v>252</v>
      </c>
    </row>
    <row r="391" spans="2:51" s="12" customFormat="1">
      <c r="B391" s="149"/>
      <c r="D391" s="150" t="s">
        <v>261</v>
      </c>
      <c r="E391" s="151" t="s">
        <v>1</v>
      </c>
      <c r="F391" s="152" t="s">
        <v>522</v>
      </c>
      <c r="H391" s="151" t="s">
        <v>1</v>
      </c>
      <c r="I391" s="153"/>
      <c r="L391" s="149"/>
      <c r="M391" s="154"/>
      <c r="T391" s="155"/>
      <c r="AT391" s="151" t="s">
        <v>261</v>
      </c>
      <c r="AU391" s="151" t="s">
        <v>82</v>
      </c>
      <c r="AV391" s="12" t="s">
        <v>80</v>
      </c>
      <c r="AW391" s="12" t="s">
        <v>30</v>
      </c>
      <c r="AX391" s="12" t="s">
        <v>73</v>
      </c>
      <c r="AY391" s="151" t="s">
        <v>252</v>
      </c>
    </row>
    <row r="392" spans="2:51" s="13" customFormat="1">
      <c r="B392" s="156"/>
      <c r="D392" s="150" t="s">
        <v>261</v>
      </c>
      <c r="E392" s="157" t="s">
        <v>1</v>
      </c>
      <c r="F392" s="158" t="s">
        <v>523</v>
      </c>
      <c r="H392" s="159">
        <v>94.028999999999996</v>
      </c>
      <c r="I392" s="160"/>
      <c r="L392" s="156"/>
      <c r="M392" s="161"/>
      <c r="T392" s="162"/>
      <c r="AT392" s="157" t="s">
        <v>261</v>
      </c>
      <c r="AU392" s="157" t="s">
        <v>82</v>
      </c>
      <c r="AV392" s="13" t="s">
        <v>82</v>
      </c>
      <c r="AW392" s="13" t="s">
        <v>30</v>
      </c>
      <c r="AX392" s="13" t="s">
        <v>73</v>
      </c>
      <c r="AY392" s="157" t="s">
        <v>252</v>
      </c>
    </row>
    <row r="393" spans="2:51" s="12" customFormat="1">
      <c r="B393" s="149"/>
      <c r="D393" s="150" t="s">
        <v>261</v>
      </c>
      <c r="E393" s="151" t="s">
        <v>1</v>
      </c>
      <c r="F393" s="152" t="s">
        <v>524</v>
      </c>
      <c r="H393" s="151" t="s">
        <v>1</v>
      </c>
      <c r="I393" s="153"/>
      <c r="L393" s="149"/>
      <c r="M393" s="154"/>
      <c r="T393" s="155"/>
      <c r="AT393" s="151" t="s">
        <v>261</v>
      </c>
      <c r="AU393" s="151" t="s">
        <v>82</v>
      </c>
      <c r="AV393" s="12" t="s">
        <v>80</v>
      </c>
      <c r="AW393" s="12" t="s">
        <v>30</v>
      </c>
      <c r="AX393" s="12" t="s">
        <v>73</v>
      </c>
      <c r="AY393" s="151" t="s">
        <v>252</v>
      </c>
    </row>
    <row r="394" spans="2:51" s="13" customFormat="1">
      <c r="B394" s="156"/>
      <c r="D394" s="150" t="s">
        <v>261</v>
      </c>
      <c r="E394" s="157" t="s">
        <v>1</v>
      </c>
      <c r="F394" s="158" t="s">
        <v>525</v>
      </c>
      <c r="H394" s="159">
        <v>45.588000000000001</v>
      </c>
      <c r="I394" s="160"/>
      <c r="L394" s="156"/>
      <c r="M394" s="161"/>
      <c r="T394" s="162"/>
      <c r="AT394" s="157" t="s">
        <v>261</v>
      </c>
      <c r="AU394" s="157" t="s">
        <v>82</v>
      </c>
      <c r="AV394" s="13" t="s">
        <v>82</v>
      </c>
      <c r="AW394" s="13" t="s">
        <v>30</v>
      </c>
      <c r="AX394" s="13" t="s">
        <v>73</v>
      </c>
      <c r="AY394" s="157" t="s">
        <v>252</v>
      </c>
    </row>
    <row r="395" spans="2:51" s="13" customFormat="1">
      <c r="B395" s="156"/>
      <c r="D395" s="150" t="s">
        <v>261</v>
      </c>
      <c r="E395" s="157" t="s">
        <v>1</v>
      </c>
      <c r="F395" s="158" t="s">
        <v>526</v>
      </c>
      <c r="H395" s="159">
        <v>8.1449999999999996</v>
      </c>
      <c r="I395" s="160"/>
      <c r="L395" s="156"/>
      <c r="M395" s="161"/>
      <c r="T395" s="162"/>
      <c r="AT395" s="157" t="s">
        <v>261</v>
      </c>
      <c r="AU395" s="157" t="s">
        <v>82</v>
      </c>
      <c r="AV395" s="13" t="s">
        <v>82</v>
      </c>
      <c r="AW395" s="13" t="s">
        <v>30</v>
      </c>
      <c r="AX395" s="13" t="s">
        <v>73</v>
      </c>
      <c r="AY395" s="157" t="s">
        <v>252</v>
      </c>
    </row>
    <row r="396" spans="2:51" s="12" customFormat="1">
      <c r="B396" s="149"/>
      <c r="D396" s="150" t="s">
        <v>261</v>
      </c>
      <c r="E396" s="151" t="s">
        <v>1</v>
      </c>
      <c r="F396" s="152" t="s">
        <v>395</v>
      </c>
      <c r="H396" s="151" t="s">
        <v>1</v>
      </c>
      <c r="I396" s="153"/>
      <c r="L396" s="149"/>
      <c r="M396" s="154"/>
      <c r="T396" s="155"/>
      <c r="AT396" s="151" t="s">
        <v>261</v>
      </c>
      <c r="AU396" s="151" t="s">
        <v>82</v>
      </c>
      <c r="AV396" s="12" t="s">
        <v>80</v>
      </c>
      <c r="AW396" s="12" t="s">
        <v>30</v>
      </c>
      <c r="AX396" s="12" t="s">
        <v>73</v>
      </c>
      <c r="AY396" s="151" t="s">
        <v>252</v>
      </c>
    </row>
    <row r="397" spans="2:51" s="13" customFormat="1">
      <c r="B397" s="156"/>
      <c r="D397" s="150" t="s">
        <v>261</v>
      </c>
      <c r="E397" s="157" t="s">
        <v>1</v>
      </c>
      <c r="F397" s="158" t="s">
        <v>527</v>
      </c>
      <c r="H397" s="159">
        <v>12.5</v>
      </c>
      <c r="I397" s="160"/>
      <c r="L397" s="156"/>
      <c r="M397" s="161"/>
      <c r="T397" s="162"/>
      <c r="AT397" s="157" t="s">
        <v>261</v>
      </c>
      <c r="AU397" s="157" t="s">
        <v>82</v>
      </c>
      <c r="AV397" s="13" t="s">
        <v>82</v>
      </c>
      <c r="AW397" s="13" t="s">
        <v>30</v>
      </c>
      <c r="AX397" s="13" t="s">
        <v>73</v>
      </c>
      <c r="AY397" s="157" t="s">
        <v>252</v>
      </c>
    </row>
    <row r="398" spans="2:51" s="12" customFormat="1">
      <c r="B398" s="149"/>
      <c r="D398" s="150" t="s">
        <v>261</v>
      </c>
      <c r="E398" s="151" t="s">
        <v>1</v>
      </c>
      <c r="F398" s="152" t="s">
        <v>397</v>
      </c>
      <c r="H398" s="151" t="s">
        <v>1</v>
      </c>
      <c r="I398" s="153"/>
      <c r="L398" s="149"/>
      <c r="M398" s="154"/>
      <c r="T398" s="155"/>
      <c r="AT398" s="151" t="s">
        <v>261</v>
      </c>
      <c r="AU398" s="151" t="s">
        <v>82</v>
      </c>
      <c r="AV398" s="12" t="s">
        <v>80</v>
      </c>
      <c r="AW398" s="12" t="s">
        <v>30</v>
      </c>
      <c r="AX398" s="12" t="s">
        <v>73</v>
      </c>
      <c r="AY398" s="151" t="s">
        <v>252</v>
      </c>
    </row>
    <row r="399" spans="2:51" s="13" customFormat="1">
      <c r="B399" s="156"/>
      <c r="D399" s="150" t="s">
        <v>261</v>
      </c>
      <c r="E399" s="157" t="s">
        <v>1</v>
      </c>
      <c r="F399" s="158" t="s">
        <v>528</v>
      </c>
      <c r="H399" s="159">
        <v>30.079000000000001</v>
      </c>
      <c r="I399" s="160"/>
      <c r="L399" s="156"/>
      <c r="M399" s="161"/>
      <c r="T399" s="162"/>
      <c r="AT399" s="157" t="s">
        <v>261</v>
      </c>
      <c r="AU399" s="157" t="s">
        <v>82</v>
      </c>
      <c r="AV399" s="13" t="s">
        <v>82</v>
      </c>
      <c r="AW399" s="13" t="s">
        <v>30</v>
      </c>
      <c r="AX399" s="13" t="s">
        <v>73</v>
      </c>
      <c r="AY399" s="157" t="s">
        <v>252</v>
      </c>
    </row>
    <row r="400" spans="2:51" s="12" customFormat="1">
      <c r="B400" s="149"/>
      <c r="D400" s="150" t="s">
        <v>261</v>
      </c>
      <c r="E400" s="151" t="s">
        <v>1</v>
      </c>
      <c r="F400" s="152" t="s">
        <v>529</v>
      </c>
      <c r="H400" s="151" t="s">
        <v>1</v>
      </c>
      <c r="I400" s="153"/>
      <c r="L400" s="149"/>
      <c r="M400" s="154"/>
      <c r="T400" s="155"/>
      <c r="AT400" s="151" t="s">
        <v>261</v>
      </c>
      <c r="AU400" s="151" t="s">
        <v>82</v>
      </c>
      <c r="AV400" s="12" t="s">
        <v>80</v>
      </c>
      <c r="AW400" s="12" t="s">
        <v>30</v>
      </c>
      <c r="AX400" s="12" t="s">
        <v>73</v>
      </c>
      <c r="AY400" s="151" t="s">
        <v>252</v>
      </c>
    </row>
    <row r="401" spans="2:51" s="13" customFormat="1">
      <c r="B401" s="156"/>
      <c r="D401" s="150" t="s">
        <v>261</v>
      </c>
      <c r="E401" s="157" t="s">
        <v>1</v>
      </c>
      <c r="F401" s="158" t="s">
        <v>530</v>
      </c>
      <c r="H401" s="159">
        <v>16.8</v>
      </c>
      <c r="I401" s="160"/>
      <c r="L401" s="156"/>
      <c r="M401" s="161"/>
      <c r="T401" s="162"/>
      <c r="AT401" s="157" t="s">
        <v>261</v>
      </c>
      <c r="AU401" s="157" t="s">
        <v>82</v>
      </c>
      <c r="AV401" s="13" t="s">
        <v>82</v>
      </c>
      <c r="AW401" s="13" t="s">
        <v>30</v>
      </c>
      <c r="AX401" s="13" t="s">
        <v>73</v>
      </c>
      <c r="AY401" s="157" t="s">
        <v>252</v>
      </c>
    </row>
    <row r="402" spans="2:51" s="12" customFormat="1">
      <c r="B402" s="149"/>
      <c r="D402" s="150" t="s">
        <v>261</v>
      </c>
      <c r="E402" s="151" t="s">
        <v>1</v>
      </c>
      <c r="F402" s="152" t="s">
        <v>301</v>
      </c>
      <c r="H402" s="151" t="s">
        <v>1</v>
      </c>
      <c r="I402" s="153"/>
      <c r="L402" s="149"/>
      <c r="M402" s="154"/>
      <c r="T402" s="155"/>
      <c r="AT402" s="151" t="s">
        <v>261</v>
      </c>
      <c r="AU402" s="151" t="s">
        <v>82</v>
      </c>
      <c r="AV402" s="12" t="s">
        <v>80</v>
      </c>
      <c r="AW402" s="12" t="s">
        <v>30</v>
      </c>
      <c r="AX402" s="12" t="s">
        <v>73</v>
      </c>
      <c r="AY402" s="151" t="s">
        <v>252</v>
      </c>
    </row>
    <row r="403" spans="2:51" s="13" customFormat="1">
      <c r="B403" s="156"/>
      <c r="D403" s="150" t="s">
        <v>261</v>
      </c>
      <c r="E403" s="157" t="s">
        <v>1</v>
      </c>
      <c r="F403" s="158" t="s">
        <v>531</v>
      </c>
      <c r="H403" s="159">
        <v>45.896000000000001</v>
      </c>
      <c r="I403" s="160"/>
      <c r="L403" s="156"/>
      <c r="M403" s="161"/>
      <c r="T403" s="162"/>
      <c r="AT403" s="157" t="s">
        <v>261</v>
      </c>
      <c r="AU403" s="157" t="s">
        <v>82</v>
      </c>
      <c r="AV403" s="13" t="s">
        <v>82</v>
      </c>
      <c r="AW403" s="13" t="s">
        <v>30</v>
      </c>
      <c r="AX403" s="13" t="s">
        <v>73</v>
      </c>
      <c r="AY403" s="157" t="s">
        <v>252</v>
      </c>
    </row>
    <row r="404" spans="2:51" s="12" customFormat="1">
      <c r="B404" s="149"/>
      <c r="D404" s="150" t="s">
        <v>261</v>
      </c>
      <c r="E404" s="151" t="s">
        <v>1</v>
      </c>
      <c r="F404" s="152" t="s">
        <v>331</v>
      </c>
      <c r="H404" s="151" t="s">
        <v>1</v>
      </c>
      <c r="I404" s="153"/>
      <c r="L404" s="149"/>
      <c r="M404" s="154"/>
      <c r="T404" s="155"/>
      <c r="AT404" s="151" t="s">
        <v>261</v>
      </c>
      <c r="AU404" s="151" t="s">
        <v>82</v>
      </c>
      <c r="AV404" s="12" t="s">
        <v>80</v>
      </c>
      <c r="AW404" s="12" t="s">
        <v>30</v>
      </c>
      <c r="AX404" s="12" t="s">
        <v>73</v>
      </c>
      <c r="AY404" s="151" t="s">
        <v>252</v>
      </c>
    </row>
    <row r="405" spans="2:51" s="13" customFormat="1">
      <c r="B405" s="156"/>
      <c r="D405" s="150" t="s">
        <v>261</v>
      </c>
      <c r="E405" s="157" t="s">
        <v>1</v>
      </c>
      <c r="F405" s="158" t="s">
        <v>532</v>
      </c>
      <c r="H405" s="159">
        <v>11.775</v>
      </c>
      <c r="I405" s="160"/>
      <c r="L405" s="156"/>
      <c r="M405" s="161"/>
      <c r="T405" s="162"/>
      <c r="AT405" s="157" t="s">
        <v>261</v>
      </c>
      <c r="AU405" s="157" t="s">
        <v>82</v>
      </c>
      <c r="AV405" s="13" t="s">
        <v>82</v>
      </c>
      <c r="AW405" s="13" t="s">
        <v>30</v>
      </c>
      <c r="AX405" s="13" t="s">
        <v>73</v>
      </c>
      <c r="AY405" s="157" t="s">
        <v>252</v>
      </c>
    </row>
    <row r="406" spans="2:51" s="12" customFormat="1">
      <c r="B406" s="149"/>
      <c r="D406" s="150" t="s">
        <v>261</v>
      </c>
      <c r="E406" s="151" t="s">
        <v>1</v>
      </c>
      <c r="F406" s="152" t="s">
        <v>303</v>
      </c>
      <c r="H406" s="151" t="s">
        <v>1</v>
      </c>
      <c r="I406" s="153"/>
      <c r="L406" s="149"/>
      <c r="M406" s="154"/>
      <c r="T406" s="155"/>
      <c r="AT406" s="151" t="s">
        <v>261</v>
      </c>
      <c r="AU406" s="151" t="s">
        <v>82</v>
      </c>
      <c r="AV406" s="12" t="s">
        <v>80</v>
      </c>
      <c r="AW406" s="12" t="s">
        <v>30</v>
      </c>
      <c r="AX406" s="12" t="s">
        <v>73</v>
      </c>
      <c r="AY406" s="151" t="s">
        <v>252</v>
      </c>
    </row>
    <row r="407" spans="2:51" s="13" customFormat="1">
      <c r="B407" s="156"/>
      <c r="D407" s="150" t="s">
        <v>261</v>
      </c>
      <c r="E407" s="157" t="s">
        <v>1</v>
      </c>
      <c r="F407" s="158" t="s">
        <v>533</v>
      </c>
      <c r="H407" s="159">
        <v>9.2200000000000006</v>
      </c>
      <c r="I407" s="160"/>
      <c r="L407" s="156"/>
      <c r="M407" s="161"/>
      <c r="T407" s="162"/>
      <c r="AT407" s="157" t="s">
        <v>261</v>
      </c>
      <c r="AU407" s="157" t="s">
        <v>82</v>
      </c>
      <c r="AV407" s="13" t="s">
        <v>82</v>
      </c>
      <c r="AW407" s="13" t="s">
        <v>30</v>
      </c>
      <c r="AX407" s="13" t="s">
        <v>73</v>
      </c>
      <c r="AY407" s="157" t="s">
        <v>252</v>
      </c>
    </row>
    <row r="408" spans="2:51" s="12" customFormat="1">
      <c r="B408" s="149"/>
      <c r="D408" s="150" t="s">
        <v>261</v>
      </c>
      <c r="E408" s="151" t="s">
        <v>1</v>
      </c>
      <c r="F408" s="152" t="s">
        <v>534</v>
      </c>
      <c r="H408" s="151" t="s">
        <v>1</v>
      </c>
      <c r="I408" s="153"/>
      <c r="L408" s="149"/>
      <c r="M408" s="154"/>
      <c r="T408" s="155"/>
      <c r="AT408" s="151" t="s">
        <v>261</v>
      </c>
      <c r="AU408" s="151" t="s">
        <v>82</v>
      </c>
      <c r="AV408" s="12" t="s">
        <v>80</v>
      </c>
      <c r="AW408" s="12" t="s">
        <v>30</v>
      </c>
      <c r="AX408" s="12" t="s">
        <v>73</v>
      </c>
      <c r="AY408" s="151" t="s">
        <v>252</v>
      </c>
    </row>
    <row r="409" spans="2:51" s="13" customFormat="1">
      <c r="B409" s="156"/>
      <c r="D409" s="150" t="s">
        <v>261</v>
      </c>
      <c r="E409" s="157" t="s">
        <v>1</v>
      </c>
      <c r="F409" s="158" t="s">
        <v>296</v>
      </c>
      <c r="H409" s="159">
        <v>53.82</v>
      </c>
      <c r="I409" s="160"/>
      <c r="L409" s="156"/>
      <c r="M409" s="161"/>
      <c r="T409" s="162"/>
      <c r="AT409" s="157" t="s">
        <v>261</v>
      </c>
      <c r="AU409" s="157" t="s">
        <v>82</v>
      </c>
      <c r="AV409" s="13" t="s">
        <v>82</v>
      </c>
      <c r="AW409" s="13" t="s">
        <v>30</v>
      </c>
      <c r="AX409" s="13" t="s">
        <v>73</v>
      </c>
      <c r="AY409" s="157" t="s">
        <v>252</v>
      </c>
    </row>
    <row r="410" spans="2:51" s="12" customFormat="1">
      <c r="B410" s="149"/>
      <c r="D410" s="150" t="s">
        <v>261</v>
      </c>
      <c r="E410" s="151" t="s">
        <v>1</v>
      </c>
      <c r="F410" s="152" t="s">
        <v>535</v>
      </c>
      <c r="H410" s="151" t="s">
        <v>1</v>
      </c>
      <c r="I410" s="153"/>
      <c r="L410" s="149"/>
      <c r="M410" s="154"/>
      <c r="T410" s="155"/>
      <c r="AT410" s="151" t="s">
        <v>261</v>
      </c>
      <c r="AU410" s="151" t="s">
        <v>82</v>
      </c>
      <c r="AV410" s="12" t="s">
        <v>80</v>
      </c>
      <c r="AW410" s="12" t="s">
        <v>30</v>
      </c>
      <c r="AX410" s="12" t="s">
        <v>73</v>
      </c>
      <c r="AY410" s="151" t="s">
        <v>252</v>
      </c>
    </row>
    <row r="411" spans="2:51" s="13" customFormat="1">
      <c r="B411" s="156"/>
      <c r="D411" s="150" t="s">
        <v>261</v>
      </c>
      <c r="E411" s="157" t="s">
        <v>1</v>
      </c>
      <c r="F411" s="158" t="s">
        <v>536</v>
      </c>
      <c r="H411" s="159">
        <v>11.99</v>
      </c>
      <c r="I411" s="160"/>
      <c r="L411" s="156"/>
      <c r="M411" s="161"/>
      <c r="T411" s="162"/>
      <c r="AT411" s="157" t="s">
        <v>261</v>
      </c>
      <c r="AU411" s="157" t="s">
        <v>82</v>
      </c>
      <c r="AV411" s="13" t="s">
        <v>82</v>
      </c>
      <c r="AW411" s="13" t="s">
        <v>30</v>
      </c>
      <c r="AX411" s="13" t="s">
        <v>73</v>
      </c>
      <c r="AY411" s="157" t="s">
        <v>252</v>
      </c>
    </row>
    <row r="412" spans="2:51" s="12" customFormat="1">
      <c r="B412" s="149"/>
      <c r="D412" s="150" t="s">
        <v>261</v>
      </c>
      <c r="E412" s="151" t="s">
        <v>1</v>
      </c>
      <c r="F412" s="152" t="s">
        <v>537</v>
      </c>
      <c r="H412" s="151" t="s">
        <v>1</v>
      </c>
      <c r="I412" s="153"/>
      <c r="L412" s="149"/>
      <c r="M412" s="154"/>
      <c r="T412" s="155"/>
      <c r="AT412" s="151" t="s">
        <v>261</v>
      </c>
      <c r="AU412" s="151" t="s">
        <v>82</v>
      </c>
      <c r="AV412" s="12" t="s">
        <v>80</v>
      </c>
      <c r="AW412" s="12" t="s">
        <v>30</v>
      </c>
      <c r="AX412" s="12" t="s">
        <v>73</v>
      </c>
      <c r="AY412" s="151" t="s">
        <v>252</v>
      </c>
    </row>
    <row r="413" spans="2:51" s="13" customFormat="1">
      <c r="B413" s="156"/>
      <c r="D413" s="150" t="s">
        <v>261</v>
      </c>
      <c r="E413" s="157" t="s">
        <v>1</v>
      </c>
      <c r="F413" s="158" t="s">
        <v>538</v>
      </c>
      <c r="H413" s="159">
        <v>23.518999999999998</v>
      </c>
      <c r="I413" s="160"/>
      <c r="L413" s="156"/>
      <c r="M413" s="161"/>
      <c r="T413" s="162"/>
      <c r="AT413" s="157" t="s">
        <v>261</v>
      </c>
      <c r="AU413" s="157" t="s">
        <v>82</v>
      </c>
      <c r="AV413" s="13" t="s">
        <v>82</v>
      </c>
      <c r="AW413" s="13" t="s">
        <v>30</v>
      </c>
      <c r="AX413" s="13" t="s">
        <v>73</v>
      </c>
      <c r="AY413" s="157" t="s">
        <v>252</v>
      </c>
    </row>
    <row r="414" spans="2:51" s="12" customFormat="1">
      <c r="B414" s="149"/>
      <c r="D414" s="150" t="s">
        <v>261</v>
      </c>
      <c r="E414" s="151" t="s">
        <v>1</v>
      </c>
      <c r="F414" s="152" t="s">
        <v>539</v>
      </c>
      <c r="H414" s="151" t="s">
        <v>1</v>
      </c>
      <c r="I414" s="153"/>
      <c r="L414" s="149"/>
      <c r="M414" s="154"/>
      <c r="T414" s="155"/>
      <c r="AT414" s="151" t="s">
        <v>261</v>
      </c>
      <c r="AU414" s="151" t="s">
        <v>82</v>
      </c>
      <c r="AV414" s="12" t="s">
        <v>80</v>
      </c>
      <c r="AW414" s="12" t="s">
        <v>30</v>
      </c>
      <c r="AX414" s="12" t="s">
        <v>73</v>
      </c>
      <c r="AY414" s="151" t="s">
        <v>252</v>
      </c>
    </row>
    <row r="415" spans="2:51" s="13" customFormat="1">
      <c r="B415" s="156"/>
      <c r="D415" s="150" t="s">
        <v>261</v>
      </c>
      <c r="E415" s="157" t="s">
        <v>1</v>
      </c>
      <c r="F415" s="158" t="s">
        <v>540</v>
      </c>
      <c r="H415" s="159">
        <v>9.3379999999999992</v>
      </c>
      <c r="I415" s="160"/>
      <c r="L415" s="156"/>
      <c r="M415" s="161"/>
      <c r="T415" s="162"/>
      <c r="AT415" s="157" t="s">
        <v>261</v>
      </c>
      <c r="AU415" s="157" t="s">
        <v>82</v>
      </c>
      <c r="AV415" s="13" t="s">
        <v>82</v>
      </c>
      <c r="AW415" s="13" t="s">
        <v>30</v>
      </c>
      <c r="AX415" s="13" t="s">
        <v>73</v>
      </c>
      <c r="AY415" s="157" t="s">
        <v>252</v>
      </c>
    </row>
    <row r="416" spans="2:51" s="12" customFormat="1">
      <c r="B416" s="149"/>
      <c r="D416" s="150" t="s">
        <v>261</v>
      </c>
      <c r="E416" s="151" t="s">
        <v>1</v>
      </c>
      <c r="F416" s="152" t="s">
        <v>541</v>
      </c>
      <c r="H416" s="151" t="s">
        <v>1</v>
      </c>
      <c r="I416" s="153"/>
      <c r="L416" s="149"/>
      <c r="M416" s="154"/>
      <c r="T416" s="155"/>
      <c r="AT416" s="151" t="s">
        <v>261</v>
      </c>
      <c r="AU416" s="151" t="s">
        <v>82</v>
      </c>
      <c r="AV416" s="12" t="s">
        <v>80</v>
      </c>
      <c r="AW416" s="12" t="s">
        <v>30</v>
      </c>
      <c r="AX416" s="12" t="s">
        <v>73</v>
      </c>
      <c r="AY416" s="151" t="s">
        <v>252</v>
      </c>
    </row>
    <row r="417" spans="2:65" s="13" customFormat="1">
      <c r="B417" s="156"/>
      <c r="D417" s="150" t="s">
        <v>261</v>
      </c>
      <c r="E417" s="157" t="s">
        <v>1</v>
      </c>
      <c r="F417" s="158" t="s">
        <v>542</v>
      </c>
      <c r="H417" s="159">
        <v>64.358000000000004</v>
      </c>
      <c r="I417" s="160"/>
      <c r="L417" s="156"/>
      <c r="M417" s="161"/>
      <c r="T417" s="162"/>
      <c r="AT417" s="157" t="s">
        <v>261</v>
      </c>
      <c r="AU417" s="157" t="s">
        <v>82</v>
      </c>
      <c r="AV417" s="13" t="s">
        <v>82</v>
      </c>
      <c r="AW417" s="13" t="s">
        <v>30</v>
      </c>
      <c r="AX417" s="13" t="s">
        <v>73</v>
      </c>
      <c r="AY417" s="157" t="s">
        <v>252</v>
      </c>
    </row>
    <row r="418" spans="2:65" s="14" customFormat="1">
      <c r="B418" s="163"/>
      <c r="D418" s="150" t="s">
        <v>261</v>
      </c>
      <c r="E418" s="164" t="s">
        <v>1</v>
      </c>
      <c r="F418" s="165" t="s">
        <v>277</v>
      </c>
      <c r="H418" s="166">
        <v>750.28399999999988</v>
      </c>
      <c r="I418" s="167"/>
      <c r="L418" s="163"/>
      <c r="M418" s="168"/>
      <c r="T418" s="169"/>
      <c r="AT418" s="164" t="s">
        <v>261</v>
      </c>
      <c r="AU418" s="164" t="s">
        <v>82</v>
      </c>
      <c r="AV418" s="14" t="s">
        <v>259</v>
      </c>
      <c r="AW418" s="14" t="s">
        <v>30</v>
      </c>
      <c r="AX418" s="14" t="s">
        <v>80</v>
      </c>
      <c r="AY418" s="164" t="s">
        <v>252</v>
      </c>
    </row>
    <row r="419" spans="2:65" s="1" customFormat="1" ht="24.2" customHeight="1">
      <c r="B419" s="32"/>
      <c r="C419" s="136" t="s">
        <v>543</v>
      </c>
      <c r="D419" s="136" t="s">
        <v>254</v>
      </c>
      <c r="E419" s="137" t="s">
        <v>544</v>
      </c>
      <c r="F419" s="138" t="s">
        <v>545</v>
      </c>
      <c r="G419" s="139" t="s">
        <v>257</v>
      </c>
      <c r="H419" s="140">
        <v>432.02699999999999</v>
      </c>
      <c r="I419" s="141"/>
      <c r="J419" s="142">
        <f>ROUND(I419*H419,2)</f>
        <v>0</v>
      </c>
      <c r="K419" s="138" t="s">
        <v>258</v>
      </c>
      <c r="L419" s="32"/>
      <c r="M419" s="143" t="s">
        <v>1</v>
      </c>
      <c r="N419" s="144" t="s">
        <v>38</v>
      </c>
      <c r="P419" s="145">
        <f>O419*H419</f>
        <v>0</v>
      </c>
      <c r="Q419" s="145">
        <v>4.0000000000000001E-3</v>
      </c>
      <c r="R419" s="145">
        <f>Q419*H419</f>
        <v>1.728108</v>
      </c>
      <c r="S419" s="145">
        <v>0</v>
      </c>
      <c r="T419" s="146">
        <f>S419*H419</f>
        <v>0</v>
      </c>
      <c r="AR419" s="147" t="s">
        <v>259</v>
      </c>
      <c r="AT419" s="147" t="s">
        <v>254</v>
      </c>
      <c r="AU419" s="147" t="s">
        <v>82</v>
      </c>
      <c r="AY419" s="17" t="s">
        <v>252</v>
      </c>
      <c r="BE419" s="148">
        <f>IF(N419="základní",J419,0)</f>
        <v>0</v>
      </c>
      <c r="BF419" s="148">
        <f>IF(N419="snížená",J419,0)</f>
        <v>0</v>
      </c>
      <c r="BG419" s="148">
        <f>IF(N419="zákl. přenesená",J419,0)</f>
        <v>0</v>
      </c>
      <c r="BH419" s="148">
        <f>IF(N419="sníž. přenesená",J419,0)</f>
        <v>0</v>
      </c>
      <c r="BI419" s="148">
        <f>IF(N419="nulová",J419,0)</f>
        <v>0</v>
      </c>
      <c r="BJ419" s="17" t="s">
        <v>80</v>
      </c>
      <c r="BK419" s="148">
        <f>ROUND(I419*H419,2)</f>
        <v>0</v>
      </c>
      <c r="BL419" s="17" t="s">
        <v>259</v>
      </c>
      <c r="BM419" s="147" t="s">
        <v>546</v>
      </c>
    </row>
    <row r="420" spans="2:65" s="12" customFormat="1">
      <c r="B420" s="149"/>
      <c r="D420" s="150" t="s">
        <v>261</v>
      </c>
      <c r="E420" s="151" t="s">
        <v>1</v>
      </c>
      <c r="F420" s="152" t="s">
        <v>270</v>
      </c>
      <c r="H420" s="151" t="s">
        <v>1</v>
      </c>
      <c r="I420" s="153"/>
      <c r="L420" s="149"/>
      <c r="M420" s="154"/>
      <c r="T420" s="155"/>
      <c r="AT420" s="151" t="s">
        <v>261</v>
      </c>
      <c r="AU420" s="151" t="s">
        <v>82</v>
      </c>
      <c r="AV420" s="12" t="s">
        <v>80</v>
      </c>
      <c r="AW420" s="12" t="s">
        <v>30</v>
      </c>
      <c r="AX420" s="12" t="s">
        <v>73</v>
      </c>
      <c r="AY420" s="151" t="s">
        <v>252</v>
      </c>
    </row>
    <row r="421" spans="2:65" s="13" customFormat="1">
      <c r="B421" s="156"/>
      <c r="D421" s="150" t="s">
        <v>261</v>
      </c>
      <c r="E421" s="157" t="s">
        <v>1</v>
      </c>
      <c r="F421" s="158" t="s">
        <v>271</v>
      </c>
      <c r="H421" s="159">
        <v>2.665</v>
      </c>
      <c r="I421" s="160"/>
      <c r="L421" s="156"/>
      <c r="M421" s="161"/>
      <c r="T421" s="162"/>
      <c r="AT421" s="157" t="s">
        <v>261</v>
      </c>
      <c r="AU421" s="157" t="s">
        <v>82</v>
      </c>
      <c r="AV421" s="13" t="s">
        <v>82</v>
      </c>
      <c r="AW421" s="13" t="s">
        <v>30</v>
      </c>
      <c r="AX421" s="13" t="s">
        <v>73</v>
      </c>
      <c r="AY421" s="157" t="s">
        <v>252</v>
      </c>
    </row>
    <row r="422" spans="2:65" s="15" customFormat="1">
      <c r="B422" s="180"/>
      <c r="D422" s="150" t="s">
        <v>261</v>
      </c>
      <c r="E422" s="181" t="s">
        <v>1</v>
      </c>
      <c r="F422" s="182" t="s">
        <v>510</v>
      </c>
      <c r="H422" s="183">
        <v>2.665</v>
      </c>
      <c r="I422" s="184"/>
      <c r="L422" s="180"/>
      <c r="M422" s="185"/>
      <c r="T422" s="186"/>
      <c r="AT422" s="181" t="s">
        <v>261</v>
      </c>
      <c r="AU422" s="181" t="s">
        <v>82</v>
      </c>
      <c r="AV422" s="15" t="s">
        <v>96</v>
      </c>
      <c r="AW422" s="15" t="s">
        <v>30</v>
      </c>
      <c r="AX422" s="15" t="s">
        <v>73</v>
      </c>
      <c r="AY422" s="181" t="s">
        <v>252</v>
      </c>
    </row>
    <row r="423" spans="2:65" s="12" customFormat="1">
      <c r="B423" s="149"/>
      <c r="D423" s="150" t="s">
        <v>261</v>
      </c>
      <c r="E423" s="151" t="s">
        <v>1</v>
      </c>
      <c r="F423" s="152" t="s">
        <v>272</v>
      </c>
      <c r="H423" s="151" t="s">
        <v>1</v>
      </c>
      <c r="I423" s="153"/>
      <c r="L423" s="149"/>
      <c r="M423" s="154"/>
      <c r="T423" s="155"/>
      <c r="AT423" s="151" t="s">
        <v>261</v>
      </c>
      <c r="AU423" s="151" t="s">
        <v>82</v>
      </c>
      <c r="AV423" s="12" t="s">
        <v>80</v>
      </c>
      <c r="AW423" s="12" t="s">
        <v>30</v>
      </c>
      <c r="AX423" s="12" t="s">
        <v>73</v>
      </c>
      <c r="AY423" s="151" t="s">
        <v>252</v>
      </c>
    </row>
    <row r="424" spans="2:65" s="13" customFormat="1">
      <c r="B424" s="156"/>
      <c r="D424" s="150" t="s">
        <v>261</v>
      </c>
      <c r="E424" s="157" t="s">
        <v>1</v>
      </c>
      <c r="F424" s="158" t="s">
        <v>273</v>
      </c>
      <c r="H424" s="159">
        <v>5.33</v>
      </c>
      <c r="I424" s="160"/>
      <c r="L424" s="156"/>
      <c r="M424" s="161"/>
      <c r="T424" s="162"/>
      <c r="AT424" s="157" t="s">
        <v>261</v>
      </c>
      <c r="AU424" s="157" t="s">
        <v>82</v>
      </c>
      <c r="AV424" s="13" t="s">
        <v>82</v>
      </c>
      <c r="AW424" s="13" t="s">
        <v>30</v>
      </c>
      <c r="AX424" s="13" t="s">
        <v>73</v>
      </c>
      <c r="AY424" s="157" t="s">
        <v>252</v>
      </c>
    </row>
    <row r="425" spans="2:65" s="15" customFormat="1">
      <c r="B425" s="180"/>
      <c r="D425" s="150" t="s">
        <v>261</v>
      </c>
      <c r="E425" s="181" t="s">
        <v>1</v>
      </c>
      <c r="F425" s="182" t="s">
        <v>510</v>
      </c>
      <c r="H425" s="183">
        <v>5.33</v>
      </c>
      <c r="I425" s="184"/>
      <c r="L425" s="180"/>
      <c r="M425" s="185"/>
      <c r="T425" s="186"/>
      <c r="AT425" s="181" t="s">
        <v>261</v>
      </c>
      <c r="AU425" s="181" t="s">
        <v>82</v>
      </c>
      <c r="AV425" s="15" t="s">
        <v>96</v>
      </c>
      <c r="AW425" s="15" t="s">
        <v>30</v>
      </c>
      <c r="AX425" s="15" t="s">
        <v>73</v>
      </c>
      <c r="AY425" s="181" t="s">
        <v>252</v>
      </c>
    </row>
    <row r="426" spans="2:65" s="12" customFormat="1">
      <c r="B426" s="149"/>
      <c r="D426" s="150" t="s">
        <v>261</v>
      </c>
      <c r="E426" s="151" t="s">
        <v>1</v>
      </c>
      <c r="F426" s="152" t="s">
        <v>274</v>
      </c>
      <c r="H426" s="151" t="s">
        <v>1</v>
      </c>
      <c r="I426" s="153"/>
      <c r="L426" s="149"/>
      <c r="M426" s="154"/>
      <c r="T426" s="155"/>
      <c r="AT426" s="151" t="s">
        <v>261</v>
      </c>
      <c r="AU426" s="151" t="s">
        <v>82</v>
      </c>
      <c r="AV426" s="12" t="s">
        <v>80</v>
      </c>
      <c r="AW426" s="12" t="s">
        <v>30</v>
      </c>
      <c r="AX426" s="12" t="s">
        <v>73</v>
      </c>
      <c r="AY426" s="151" t="s">
        <v>252</v>
      </c>
    </row>
    <row r="427" spans="2:65" s="13" customFormat="1">
      <c r="B427" s="156"/>
      <c r="D427" s="150" t="s">
        <v>261</v>
      </c>
      <c r="E427" s="157" t="s">
        <v>1</v>
      </c>
      <c r="F427" s="158" t="s">
        <v>275</v>
      </c>
      <c r="H427" s="159">
        <v>4.51</v>
      </c>
      <c r="I427" s="160"/>
      <c r="L427" s="156"/>
      <c r="M427" s="161"/>
      <c r="T427" s="162"/>
      <c r="AT427" s="157" t="s">
        <v>261</v>
      </c>
      <c r="AU427" s="157" t="s">
        <v>82</v>
      </c>
      <c r="AV427" s="13" t="s">
        <v>82</v>
      </c>
      <c r="AW427" s="13" t="s">
        <v>30</v>
      </c>
      <c r="AX427" s="13" t="s">
        <v>73</v>
      </c>
      <c r="AY427" s="157" t="s">
        <v>252</v>
      </c>
    </row>
    <row r="428" spans="2:65" s="15" customFormat="1">
      <c r="B428" s="180"/>
      <c r="D428" s="150" t="s">
        <v>261</v>
      </c>
      <c r="E428" s="181" t="s">
        <v>1</v>
      </c>
      <c r="F428" s="182" t="s">
        <v>510</v>
      </c>
      <c r="H428" s="183">
        <v>4.51</v>
      </c>
      <c r="I428" s="184"/>
      <c r="L428" s="180"/>
      <c r="M428" s="185"/>
      <c r="T428" s="186"/>
      <c r="AT428" s="181" t="s">
        <v>261</v>
      </c>
      <c r="AU428" s="181" t="s">
        <v>82</v>
      </c>
      <c r="AV428" s="15" t="s">
        <v>96</v>
      </c>
      <c r="AW428" s="15" t="s">
        <v>30</v>
      </c>
      <c r="AX428" s="15" t="s">
        <v>73</v>
      </c>
      <c r="AY428" s="181" t="s">
        <v>252</v>
      </c>
    </row>
    <row r="429" spans="2:65" s="12" customFormat="1">
      <c r="B429" s="149"/>
      <c r="D429" s="150" t="s">
        <v>261</v>
      </c>
      <c r="E429" s="151" t="s">
        <v>1</v>
      </c>
      <c r="F429" s="152" t="s">
        <v>140</v>
      </c>
      <c r="H429" s="151" t="s">
        <v>1</v>
      </c>
      <c r="I429" s="153"/>
      <c r="L429" s="149"/>
      <c r="M429" s="154"/>
      <c r="T429" s="155"/>
      <c r="AT429" s="151" t="s">
        <v>261</v>
      </c>
      <c r="AU429" s="151" t="s">
        <v>82</v>
      </c>
      <c r="AV429" s="12" t="s">
        <v>80</v>
      </c>
      <c r="AW429" s="12" t="s">
        <v>30</v>
      </c>
      <c r="AX429" s="12" t="s">
        <v>73</v>
      </c>
      <c r="AY429" s="151" t="s">
        <v>252</v>
      </c>
    </row>
    <row r="430" spans="2:65" s="13" customFormat="1">
      <c r="B430" s="156"/>
      <c r="D430" s="150" t="s">
        <v>261</v>
      </c>
      <c r="E430" s="157" t="s">
        <v>1</v>
      </c>
      <c r="F430" s="158" t="s">
        <v>276</v>
      </c>
      <c r="H430" s="159">
        <v>2.2549999999999999</v>
      </c>
      <c r="I430" s="160"/>
      <c r="L430" s="156"/>
      <c r="M430" s="161"/>
      <c r="T430" s="162"/>
      <c r="AT430" s="157" t="s">
        <v>261</v>
      </c>
      <c r="AU430" s="157" t="s">
        <v>82</v>
      </c>
      <c r="AV430" s="13" t="s">
        <v>82</v>
      </c>
      <c r="AW430" s="13" t="s">
        <v>30</v>
      </c>
      <c r="AX430" s="13" t="s">
        <v>73</v>
      </c>
      <c r="AY430" s="157" t="s">
        <v>252</v>
      </c>
    </row>
    <row r="431" spans="2:65" s="15" customFormat="1">
      <c r="B431" s="180"/>
      <c r="D431" s="150" t="s">
        <v>261</v>
      </c>
      <c r="E431" s="181" t="s">
        <v>1</v>
      </c>
      <c r="F431" s="182" t="s">
        <v>510</v>
      </c>
      <c r="H431" s="183">
        <v>2.2549999999999999</v>
      </c>
      <c r="I431" s="184"/>
      <c r="L431" s="180"/>
      <c r="M431" s="185"/>
      <c r="T431" s="186"/>
      <c r="AT431" s="181" t="s">
        <v>261</v>
      </c>
      <c r="AU431" s="181" t="s">
        <v>82</v>
      </c>
      <c r="AV431" s="15" t="s">
        <v>96</v>
      </c>
      <c r="AW431" s="15" t="s">
        <v>30</v>
      </c>
      <c r="AX431" s="15" t="s">
        <v>73</v>
      </c>
      <c r="AY431" s="181" t="s">
        <v>252</v>
      </c>
    </row>
    <row r="432" spans="2:65" s="12" customFormat="1">
      <c r="B432" s="149"/>
      <c r="D432" s="150" t="s">
        <v>261</v>
      </c>
      <c r="E432" s="151" t="s">
        <v>1</v>
      </c>
      <c r="F432" s="152" t="s">
        <v>274</v>
      </c>
      <c r="H432" s="151" t="s">
        <v>1</v>
      </c>
      <c r="I432" s="153"/>
      <c r="L432" s="149"/>
      <c r="M432" s="154"/>
      <c r="T432" s="155"/>
      <c r="AT432" s="151" t="s">
        <v>261</v>
      </c>
      <c r="AU432" s="151" t="s">
        <v>82</v>
      </c>
      <c r="AV432" s="12" t="s">
        <v>80</v>
      </c>
      <c r="AW432" s="12" t="s">
        <v>30</v>
      </c>
      <c r="AX432" s="12" t="s">
        <v>73</v>
      </c>
      <c r="AY432" s="151" t="s">
        <v>252</v>
      </c>
    </row>
    <row r="433" spans="2:51" s="12" customFormat="1">
      <c r="B433" s="149"/>
      <c r="D433" s="150" t="s">
        <v>261</v>
      </c>
      <c r="E433" s="151" t="s">
        <v>1</v>
      </c>
      <c r="F433" s="152" t="s">
        <v>391</v>
      </c>
      <c r="H433" s="151" t="s">
        <v>1</v>
      </c>
      <c r="I433" s="153"/>
      <c r="L433" s="149"/>
      <c r="M433" s="154"/>
      <c r="T433" s="155"/>
      <c r="AT433" s="151" t="s">
        <v>261</v>
      </c>
      <c r="AU433" s="151" t="s">
        <v>82</v>
      </c>
      <c r="AV433" s="12" t="s">
        <v>80</v>
      </c>
      <c r="AW433" s="12" t="s">
        <v>30</v>
      </c>
      <c r="AX433" s="12" t="s">
        <v>73</v>
      </c>
      <c r="AY433" s="151" t="s">
        <v>252</v>
      </c>
    </row>
    <row r="434" spans="2:51" s="13" customFormat="1">
      <c r="B434" s="156"/>
      <c r="D434" s="150" t="s">
        <v>261</v>
      </c>
      <c r="E434" s="157" t="s">
        <v>1</v>
      </c>
      <c r="F434" s="158" t="s">
        <v>511</v>
      </c>
      <c r="H434" s="159">
        <v>4.62</v>
      </c>
      <c r="I434" s="160"/>
      <c r="L434" s="156"/>
      <c r="M434" s="161"/>
      <c r="T434" s="162"/>
      <c r="AT434" s="157" t="s">
        <v>261</v>
      </c>
      <c r="AU434" s="157" t="s">
        <v>82</v>
      </c>
      <c r="AV434" s="13" t="s">
        <v>82</v>
      </c>
      <c r="AW434" s="13" t="s">
        <v>30</v>
      </c>
      <c r="AX434" s="13" t="s">
        <v>73</v>
      </c>
      <c r="AY434" s="157" t="s">
        <v>252</v>
      </c>
    </row>
    <row r="435" spans="2:51" s="12" customFormat="1">
      <c r="B435" s="149"/>
      <c r="D435" s="150" t="s">
        <v>261</v>
      </c>
      <c r="E435" s="151" t="s">
        <v>1</v>
      </c>
      <c r="F435" s="152" t="s">
        <v>285</v>
      </c>
      <c r="H435" s="151" t="s">
        <v>1</v>
      </c>
      <c r="I435" s="153"/>
      <c r="L435" s="149"/>
      <c r="M435" s="154"/>
      <c r="T435" s="155"/>
      <c r="AT435" s="151" t="s">
        <v>261</v>
      </c>
      <c r="AU435" s="151" t="s">
        <v>82</v>
      </c>
      <c r="AV435" s="12" t="s">
        <v>80</v>
      </c>
      <c r="AW435" s="12" t="s">
        <v>30</v>
      </c>
      <c r="AX435" s="12" t="s">
        <v>73</v>
      </c>
      <c r="AY435" s="151" t="s">
        <v>252</v>
      </c>
    </row>
    <row r="436" spans="2:51" s="13" customFormat="1">
      <c r="B436" s="156"/>
      <c r="D436" s="150" t="s">
        <v>261</v>
      </c>
      <c r="E436" s="157" t="s">
        <v>1</v>
      </c>
      <c r="F436" s="158" t="s">
        <v>512</v>
      </c>
      <c r="H436" s="159">
        <v>18.29</v>
      </c>
      <c r="I436" s="160"/>
      <c r="L436" s="156"/>
      <c r="M436" s="161"/>
      <c r="T436" s="162"/>
      <c r="AT436" s="157" t="s">
        <v>261</v>
      </c>
      <c r="AU436" s="157" t="s">
        <v>82</v>
      </c>
      <c r="AV436" s="13" t="s">
        <v>82</v>
      </c>
      <c r="AW436" s="13" t="s">
        <v>30</v>
      </c>
      <c r="AX436" s="13" t="s">
        <v>73</v>
      </c>
      <c r="AY436" s="157" t="s">
        <v>252</v>
      </c>
    </row>
    <row r="437" spans="2:51" s="12" customFormat="1">
      <c r="B437" s="149"/>
      <c r="D437" s="150" t="s">
        <v>261</v>
      </c>
      <c r="E437" s="151" t="s">
        <v>1</v>
      </c>
      <c r="F437" s="152" t="s">
        <v>358</v>
      </c>
      <c r="H437" s="151" t="s">
        <v>1</v>
      </c>
      <c r="I437" s="153"/>
      <c r="L437" s="149"/>
      <c r="M437" s="154"/>
      <c r="T437" s="155"/>
      <c r="AT437" s="151" t="s">
        <v>261</v>
      </c>
      <c r="AU437" s="151" t="s">
        <v>82</v>
      </c>
      <c r="AV437" s="12" t="s">
        <v>80</v>
      </c>
      <c r="AW437" s="12" t="s">
        <v>30</v>
      </c>
      <c r="AX437" s="12" t="s">
        <v>73</v>
      </c>
      <c r="AY437" s="151" t="s">
        <v>252</v>
      </c>
    </row>
    <row r="438" spans="2:51" s="13" customFormat="1">
      <c r="B438" s="156"/>
      <c r="D438" s="150" t="s">
        <v>261</v>
      </c>
      <c r="E438" s="157" t="s">
        <v>1</v>
      </c>
      <c r="F438" s="158" t="s">
        <v>513</v>
      </c>
      <c r="H438" s="159">
        <v>19.617999999999999</v>
      </c>
      <c r="I438" s="160"/>
      <c r="L438" s="156"/>
      <c r="M438" s="161"/>
      <c r="T438" s="162"/>
      <c r="AT438" s="157" t="s">
        <v>261</v>
      </c>
      <c r="AU438" s="157" t="s">
        <v>82</v>
      </c>
      <c r="AV438" s="13" t="s">
        <v>82</v>
      </c>
      <c r="AW438" s="13" t="s">
        <v>30</v>
      </c>
      <c r="AX438" s="13" t="s">
        <v>73</v>
      </c>
      <c r="AY438" s="157" t="s">
        <v>252</v>
      </c>
    </row>
    <row r="439" spans="2:51" s="12" customFormat="1">
      <c r="B439" s="149"/>
      <c r="D439" s="150" t="s">
        <v>261</v>
      </c>
      <c r="E439" s="151" t="s">
        <v>1</v>
      </c>
      <c r="F439" s="152" t="s">
        <v>357</v>
      </c>
      <c r="H439" s="151" t="s">
        <v>1</v>
      </c>
      <c r="I439" s="153"/>
      <c r="L439" s="149"/>
      <c r="M439" s="154"/>
      <c r="T439" s="155"/>
      <c r="AT439" s="151" t="s">
        <v>261</v>
      </c>
      <c r="AU439" s="151" t="s">
        <v>82</v>
      </c>
      <c r="AV439" s="12" t="s">
        <v>80</v>
      </c>
      <c r="AW439" s="12" t="s">
        <v>30</v>
      </c>
      <c r="AX439" s="12" t="s">
        <v>73</v>
      </c>
      <c r="AY439" s="151" t="s">
        <v>252</v>
      </c>
    </row>
    <row r="440" spans="2:51" s="13" customFormat="1">
      <c r="B440" s="156"/>
      <c r="D440" s="150" t="s">
        <v>261</v>
      </c>
      <c r="E440" s="157" t="s">
        <v>1</v>
      </c>
      <c r="F440" s="158" t="s">
        <v>514</v>
      </c>
      <c r="H440" s="159">
        <v>11.404</v>
      </c>
      <c r="I440" s="160"/>
      <c r="L440" s="156"/>
      <c r="M440" s="161"/>
      <c r="T440" s="162"/>
      <c r="AT440" s="157" t="s">
        <v>261</v>
      </c>
      <c r="AU440" s="157" t="s">
        <v>82</v>
      </c>
      <c r="AV440" s="13" t="s">
        <v>82</v>
      </c>
      <c r="AW440" s="13" t="s">
        <v>30</v>
      </c>
      <c r="AX440" s="13" t="s">
        <v>73</v>
      </c>
      <c r="AY440" s="157" t="s">
        <v>252</v>
      </c>
    </row>
    <row r="441" spans="2:51" s="12" customFormat="1">
      <c r="B441" s="149"/>
      <c r="D441" s="150" t="s">
        <v>261</v>
      </c>
      <c r="E441" s="151" t="s">
        <v>1</v>
      </c>
      <c r="F441" s="152" t="s">
        <v>367</v>
      </c>
      <c r="H441" s="151" t="s">
        <v>1</v>
      </c>
      <c r="I441" s="153"/>
      <c r="L441" s="149"/>
      <c r="M441" s="154"/>
      <c r="T441" s="155"/>
      <c r="AT441" s="151" t="s">
        <v>261</v>
      </c>
      <c r="AU441" s="151" t="s">
        <v>82</v>
      </c>
      <c r="AV441" s="12" t="s">
        <v>80</v>
      </c>
      <c r="AW441" s="12" t="s">
        <v>30</v>
      </c>
      <c r="AX441" s="12" t="s">
        <v>73</v>
      </c>
      <c r="AY441" s="151" t="s">
        <v>252</v>
      </c>
    </row>
    <row r="442" spans="2:51" s="13" customFormat="1">
      <c r="B442" s="156"/>
      <c r="D442" s="150" t="s">
        <v>261</v>
      </c>
      <c r="E442" s="157" t="s">
        <v>1</v>
      </c>
      <c r="F442" s="158" t="s">
        <v>515</v>
      </c>
      <c r="H442" s="159">
        <v>5.2619999999999996</v>
      </c>
      <c r="I442" s="160"/>
      <c r="L442" s="156"/>
      <c r="M442" s="161"/>
      <c r="T442" s="162"/>
      <c r="AT442" s="157" t="s">
        <v>261</v>
      </c>
      <c r="AU442" s="157" t="s">
        <v>82</v>
      </c>
      <c r="AV442" s="13" t="s">
        <v>82</v>
      </c>
      <c r="AW442" s="13" t="s">
        <v>30</v>
      </c>
      <c r="AX442" s="13" t="s">
        <v>73</v>
      </c>
      <c r="AY442" s="157" t="s">
        <v>252</v>
      </c>
    </row>
    <row r="443" spans="2:51" s="12" customFormat="1">
      <c r="B443" s="149"/>
      <c r="D443" s="150" t="s">
        <v>261</v>
      </c>
      <c r="E443" s="151" t="s">
        <v>1</v>
      </c>
      <c r="F443" s="152" t="s">
        <v>516</v>
      </c>
      <c r="H443" s="151" t="s">
        <v>1</v>
      </c>
      <c r="I443" s="153"/>
      <c r="L443" s="149"/>
      <c r="M443" s="154"/>
      <c r="T443" s="155"/>
      <c r="AT443" s="151" t="s">
        <v>261</v>
      </c>
      <c r="AU443" s="151" t="s">
        <v>82</v>
      </c>
      <c r="AV443" s="12" t="s">
        <v>80</v>
      </c>
      <c r="AW443" s="12" t="s">
        <v>30</v>
      </c>
      <c r="AX443" s="12" t="s">
        <v>73</v>
      </c>
      <c r="AY443" s="151" t="s">
        <v>252</v>
      </c>
    </row>
    <row r="444" spans="2:51" s="13" customFormat="1">
      <c r="B444" s="156"/>
      <c r="D444" s="150" t="s">
        <v>261</v>
      </c>
      <c r="E444" s="157" t="s">
        <v>1</v>
      </c>
      <c r="F444" s="158" t="s">
        <v>547</v>
      </c>
      <c r="H444" s="159">
        <v>17.29</v>
      </c>
      <c r="I444" s="160"/>
      <c r="L444" s="156"/>
      <c r="M444" s="161"/>
      <c r="T444" s="162"/>
      <c r="AT444" s="157" t="s">
        <v>261</v>
      </c>
      <c r="AU444" s="157" t="s">
        <v>82</v>
      </c>
      <c r="AV444" s="13" t="s">
        <v>82</v>
      </c>
      <c r="AW444" s="13" t="s">
        <v>30</v>
      </c>
      <c r="AX444" s="13" t="s">
        <v>73</v>
      </c>
      <c r="AY444" s="157" t="s">
        <v>252</v>
      </c>
    </row>
    <row r="445" spans="2:51" s="12" customFormat="1">
      <c r="B445" s="149"/>
      <c r="D445" s="150" t="s">
        <v>261</v>
      </c>
      <c r="E445" s="151" t="s">
        <v>1</v>
      </c>
      <c r="F445" s="152" t="s">
        <v>352</v>
      </c>
      <c r="H445" s="151" t="s">
        <v>1</v>
      </c>
      <c r="I445" s="153"/>
      <c r="L445" s="149"/>
      <c r="M445" s="154"/>
      <c r="T445" s="155"/>
      <c r="AT445" s="151" t="s">
        <v>261</v>
      </c>
      <c r="AU445" s="151" t="s">
        <v>82</v>
      </c>
      <c r="AV445" s="12" t="s">
        <v>80</v>
      </c>
      <c r="AW445" s="12" t="s">
        <v>30</v>
      </c>
      <c r="AX445" s="12" t="s">
        <v>73</v>
      </c>
      <c r="AY445" s="151" t="s">
        <v>252</v>
      </c>
    </row>
    <row r="446" spans="2:51" s="13" customFormat="1">
      <c r="B446" s="156"/>
      <c r="D446" s="150" t="s">
        <v>261</v>
      </c>
      <c r="E446" s="157" t="s">
        <v>1</v>
      </c>
      <c r="F446" s="158" t="s">
        <v>518</v>
      </c>
      <c r="H446" s="159">
        <v>34.07</v>
      </c>
      <c r="I446" s="160"/>
      <c r="L446" s="156"/>
      <c r="M446" s="161"/>
      <c r="T446" s="162"/>
      <c r="AT446" s="157" t="s">
        <v>261</v>
      </c>
      <c r="AU446" s="157" t="s">
        <v>82</v>
      </c>
      <c r="AV446" s="13" t="s">
        <v>82</v>
      </c>
      <c r="AW446" s="13" t="s">
        <v>30</v>
      </c>
      <c r="AX446" s="13" t="s">
        <v>73</v>
      </c>
      <c r="AY446" s="157" t="s">
        <v>252</v>
      </c>
    </row>
    <row r="447" spans="2:51" s="12" customFormat="1">
      <c r="B447" s="149"/>
      <c r="D447" s="150" t="s">
        <v>261</v>
      </c>
      <c r="E447" s="151" t="s">
        <v>1</v>
      </c>
      <c r="F447" s="152" t="s">
        <v>519</v>
      </c>
      <c r="H447" s="151" t="s">
        <v>1</v>
      </c>
      <c r="I447" s="153"/>
      <c r="L447" s="149"/>
      <c r="M447" s="154"/>
      <c r="T447" s="155"/>
      <c r="AT447" s="151" t="s">
        <v>261</v>
      </c>
      <c r="AU447" s="151" t="s">
        <v>82</v>
      </c>
      <c r="AV447" s="12" t="s">
        <v>80</v>
      </c>
      <c r="AW447" s="12" t="s">
        <v>30</v>
      </c>
      <c r="AX447" s="12" t="s">
        <v>73</v>
      </c>
      <c r="AY447" s="151" t="s">
        <v>252</v>
      </c>
    </row>
    <row r="448" spans="2:51" s="13" customFormat="1">
      <c r="B448" s="156"/>
      <c r="D448" s="150" t="s">
        <v>261</v>
      </c>
      <c r="E448" s="157" t="s">
        <v>1</v>
      </c>
      <c r="F448" s="158" t="s">
        <v>548</v>
      </c>
      <c r="H448" s="159">
        <v>4.0599999999999996</v>
      </c>
      <c r="I448" s="160"/>
      <c r="L448" s="156"/>
      <c r="M448" s="161"/>
      <c r="T448" s="162"/>
      <c r="AT448" s="157" t="s">
        <v>261</v>
      </c>
      <c r="AU448" s="157" t="s">
        <v>82</v>
      </c>
      <c r="AV448" s="13" t="s">
        <v>82</v>
      </c>
      <c r="AW448" s="13" t="s">
        <v>30</v>
      </c>
      <c r="AX448" s="13" t="s">
        <v>73</v>
      </c>
      <c r="AY448" s="157" t="s">
        <v>252</v>
      </c>
    </row>
    <row r="449" spans="2:51" s="12" customFormat="1">
      <c r="B449" s="149"/>
      <c r="D449" s="150" t="s">
        <v>261</v>
      </c>
      <c r="E449" s="151" t="s">
        <v>1</v>
      </c>
      <c r="F449" s="152" t="s">
        <v>351</v>
      </c>
      <c r="H449" s="151" t="s">
        <v>1</v>
      </c>
      <c r="I449" s="153"/>
      <c r="L449" s="149"/>
      <c r="M449" s="154"/>
      <c r="T449" s="155"/>
      <c r="AT449" s="151" t="s">
        <v>261</v>
      </c>
      <c r="AU449" s="151" t="s">
        <v>82</v>
      </c>
      <c r="AV449" s="12" t="s">
        <v>80</v>
      </c>
      <c r="AW449" s="12" t="s">
        <v>30</v>
      </c>
      <c r="AX449" s="12" t="s">
        <v>73</v>
      </c>
      <c r="AY449" s="151" t="s">
        <v>252</v>
      </c>
    </row>
    <row r="450" spans="2:51" s="13" customFormat="1">
      <c r="B450" s="156"/>
      <c r="D450" s="150" t="s">
        <v>261</v>
      </c>
      <c r="E450" s="157" t="s">
        <v>1</v>
      </c>
      <c r="F450" s="158" t="s">
        <v>549</v>
      </c>
      <c r="H450" s="159">
        <v>10.220000000000001</v>
      </c>
      <c r="I450" s="160"/>
      <c r="L450" s="156"/>
      <c r="M450" s="161"/>
      <c r="T450" s="162"/>
      <c r="AT450" s="157" t="s">
        <v>261</v>
      </c>
      <c r="AU450" s="157" t="s">
        <v>82</v>
      </c>
      <c r="AV450" s="13" t="s">
        <v>82</v>
      </c>
      <c r="AW450" s="13" t="s">
        <v>30</v>
      </c>
      <c r="AX450" s="13" t="s">
        <v>73</v>
      </c>
      <c r="AY450" s="157" t="s">
        <v>252</v>
      </c>
    </row>
    <row r="451" spans="2:51" s="12" customFormat="1">
      <c r="B451" s="149"/>
      <c r="D451" s="150" t="s">
        <v>261</v>
      </c>
      <c r="E451" s="151" t="s">
        <v>1</v>
      </c>
      <c r="F451" s="152" t="s">
        <v>522</v>
      </c>
      <c r="H451" s="151" t="s">
        <v>1</v>
      </c>
      <c r="I451" s="153"/>
      <c r="L451" s="149"/>
      <c r="M451" s="154"/>
      <c r="T451" s="155"/>
      <c r="AT451" s="151" t="s">
        <v>261</v>
      </c>
      <c r="AU451" s="151" t="s">
        <v>82</v>
      </c>
      <c r="AV451" s="12" t="s">
        <v>80</v>
      </c>
      <c r="AW451" s="12" t="s">
        <v>30</v>
      </c>
      <c r="AX451" s="12" t="s">
        <v>73</v>
      </c>
      <c r="AY451" s="151" t="s">
        <v>252</v>
      </c>
    </row>
    <row r="452" spans="2:51" s="13" customFormat="1">
      <c r="B452" s="156"/>
      <c r="D452" s="150" t="s">
        <v>261</v>
      </c>
      <c r="E452" s="157" t="s">
        <v>1</v>
      </c>
      <c r="F452" s="158" t="s">
        <v>550</v>
      </c>
      <c r="H452" s="159">
        <v>29.939</v>
      </c>
      <c r="I452" s="160"/>
      <c r="L452" s="156"/>
      <c r="M452" s="161"/>
      <c r="T452" s="162"/>
      <c r="AT452" s="157" t="s">
        <v>261</v>
      </c>
      <c r="AU452" s="157" t="s">
        <v>82</v>
      </c>
      <c r="AV452" s="13" t="s">
        <v>82</v>
      </c>
      <c r="AW452" s="13" t="s">
        <v>30</v>
      </c>
      <c r="AX452" s="13" t="s">
        <v>73</v>
      </c>
      <c r="AY452" s="157" t="s">
        <v>252</v>
      </c>
    </row>
    <row r="453" spans="2:51" s="12" customFormat="1">
      <c r="B453" s="149"/>
      <c r="D453" s="150" t="s">
        <v>261</v>
      </c>
      <c r="E453" s="151" t="s">
        <v>1</v>
      </c>
      <c r="F453" s="152" t="s">
        <v>524</v>
      </c>
      <c r="H453" s="151" t="s">
        <v>1</v>
      </c>
      <c r="I453" s="153"/>
      <c r="L453" s="149"/>
      <c r="M453" s="154"/>
      <c r="T453" s="155"/>
      <c r="AT453" s="151" t="s">
        <v>261</v>
      </c>
      <c r="AU453" s="151" t="s">
        <v>82</v>
      </c>
      <c r="AV453" s="12" t="s">
        <v>80</v>
      </c>
      <c r="AW453" s="12" t="s">
        <v>30</v>
      </c>
      <c r="AX453" s="12" t="s">
        <v>73</v>
      </c>
      <c r="AY453" s="151" t="s">
        <v>252</v>
      </c>
    </row>
    <row r="454" spans="2:51" s="13" customFormat="1">
      <c r="B454" s="156"/>
      <c r="D454" s="150" t="s">
        <v>261</v>
      </c>
      <c r="E454" s="157" t="s">
        <v>1</v>
      </c>
      <c r="F454" s="158" t="s">
        <v>551</v>
      </c>
      <c r="H454" s="159">
        <v>15.077999999999999</v>
      </c>
      <c r="I454" s="160"/>
      <c r="L454" s="156"/>
      <c r="M454" s="161"/>
      <c r="T454" s="162"/>
      <c r="AT454" s="157" t="s">
        <v>261</v>
      </c>
      <c r="AU454" s="157" t="s">
        <v>82</v>
      </c>
      <c r="AV454" s="13" t="s">
        <v>82</v>
      </c>
      <c r="AW454" s="13" t="s">
        <v>30</v>
      </c>
      <c r="AX454" s="13" t="s">
        <v>73</v>
      </c>
      <c r="AY454" s="157" t="s">
        <v>252</v>
      </c>
    </row>
    <row r="455" spans="2:51" s="13" customFormat="1">
      <c r="B455" s="156"/>
      <c r="D455" s="150" t="s">
        <v>261</v>
      </c>
      <c r="E455" s="157" t="s">
        <v>1</v>
      </c>
      <c r="F455" s="158" t="s">
        <v>552</v>
      </c>
      <c r="H455" s="159">
        <v>0.7</v>
      </c>
      <c r="I455" s="160"/>
      <c r="L455" s="156"/>
      <c r="M455" s="161"/>
      <c r="T455" s="162"/>
      <c r="AT455" s="157" t="s">
        <v>261</v>
      </c>
      <c r="AU455" s="157" t="s">
        <v>82</v>
      </c>
      <c r="AV455" s="13" t="s">
        <v>82</v>
      </c>
      <c r="AW455" s="13" t="s">
        <v>30</v>
      </c>
      <c r="AX455" s="13" t="s">
        <v>73</v>
      </c>
      <c r="AY455" s="157" t="s">
        <v>252</v>
      </c>
    </row>
    <row r="456" spans="2:51" s="12" customFormat="1">
      <c r="B456" s="149"/>
      <c r="D456" s="150" t="s">
        <v>261</v>
      </c>
      <c r="E456" s="151" t="s">
        <v>1</v>
      </c>
      <c r="F456" s="152" t="s">
        <v>529</v>
      </c>
      <c r="H456" s="151" t="s">
        <v>1</v>
      </c>
      <c r="I456" s="153"/>
      <c r="L456" s="149"/>
      <c r="M456" s="154"/>
      <c r="T456" s="155"/>
      <c r="AT456" s="151" t="s">
        <v>261</v>
      </c>
      <c r="AU456" s="151" t="s">
        <v>82</v>
      </c>
      <c r="AV456" s="12" t="s">
        <v>80</v>
      </c>
      <c r="AW456" s="12" t="s">
        <v>30</v>
      </c>
      <c r="AX456" s="12" t="s">
        <v>73</v>
      </c>
      <c r="AY456" s="151" t="s">
        <v>252</v>
      </c>
    </row>
    <row r="457" spans="2:51" s="13" customFormat="1">
      <c r="B457" s="156"/>
      <c r="D457" s="150" t="s">
        <v>261</v>
      </c>
      <c r="E457" s="157" t="s">
        <v>1</v>
      </c>
      <c r="F457" s="158" t="s">
        <v>530</v>
      </c>
      <c r="H457" s="159">
        <v>16.8</v>
      </c>
      <c r="I457" s="160"/>
      <c r="L457" s="156"/>
      <c r="M457" s="161"/>
      <c r="T457" s="162"/>
      <c r="AT457" s="157" t="s">
        <v>261</v>
      </c>
      <c r="AU457" s="157" t="s">
        <v>82</v>
      </c>
      <c r="AV457" s="13" t="s">
        <v>82</v>
      </c>
      <c r="AW457" s="13" t="s">
        <v>30</v>
      </c>
      <c r="AX457" s="13" t="s">
        <v>73</v>
      </c>
      <c r="AY457" s="157" t="s">
        <v>252</v>
      </c>
    </row>
    <row r="458" spans="2:51" s="12" customFormat="1">
      <c r="B458" s="149"/>
      <c r="D458" s="150" t="s">
        <v>261</v>
      </c>
      <c r="E458" s="151" t="s">
        <v>1</v>
      </c>
      <c r="F458" s="152" t="s">
        <v>301</v>
      </c>
      <c r="H458" s="151" t="s">
        <v>1</v>
      </c>
      <c r="I458" s="153"/>
      <c r="L458" s="149"/>
      <c r="M458" s="154"/>
      <c r="T458" s="155"/>
      <c r="AT458" s="151" t="s">
        <v>261</v>
      </c>
      <c r="AU458" s="151" t="s">
        <v>82</v>
      </c>
      <c r="AV458" s="12" t="s">
        <v>80</v>
      </c>
      <c r="AW458" s="12" t="s">
        <v>30</v>
      </c>
      <c r="AX458" s="12" t="s">
        <v>73</v>
      </c>
      <c r="AY458" s="151" t="s">
        <v>252</v>
      </c>
    </row>
    <row r="459" spans="2:51" s="13" customFormat="1">
      <c r="B459" s="156"/>
      <c r="D459" s="150" t="s">
        <v>261</v>
      </c>
      <c r="E459" s="157" t="s">
        <v>1</v>
      </c>
      <c r="F459" s="158" t="s">
        <v>531</v>
      </c>
      <c r="H459" s="159">
        <v>45.896000000000001</v>
      </c>
      <c r="I459" s="160"/>
      <c r="L459" s="156"/>
      <c r="M459" s="161"/>
      <c r="T459" s="162"/>
      <c r="AT459" s="157" t="s">
        <v>261</v>
      </c>
      <c r="AU459" s="157" t="s">
        <v>82</v>
      </c>
      <c r="AV459" s="13" t="s">
        <v>82</v>
      </c>
      <c r="AW459" s="13" t="s">
        <v>30</v>
      </c>
      <c r="AX459" s="13" t="s">
        <v>73</v>
      </c>
      <c r="AY459" s="157" t="s">
        <v>252</v>
      </c>
    </row>
    <row r="460" spans="2:51" s="12" customFormat="1">
      <c r="B460" s="149"/>
      <c r="D460" s="150" t="s">
        <v>261</v>
      </c>
      <c r="E460" s="151" t="s">
        <v>1</v>
      </c>
      <c r="F460" s="152" t="s">
        <v>331</v>
      </c>
      <c r="H460" s="151" t="s">
        <v>1</v>
      </c>
      <c r="I460" s="153"/>
      <c r="L460" s="149"/>
      <c r="M460" s="154"/>
      <c r="T460" s="155"/>
      <c r="AT460" s="151" t="s">
        <v>261</v>
      </c>
      <c r="AU460" s="151" t="s">
        <v>82</v>
      </c>
      <c r="AV460" s="12" t="s">
        <v>80</v>
      </c>
      <c r="AW460" s="12" t="s">
        <v>30</v>
      </c>
      <c r="AX460" s="12" t="s">
        <v>73</v>
      </c>
      <c r="AY460" s="151" t="s">
        <v>252</v>
      </c>
    </row>
    <row r="461" spans="2:51" s="13" customFormat="1">
      <c r="B461" s="156"/>
      <c r="D461" s="150" t="s">
        <v>261</v>
      </c>
      <c r="E461" s="157" t="s">
        <v>1</v>
      </c>
      <c r="F461" s="158" t="s">
        <v>532</v>
      </c>
      <c r="H461" s="159">
        <v>11.775</v>
      </c>
      <c r="I461" s="160"/>
      <c r="L461" s="156"/>
      <c r="M461" s="161"/>
      <c r="T461" s="162"/>
      <c r="AT461" s="157" t="s">
        <v>261</v>
      </c>
      <c r="AU461" s="157" t="s">
        <v>82</v>
      </c>
      <c r="AV461" s="13" t="s">
        <v>82</v>
      </c>
      <c r="AW461" s="13" t="s">
        <v>30</v>
      </c>
      <c r="AX461" s="13" t="s">
        <v>73</v>
      </c>
      <c r="AY461" s="157" t="s">
        <v>252</v>
      </c>
    </row>
    <row r="462" spans="2:51" s="12" customFormat="1">
      <c r="B462" s="149"/>
      <c r="D462" s="150" t="s">
        <v>261</v>
      </c>
      <c r="E462" s="151" t="s">
        <v>1</v>
      </c>
      <c r="F462" s="152" t="s">
        <v>303</v>
      </c>
      <c r="H462" s="151" t="s">
        <v>1</v>
      </c>
      <c r="I462" s="153"/>
      <c r="L462" s="149"/>
      <c r="M462" s="154"/>
      <c r="T462" s="155"/>
      <c r="AT462" s="151" t="s">
        <v>261</v>
      </c>
      <c r="AU462" s="151" t="s">
        <v>82</v>
      </c>
      <c r="AV462" s="12" t="s">
        <v>80</v>
      </c>
      <c r="AW462" s="12" t="s">
        <v>30</v>
      </c>
      <c r="AX462" s="12" t="s">
        <v>73</v>
      </c>
      <c r="AY462" s="151" t="s">
        <v>252</v>
      </c>
    </row>
    <row r="463" spans="2:51" s="13" customFormat="1">
      <c r="B463" s="156"/>
      <c r="D463" s="150" t="s">
        <v>261</v>
      </c>
      <c r="E463" s="157" t="s">
        <v>1</v>
      </c>
      <c r="F463" s="158" t="s">
        <v>533</v>
      </c>
      <c r="H463" s="159">
        <v>9.2200000000000006</v>
      </c>
      <c r="I463" s="160"/>
      <c r="L463" s="156"/>
      <c r="M463" s="161"/>
      <c r="T463" s="162"/>
      <c r="AT463" s="157" t="s">
        <v>261</v>
      </c>
      <c r="AU463" s="157" t="s">
        <v>82</v>
      </c>
      <c r="AV463" s="13" t="s">
        <v>82</v>
      </c>
      <c r="AW463" s="13" t="s">
        <v>30</v>
      </c>
      <c r="AX463" s="13" t="s">
        <v>73</v>
      </c>
      <c r="AY463" s="157" t="s">
        <v>252</v>
      </c>
    </row>
    <row r="464" spans="2:51" s="12" customFormat="1">
      <c r="B464" s="149"/>
      <c r="D464" s="150" t="s">
        <v>261</v>
      </c>
      <c r="E464" s="151" t="s">
        <v>1</v>
      </c>
      <c r="F464" s="152" t="s">
        <v>534</v>
      </c>
      <c r="H464" s="151" t="s">
        <v>1</v>
      </c>
      <c r="I464" s="153"/>
      <c r="L464" s="149"/>
      <c r="M464" s="154"/>
      <c r="T464" s="155"/>
      <c r="AT464" s="151" t="s">
        <v>261</v>
      </c>
      <c r="AU464" s="151" t="s">
        <v>82</v>
      </c>
      <c r="AV464" s="12" t="s">
        <v>80</v>
      </c>
      <c r="AW464" s="12" t="s">
        <v>30</v>
      </c>
      <c r="AX464" s="12" t="s">
        <v>73</v>
      </c>
      <c r="AY464" s="151" t="s">
        <v>252</v>
      </c>
    </row>
    <row r="465" spans="2:65" s="13" customFormat="1">
      <c r="B465" s="156"/>
      <c r="D465" s="150" t="s">
        <v>261</v>
      </c>
      <c r="E465" s="157" t="s">
        <v>1</v>
      </c>
      <c r="F465" s="158" t="s">
        <v>296</v>
      </c>
      <c r="H465" s="159">
        <v>53.82</v>
      </c>
      <c r="I465" s="160"/>
      <c r="L465" s="156"/>
      <c r="M465" s="161"/>
      <c r="T465" s="162"/>
      <c r="AT465" s="157" t="s">
        <v>261</v>
      </c>
      <c r="AU465" s="157" t="s">
        <v>82</v>
      </c>
      <c r="AV465" s="13" t="s">
        <v>82</v>
      </c>
      <c r="AW465" s="13" t="s">
        <v>30</v>
      </c>
      <c r="AX465" s="13" t="s">
        <v>73</v>
      </c>
      <c r="AY465" s="157" t="s">
        <v>252</v>
      </c>
    </row>
    <row r="466" spans="2:65" s="12" customFormat="1">
      <c r="B466" s="149"/>
      <c r="D466" s="150" t="s">
        <v>261</v>
      </c>
      <c r="E466" s="151" t="s">
        <v>1</v>
      </c>
      <c r="F466" s="152" t="s">
        <v>535</v>
      </c>
      <c r="H466" s="151" t="s">
        <v>1</v>
      </c>
      <c r="I466" s="153"/>
      <c r="L466" s="149"/>
      <c r="M466" s="154"/>
      <c r="T466" s="155"/>
      <c r="AT466" s="151" t="s">
        <v>261</v>
      </c>
      <c r="AU466" s="151" t="s">
        <v>82</v>
      </c>
      <c r="AV466" s="12" t="s">
        <v>80</v>
      </c>
      <c r="AW466" s="12" t="s">
        <v>30</v>
      </c>
      <c r="AX466" s="12" t="s">
        <v>73</v>
      </c>
      <c r="AY466" s="151" t="s">
        <v>252</v>
      </c>
    </row>
    <row r="467" spans="2:65" s="13" customFormat="1">
      <c r="B467" s="156"/>
      <c r="D467" s="150" t="s">
        <v>261</v>
      </c>
      <c r="E467" s="157" t="s">
        <v>1</v>
      </c>
      <c r="F467" s="158" t="s">
        <v>536</v>
      </c>
      <c r="H467" s="159">
        <v>11.99</v>
      </c>
      <c r="I467" s="160"/>
      <c r="L467" s="156"/>
      <c r="M467" s="161"/>
      <c r="T467" s="162"/>
      <c r="AT467" s="157" t="s">
        <v>261</v>
      </c>
      <c r="AU467" s="157" t="s">
        <v>82</v>
      </c>
      <c r="AV467" s="13" t="s">
        <v>82</v>
      </c>
      <c r="AW467" s="13" t="s">
        <v>30</v>
      </c>
      <c r="AX467" s="13" t="s">
        <v>73</v>
      </c>
      <c r="AY467" s="157" t="s">
        <v>252</v>
      </c>
    </row>
    <row r="468" spans="2:65" s="12" customFormat="1">
      <c r="B468" s="149"/>
      <c r="D468" s="150" t="s">
        <v>261</v>
      </c>
      <c r="E468" s="151" t="s">
        <v>1</v>
      </c>
      <c r="F468" s="152" t="s">
        <v>537</v>
      </c>
      <c r="H468" s="151" t="s">
        <v>1</v>
      </c>
      <c r="I468" s="153"/>
      <c r="L468" s="149"/>
      <c r="M468" s="154"/>
      <c r="T468" s="155"/>
      <c r="AT468" s="151" t="s">
        <v>261</v>
      </c>
      <c r="AU468" s="151" t="s">
        <v>82</v>
      </c>
      <c r="AV468" s="12" t="s">
        <v>80</v>
      </c>
      <c r="AW468" s="12" t="s">
        <v>30</v>
      </c>
      <c r="AX468" s="12" t="s">
        <v>73</v>
      </c>
      <c r="AY468" s="151" t="s">
        <v>252</v>
      </c>
    </row>
    <row r="469" spans="2:65" s="13" customFormat="1">
      <c r="B469" s="156"/>
      <c r="D469" s="150" t="s">
        <v>261</v>
      </c>
      <c r="E469" s="157" t="s">
        <v>1</v>
      </c>
      <c r="F469" s="158" t="s">
        <v>538</v>
      </c>
      <c r="H469" s="159">
        <v>23.518999999999998</v>
      </c>
      <c r="I469" s="160"/>
      <c r="L469" s="156"/>
      <c r="M469" s="161"/>
      <c r="T469" s="162"/>
      <c r="AT469" s="157" t="s">
        <v>261</v>
      </c>
      <c r="AU469" s="157" t="s">
        <v>82</v>
      </c>
      <c r="AV469" s="13" t="s">
        <v>82</v>
      </c>
      <c r="AW469" s="13" t="s">
        <v>30</v>
      </c>
      <c r="AX469" s="13" t="s">
        <v>73</v>
      </c>
      <c r="AY469" s="157" t="s">
        <v>252</v>
      </c>
    </row>
    <row r="470" spans="2:65" s="12" customFormat="1">
      <c r="B470" s="149"/>
      <c r="D470" s="150" t="s">
        <v>261</v>
      </c>
      <c r="E470" s="151" t="s">
        <v>1</v>
      </c>
      <c r="F470" s="152" t="s">
        <v>539</v>
      </c>
      <c r="H470" s="151" t="s">
        <v>1</v>
      </c>
      <c r="I470" s="153"/>
      <c r="L470" s="149"/>
      <c r="M470" s="154"/>
      <c r="T470" s="155"/>
      <c r="AT470" s="151" t="s">
        <v>261</v>
      </c>
      <c r="AU470" s="151" t="s">
        <v>82</v>
      </c>
      <c r="AV470" s="12" t="s">
        <v>80</v>
      </c>
      <c r="AW470" s="12" t="s">
        <v>30</v>
      </c>
      <c r="AX470" s="12" t="s">
        <v>73</v>
      </c>
      <c r="AY470" s="151" t="s">
        <v>252</v>
      </c>
    </row>
    <row r="471" spans="2:65" s="13" customFormat="1">
      <c r="B471" s="156"/>
      <c r="D471" s="150" t="s">
        <v>261</v>
      </c>
      <c r="E471" s="157" t="s">
        <v>1</v>
      </c>
      <c r="F471" s="158" t="s">
        <v>540</v>
      </c>
      <c r="H471" s="159">
        <v>9.3379999999999992</v>
      </c>
      <c r="I471" s="160"/>
      <c r="L471" s="156"/>
      <c r="M471" s="161"/>
      <c r="T471" s="162"/>
      <c r="AT471" s="157" t="s">
        <v>261</v>
      </c>
      <c r="AU471" s="157" t="s">
        <v>82</v>
      </c>
      <c r="AV471" s="13" t="s">
        <v>82</v>
      </c>
      <c r="AW471" s="13" t="s">
        <v>30</v>
      </c>
      <c r="AX471" s="13" t="s">
        <v>73</v>
      </c>
      <c r="AY471" s="157" t="s">
        <v>252</v>
      </c>
    </row>
    <row r="472" spans="2:65" s="12" customFormat="1">
      <c r="B472" s="149"/>
      <c r="D472" s="150" t="s">
        <v>261</v>
      </c>
      <c r="E472" s="151" t="s">
        <v>1</v>
      </c>
      <c r="F472" s="152" t="s">
        <v>541</v>
      </c>
      <c r="H472" s="151" t="s">
        <v>1</v>
      </c>
      <c r="I472" s="153"/>
      <c r="L472" s="149"/>
      <c r="M472" s="154"/>
      <c r="T472" s="155"/>
      <c r="AT472" s="151" t="s">
        <v>261</v>
      </c>
      <c r="AU472" s="151" t="s">
        <v>82</v>
      </c>
      <c r="AV472" s="12" t="s">
        <v>80</v>
      </c>
      <c r="AW472" s="12" t="s">
        <v>30</v>
      </c>
      <c r="AX472" s="12" t="s">
        <v>73</v>
      </c>
      <c r="AY472" s="151" t="s">
        <v>252</v>
      </c>
    </row>
    <row r="473" spans="2:65" s="13" customFormat="1">
      <c r="B473" s="156"/>
      <c r="D473" s="150" t="s">
        <v>261</v>
      </c>
      <c r="E473" s="157" t="s">
        <v>1</v>
      </c>
      <c r="F473" s="158" t="s">
        <v>542</v>
      </c>
      <c r="H473" s="159">
        <v>64.358000000000004</v>
      </c>
      <c r="I473" s="160"/>
      <c r="L473" s="156"/>
      <c r="M473" s="161"/>
      <c r="T473" s="162"/>
      <c r="AT473" s="157" t="s">
        <v>261</v>
      </c>
      <c r="AU473" s="157" t="s">
        <v>82</v>
      </c>
      <c r="AV473" s="13" t="s">
        <v>82</v>
      </c>
      <c r="AW473" s="13" t="s">
        <v>30</v>
      </c>
      <c r="AX473" s="13" t="s">
        <v>73</v>
      </c>
      <c r="AY473" s="157" t="s">
        <v>252</v>
      </c>
    </row>
    <row r="474" spans="2:65" s="15" customFormat="1">
      <c r="B474" s="180"/>
      <c r="D474" s="150" t="s">
        <v>261</v>
      </c>
      <c r="E474" s="181" t="s">
        <v>1</v>
      </c>
      <c r="F474" s="182" t="s">
        <v>510</v>
      </c>
      <c r="H474" s="183">
        <v>417.26700000000005</v>
      </c>
      <c r="I474" s="184"/>
      <c r="L474" s="180"/>
      <c r="M474" s="185"/>
      <c r="T474" s="186"/>
      <c r="AT474" s="181" t="s">
        <v>261</v>
      </c>
      <c r="AU474" s="181" t="s">
        <v>82</v>
      </c>
      <c r="AV474" s="15" t="s">
        <v>96</v>
      </c>
      <c r="AW474" s="15" t="s">
        <v>30</v>
      </c>
      <c r="AX474" s="15" t="s">
        <v>73</v>
      </c>
      <c r="AY474" s="181" t="s">
        <v>252</v>
      </c>
    </row>
    <row r="475" spans="2:65" s="14" customFormat="1">
      <c r="B475" s="163"/>
      <c r="D475" s="150" t="s">
        <v>261</v>
      </c>
      <c r="E475" s="164" t="s">
        <v>1</v>
      </c>
      <c r="F475" s="165" t="s">
        <v>277</v>
      </c>
      <c r="H475" s="166">
        <v>432.02700000000004</v>
      </c>
      <c r="I475" s="167"/>
      <c r="L475" s="163"/>
      <c r="M475" s="168"/>
      <c r="T475" s="169"/>
      <c r="AT475" s="164" t="s">
        <v>261</v>
      </c>
      <c r="AU475" s="164" t="s">
        <v>82</v>
      </c>
      <c r="AV475" s="14" t="s">
        <v>259</v>
      </c>
      <c r="AW475" s="14" t="s">
        <v>30</v>
      </c>
      <c r="AX475" s="14" t="s">
        <v>80</v>
      </c>
      <c r="AY475" s="164" t="s">
        <v>252</v>
      </c>
    </row>
    <row r="476" spans="2:65" s="1" customFormat="1" ht="37.9" customHeight="1">
      <c r="B476" s="32"/>
      <c r="C476" s="136" t="s">
        <v>553</v>
      </c>
      <c r="D476" s="136" t="s">
        <v>254</v>
      </c>
      <c r="E476" s="137" t="s">
        <v>554</v>
      </c>
      <c r="F476" s="138" t="s">
        <v>555</v>
      </c>
      <c r="G476" s="139" t="s">
        <v>257</v>
      </c>
      <c r="H476" s="140">
        <v>24</v>
      </c>
      <c r="I476" s="141"/>
      <c r="J476" s="142">
        <f>ROUND(I476*H476,2)</f>
        <v>0</v>
      </c>
      <c r="K476" s="138" t="s">
        <v>258</v>
      </c>
      <c r="L476" s="32"/>
      <c r="M476" s="143" t="s">
        <v>1</v>
      </c>
      <c r="N476" s="144" t="s">
        <v>38</v>
      </c>
      <c r="P476" s="145">
        <f>O476*H476</f>
        <v>0</v>
      </c>
      <c r="Q476" s="145">
        <v>2.1000000000000001E-2</v>
      </c>
      <c r="R476" s="145">
        <f>Q476*H476</f>
        <v>0.504</v>
      </c>
      <c r="S476" s="145">
        <v>0</v>
      </c>
      <c r="T476" s="146">
        <f>S476*H476</f>
        <v>0</v>
      </c>
      <c r="AR476" s="147" t="s">
        <v>259</v>
      </c>
      <c r="AT476" s="147" t="s">
        <v>254</v>
      </c>
      <c r="AU476" s="147" t="s">
        <v>82</v>
      </c>
      <c r="AY476" s="17" t="s">
        <v>252</v>
      </c>
      <c r="BE476" s="148">
        <f>IF(N476="základní",J476,0)</f>
        <v>0</v>
      </c>
      <c r="BF476" s="148">
        <f>IF(N476="snížená",J476,0)</f>
        <v>0</v>
      </c>
      <c r="BG476" s="148">
        <f>IF(N476="zákl. přenesená",J476,0)</f>
        <v>0</v>
      </c>
      <c r="BH476" s="148">
        <f>IF(N476="sníž. přenesená",J476,0)</f>
        <v>0</v>
      </c>
      <c r="BI476" s="148">
        <f>IF(N476="nulová",J476,0)</f>
        <v>0</v>
      </c>
      <c r="BJ476" s="17" t="s">
        <v>80</v>
      </c>
      <c r="BK476" s="148">
        <f>ROUND(I476*H476,2)</f>
        <v>0</v>
      </c>
      <c r="BL476" s="17" t="s">
        <v>259</v>
      </c>
      <c r="BM476" s="147" t="s">
        <v>556</v>
      </c>
    </row>
    <row r="477" spans="2:65" s="12" customFormat="1">
      <c r="B477" s="149"/>
      <c r="D477" s="150" t="s">
        <v>261</v>
      </c>
      <c r="E477" s="151" t="s">
        <v>1</v>
      </c>
      <c r="F477" s="152" t="s">
        <v>557</v>
      </c>
      <c r="H477" s="151" t="s">
        <v>1</v>
      </c>
      <c r="I477" s="153"/>
      <c r="L477" s="149"/>
      <c r="M477" s="154"/>
      <c r="T477" s="155"/>
      <c r="AT477" s="151" t="s">
        <v>261</v>
      </c>
      <c r="AU477" s="151" t="s">
        <v>82</v>
      </c>
      <c r="AV477" s="12" t="s">
        <v>80</v>
      </c>
      <c r="AW477" s="12" t="s">
        <v>30</v>
      </c>
      <c r="AX477" s="12" t="s">
        <v>73</v>
      </c>
      <c r="AY477" s="151" t="s">
        <v>252</v>
      </c>
    </row>
    <row r="478" spans="2:65" s="13" customFormat="1">
      <c r="B478" s="156"/>
      <c r="D478" s="150" t="s">
        <v>261</v>
      </c>
      <c r="E478" s="157" t="s">
        <v>1</v>
      </c>
      <c r="F478" s="158" t="s">
        <v>558</v>
      </c>
      <c r="H478" s="159">
        <v>24</v>
      </c>
      <c r="I478" s="160"/>
      <c r="L478" s="156"/>
      <c r="M478" s="161"/>
      <c r="T478" s="162"/>
      <c r="AT478" s="157" t="s">
        <v>261</v>
      </c>
      <c r="AU478" s="157" t="s">
        <v>82</v>
      </c>
      <c r="AV478" s="13" t="s">
        <v>82</v>
      </c>
      <c r="AW478" s="13" t="s">
        <v>30</v>
      </c>
      <c r="AX478" s="13" t="s">
        <v>73</v>
      </c>
      <c r="AY478" s="157" t="s">
        <v>252</v>
      </c>
    </row>
    <row r="479" spans="2:65" s="14" customFormat="1">
      <c r="B479" s="163"/>
      <c r="D479" s="150" t="s">
        <v>261</v>
      </c>
      <c r="E479" s="164" t="s">
        <v>1</v>
      </c>
      <c r="F479" s="165" t="s">
        <v>277</v>
      </c>
      <c r="H479" s="166">
        <v>24</v>
      </c>
      <c r="I479" s="167"/>
      <c r="L479" s="163"/>
      <c r="M479" s="168"/>
      <c r="T479" s="169"/>
      <c r="AT479" s="164" t="s">
        <v>261</v>
      </c>
      <c r="AU479" s="164" t="s">
        <v>82</v>
      </c>
      <c r="AV479" s="14" t="s">
        <v>259</v>
      </c>
      <c r="AW479" s="14" t="s">
        <v>30</v>
      </c>
      <c r="AX479" s="14" t="s">
        <v>80</v>
      </c>
      <c r="AY479" s="164" t="s">
        <v>252</v>
      </c>
    </row>
    <row r="480" spans="2:65" s="1" customFormat="1" ht="16.5" customHeight="1">
      <c r="B480" s="32"/>
      <c r="C480" s="136" t="s">
        <v>559</v>
      </c>
      <c r="D480" s="136" t="s">
        <v>254</v>
      </c>
      <c r="E480" s="137" t="s">
        <v>560</v>
      </c>
      <c r="F480" s="138" t="s">
        <v>561</v>
      </c>
      <c r="G480" s="139" t="s">
        <v>257</v>
      </c>
      <c r="H480" s="140">
        <v>29.25</v>
      </c>
      <c r="I480" s="141"/>
      <c r="J480" s="142">
        <f>ROUND(I480*H480,2)</f>
        <v>0</v>
      </c>
      <c r="K480" s="138" t="s">
        <v>1</v>
      </c>
      <c r="L480" s="32"/>
      <c r="M480" s="143" t="s">
        <v>1</v>
      </c>
      <c r="N480" s="144" t="s">
        <v>38</v>
      </c>
      <c r="P480" s="145">
        <f>O480*H480</f>
        <v>0</v>
      </c>
      <c r="Q480" s="145">
        <v>0</v>
      </c>
      <c r="R480" s="145">
        <f>Q480*H480</f>
        <v>0</v>
      </c>
      <c r="S480" s="145">
        <v>0</v>
      </c>
      <c r="T480" s="146">
        <f>S480*H480</f>
        <v>0</v>
      </c>
      <c r="AR480" s="147" t="s">
        <v>259</v>
      </c>
      <c r="AT480" s="147" t="s">
        <v>254</v>
      </c>
      <c r="AU480" s="147" t="s">
        <v>82</v>
      </c>
      <c r="AY480" s="17" t="s">
        <v>252</v>
      </c>
      <c r="BE480" s="148">
        <f>IF(N480="základní",J480,0)</f>
        <v>0</v>
      </c>
      <c r="BF480" s="148">
        <f>IF(N480="snížená",J480,0)</f>
        <v>0</v>
      </c>
      <c r="BG480" s="148">
        <f>IF(N480="zákl. přenesená",J480,0)</f>
        <v>0</v>
      </c>
      <c r="BH480" s="148">
        <f>IF(N480="sníž. přenesená",J480,0)</f>
        <v>0</v>
      </c>
      <c r="BI480" s="148">
        <f>IF(N480="nulová",J480,0)</f>
        <v>0</v>
      </c>
      <c r="BJ480" s="17" t="s">
        <v>80</v>
      </c>
      <c r="BK480" s="148">
        <f>ROUND(I480*H480,2)</f>
        <v>0</v>
      </c>
      <c r="BL480" s="17" t="s">
        <v>259</v>
      </c>
      <c r="BM480" s="147" t="s">
        <v>562</v>
      </c>
    </row>
    <row r="481" spans="2:65" s="12" customFormat="1">
      <c r="B481" s="149"/>
      <c r="D481" s="150" t="s">
        <v>261</v>
      </c>
      <c r="E481" s="151" t="s">
        <v>1</v>
      </c>
      <c r="F481" s="152" t="s">
        <v>563</v>
      </c>
      <c r="H481" s="151" t="s">
        <v>1</v>
      </c>
      <c r="I481" s="153"/>
      <c r="L481" s="149"/>
      <c r="M481" s="154"/>
      <c r="T481" s="155"/>
      <c r="AT481" s="151" t="s">
        <v>261</v>
      </c>
      <c r="AU481" s="151" t="s">
        <v>82</v>
      </c>
      <c r="AV481" s="12" t="s">
        <v>80</v>
      </c>
      <c r="AW481" s="12" t="s">
        <v>30</v>
      </c>
      <c r="AX481" s="12" t="s">
        <v>73</v>
      </c>
      <c r="AY481" s="151" t="s">
        <v>252</v>
      </c>
    </row>
    <row r="482" spans="2:65" s="13" customFormat="1">
      <c r="B482" s="156"/>
      <c r="D482" s="150" t="s">
        <v>261</v>
      </c>
      <c r="E482" s="157" t="s">
        <v>1</v>
      </c>
      <c r="F482" s="158" t="s">
        <v>564</v>
      </c>
      <c r="H482" s="159">
        <v>29.25</v>
      </c>
      <c r="I482" s="160"/>
      <c r="L482" s="156"/>
      <c r="M482" s="161"/>
      <c r="T482" s="162"/>
      <c r="AT482" s="157" t="s">
        <v>261</v>
      </c>
      <c r="AU482" s="157" t="s">
        <v>82</v>
      </c>
      <c r="AV482" s="13" t="s">
        <v>82</v>
      </c>
      <c r="AW482" s="13" t="s">
        <v>30</v>
      </c>
      <c r="AX482" s="13" t="s">
        <v>80</v>
      </c>
      <c r="AY482" s="157" t="s">
        <v>252</v>
      </c>
    </row>
    <row r="483" spans="2:65" s="1" customFormat="1" ht="37.9" customHeight="1">
      <c r="B483" s="32"/>
      <c r="C483" s="136" t="s">
        <v>565</v>
      </c>
      <c r="D483" s="136" t="s">
        <v>254</v>
      </c>
      <c r="E483" s="137" t="s">
        <v>566</v>
      </c>
      <c r="F483" s="138" t="s">
        <v>567</v>
      </c>
      <c r="G483" s="139" t="s">
        <v>257</v>
      </c>
      <c r="H483" s="140">
        <v>40.648000000000003</v>
      </c>
      <c r="I483" s="141"/>
      <c r="J483" s="142">
        <f>ROUND(I483*H483,2)</f>
        <v>0</v>
      </c>
      <c r="K483" s="138" t="s">
        <v>258</v>
      </c>
      <c r="L483" s="32"/>
      <c r="M483" s="143" t="s">
        <v>1</v>
      </c>
      <c r="N483" s="144" t="s">
        <v>38</v>
      </c>
      <c r="P483" s="145">
        <f>O483*H483</f>
        <v>0</v>
      </c>
      <c r="Q483" s="145">
        <v>4.4099999999999999E-3</v>
      </c>
      <c r="R483" s="145">
        <f>Q483*H483</f>
        <v>0.17925768</v>
      </c>
      <c r="S483" s="145">
        <v>0</v>
      </c>
      <c r="T483" s="146">
        <f>S483*H483</f>
        <v>0</v>
      </c>
      <c r="AR483" s="147" t="s">
        <v>259</v>
      </c>
      <c r="AT483" s="147" t="s">
        <v>254</v>
      </c>
      <c r="AU483" s="147" t="s">
        <v>82</v>
      </c>
      <c r="AY483" s="17" t="s">
        <v>252</v>
      </c>
      <c r="BE483" s="148">
        <f>IF(N483="základní",J483,0)</f>
        <v>0</v>
      </c>
      <c r="BF483" s="148">
        <f>IF(N483="snížená",J483,0)</f>
        <v>0</v>
      </c>
      <c r="BG483" s="148">
        <f>IF(N483="zákl. přenesená",J483,0)</f>
        <v>0</v>
      </c>
      <c r="BH483" s="148">
        <f>IF(N483="sníž. přenesená",J483,0)</f>
        <v>0</v>
      </c>
      <c r="BI483" s="148">
        <f>IF(N483="nulová",J483,0)</f>
        <v>0</v>
      </c>
      <c r="BJ483" s="17" t="s">
        <v>80</v>
      </c>
      <c r="BK483" s="148">
        <f>ROUND(I483*H483,2)</f>
        <v>0</v>
      </c>
      <c r="BL483" s="17" t="s">
        <v>259</v>
      </c>
      <c r="BM483" s="147" t="s">
        <v>568</v>
      </c>
    </row>
    <row r="484" spans="2:65" s="12" customFormat="1">
      <c r="B484" s="149"/>
      <c r="D484" s="150" t="s">
        <v>261</v>
      </c>
      <c r="E484" s="151" t="s">
        <v>1</v>
      </c>
      <c r="F484" s="152" t="s">
        <v>569</v>
      </c>
      <c r="H484" s="151" t="s">
        <v>1</v>
      </c>
      <c r="I484" s="153"/>
      <c r="L484" s="149"/>
      <c r="M484" s="154"/>
      <c r="T484" s="155"/>
      <c r="AT484" s="151" t="s">
        <v>261</v>
      </c>
      <c r="AU484" s="151" t="s">
        <v>82</v>
      </c>
      <c r="AV484" s="12" t="s">
        <v>80</v>
      </c>
      <c r="AW484" s="12" t="s">
        <v>30</v>
      </c>
      <c r="AX484" s="12" t="s">
        <v>73</v>
      </c>
      <c r="AY484" s="151" t="s">
        <v>252</v>
      </c>
    </row>
    <row r="485" spans="2:65" s="12" customFormat="1">
      <c r="B485" s="149"/>
      <c r="D485" s="150" t="s">
        <v>261</v>
      </c>
      <c r="E485" s="151" t="s">
        <v>1</v>
      </c>
      <c r="F485" s="152" t="s">
        <v>570</v>
      </c>
      <c r="H485" s="151" t="s">
        <v>1</v>
      </c>
      <c r="I485" s="153"/>
      <c r="L485" s="149"/>
      <c r="M485" s="154"/>
      <c r="T485" s="155"/>
      <c r="AT485" s="151" t="s">
        <v>261</v>
      </c>
      <c r="AU485" s="151" t="s">
        <v>82</v>
      </c>
      <c r="AV485" s="12" t="s">
        <v>80</v>
      </c>
      <c r="AW485" s="12" t="s">
        <v>30</v>
      </c>
      <c r="AX485" s="12" t="s">
        <v>73</v>
      </c>
      <c r="AY485" s="151" t="s">
        <v>252</v>
      </c>
    </row>
    <row r="486" spans="2:65" s="13" customFormat="1">
      <c r="B486" s="156"/>
      <c r="D486" s="150" t="s">
        <v>261</v>
      </c>
      <c r="E486" s="157" t="s">
        <v>1</v>
      </c>
      <c r="F486" s="158" t="s">
        <v>415</v>
      </c>
      <c r="H486" s="159">
        <v>8.44</v>
      </c>
      <c r="I486" s="160"/>
      <c r="L486" s="156"/>
      <c r="M486" s="161"/>
      <c r="T486" s="162"/>
      <c r="AT486" s="157" t="s">
        <v>261</v>
      </c>
      <c r="AU486" s="157" t="s">
        <v>82</v>
      </c>
      <c r="AV486" s="13" t="s">
        <v>82</v>
      </c>
      <c r="AW486" s="13" t="s">
        <v>30</v>
      </c>
      <c r="AX486" s="13" t="s">
        <v>73</v>
      </c>
      <c r="AY486" s="157" t="s">
        <v>252</v>
      </c>
    </row>
    <row r="487" spans="2:65" s="12" customFormat="1">
      <c r="B487" s="149"/>
      <c r="D487" s="150" t="s">
        <v>261</v>
      </c>
      <c r="E487" s="151" t="s">
        <v>1</v>
      </c>
      <c r="F487" s="152" t="s">
        <v>571</v>
      </c>
      <c r="H487" s="151" t="s">
        <v>1</v>
      </c>
      <c r="I487" s="153"/>
      <c r="L487" s="149"/>
      <c r="M487" s="154"/>
      <c r="T487" s="155"/>
      <c r="AT487" s="151" t="s">
        <v>261</v>
      </c>
      <c r="AU487" s="151" t="s">
        <v>82</v>
      </c>
      <c r="AV487" s="12" t="s">
        <v>80</v>
      </c>
      <c r="AW487" s="12" t="s">
        <v>30</v>
      </c>
      <c r="AX487" s="12" t="s">
        <v>73</v>
      </c>
      <c r="AY487" s="151" t="s">
        <v>252</v>
      </c>
    </row>
    <row r="488" spans="2:65" s="13" customFormat="1">
      <c r="B488" s="156"/>
      <c r="D488" s="150" t="s">
        <v>261</v>
      </c>
      <c r="E488" s="157" t="s">
        <v>1</v>
      </c>
      <c r="F488" s="158" t="s">
        <v>572</v>
      </c>
      <c r="H488" s="159">
        <v>10.128</v>
      </c>
      <c r="I488" s="160"/>
      <c r="L488" s="156"/>
      <c r="M488" s="161"/>
      <c r="T488" s="162"/>
      <c r="AT488" s="157" t="s">
        <v>261</v>
      </c>
      <c r="AU488" s="157" t="s">
        <v>82</v>
      </c>
      <c r="AV488" s="13" t="s">
        <v>82</v>
      </c>
      <c r="AW488" s="13" t="s">
        <v>30</v>
      </c>
      <c r="AX488" s="13" t="s">
        <v>73</v>
      </c>
      <c r="AY488" s="157" t="s">
        <v>252</v>
      </c>
    </row>
    <row r="489" spans="2:65" s="12" customFormat="1">
      <c r="B489" s="149"/>
      <c r="D489" s="150" t="s">
        <v>261</v>
      </c>
      <c r="E489" s="151" t="s">
        <v>1</v>
      </c>
      <c r="F489" s="152" t="s">
        <v>274</v>
      </c>
      <c r="H489" s="151" t="s">
        <v>1</v>
      </c>
      <c r="I489" s="153"/>
      <c r="L489" s="149"/>
      <c r="M489" s="154"/>
      <c r="T489" s="155"/>
      <c r="AT489" s="151" t="s">
        <v>261</v>
      </c>
      <c r="AU489" s="151" t="s">
        <v>82</v>
      </c>
      <c r="AV489" s="12" t="s">
        <v>80</v>
      </c>
      <c r="AW489" s="12" t="s">
        <v>30</v>
      </c>
      <c r="AX489" s="12" t="s">
        <v>73</v>
      </c>
      <c r="AY489" s="151" t="s">
        <v>252</v>
      </c>
    </row>
    <row r="490" spans="2:65" s="12" customFormat="1">
      <c r="B490" s="149"/>
      <c r="D490" s="150" t="s">
        <v>261</v>
      </c>
      <c r="E490" s="151" t="s">
        <v>1</v>
      </c>
      <c r="F490" s="152" t="s">
        <v>573</v>
      </c>
      <c r="H490" s="151" t="s">
        <v>1</v>
      </c>
      <c r="I490" s="153"/>
      <c r="L490" s="149"/>
      <c r="M490" s="154"/>
      <c r="T490" s="155"/>
      <c r="AT490" s="151" t="s">
        <v>261</v>
      </c>
      <c r="AU490" s="151" t="s">
        <v>82</v>
      </c>
      <c r="AV490" s="12" t="s">
        <v>80</v>
      </c>
      <c r="AW490" s="12" t="s">
        <v>30</v>
      </c>
      <c r="AX490" s="12" t="s">
        <v>73</v>
      </c>
      <c r="AY490" s="151" t="s">
        <v>252</v>
      </c>
    </row>
    <row r="491" spans="2:65" s="13" customFormat="1">
      <c r="B491" s="156"/>
      <c r="D491" s="150" t="s">
        <v>261</v>
      </c>
      <c r="E491" s="157" t="s">
        <v>1</v>
      </c>
      <c r="F491" s="158" t="s">
        <v>417</v>
      </c>
      <c r="H491" s="159">
        <v>22.08</v>
      </c>
      <c r="I491" s="160"/>
      <c r="L491" s="156"/>
      <c r="M491" s="161"/>
      <c r="T491" s="162"/>
      <c r="AT491" s="157" t="s">
        <v>261</v>
      </c>
      <c r="AU491" s="157" t="s">
        <v>82</v>
      </c>
      <c r="AV491" s="13" t="s">
        <v>82</v>
      </c>
      <c r="AW491" s="13" t="s">
        <v>30</v>
      </c>
      <c r="AX491" s="13" t="s">
        <v>73</v>
      </c>
      <c r="AY491" s="157" t="s">
        <v>252</v>
      </c>
    </row>
    <row r="492" spans="2:65" s="14" customFormat="1">
      <c r="B492" s="163"/>
      <c r="D492" s="150" t="s">
        <v>261</v>
      </c>
      <c r="E492" s="164" t="s">
        <v>1</v>
      </c>
      <c r="F492" s="165" t="s">
        <v>277</v>
      </c>
      <c r="H492" s="166">
        <v>40.647999999999996</v>
      </c>
      <c r="I492" s="167"/>
      <c r="L492" s="163"/>
      <c r="M492" s="168"/>
      <c r="T492" s="169"/>
      <c r="AT492" s="164" t="s">
        <v>261</v>
      </c>
      <c r="AU492" s="164" t="s">
        <v>82</v>
      </c>
      <c r="AV492" s="14" t="s">
        <v>259</v>
      </c>
      <c r="AW492" s="14" t="s">
        <v>30</v>
      </c>
      <c r="AX492" s="14" t="s">
        <v>80</v>
      </c>
      <c r="AY492" s="164" t="s">
        <v>252</v>
      </c>
    </row>
    <row r="493" spans="2:65" s="1" customFormat="1" ht="49.15" customHeight="1">
      <c r="B493" s="32"/>
      <c r="C493" s="136" t="s">
        <v>574</v>
      </c>
      <c r="D493" s="136" t="s">
        <v>254</v>
      </c>
      <c r="E493" s="137" t="s">
        <v>575</v>
      </c>
      <c r="F493" s="138" t="s">
        <v>576</v>
      </c>
      <c r="G493" s="139" t="s">
        <v>257</v>
      </c>
      <c r="H493" s="140">
        <v>40.648000000000003</v>
      </c>
      <c r="I493" s="141"/>
      <c r="J493" s="142">
        <f>ROUND(I493*H493,2)</f>
        <v>0</v>
      </c>
      <c r="K493" s="138" t="s">
        <v>258</v>
      </c>
      <c r="L493" s="32"/>
      <c r="M493" s="143" t="s">
        <v>1</v>
      </c>
      <c r="N493" s="144" t="s">
        <v>38</v>
      </c>
      <c r="P493" s="145">
        <f>O493*H493</f>
        <v>0</v>
      </c>
      <c r="Q493" s="145">
        <v>1.8380000000000001E-2</v>
      </c>
      <c r="R493" s="145">
        <f>Q493*H493</f>
        <v>0.74711024000000004</v>
      </c>
      <c r="S493" s="145">
        <v>0</v>
      </c>
      <c r="T493" s="146">
        <f>S493*H493</f>
        <v>0</v>
      </c>
      <c r="AR493" s="147" t="s">
        <v>259</v>
      </c>
      <c r="AT493" s="147" t="s">
        <v>254</v>
      </c>
      <c r="AU493" s="147" t="s">
        <v>82</v>
      </c>
      <c r="AY493" s="17" t="s">
        <v>252</v>
      </c>
      <c r="BE493" s="148">
        <f>IF(N493="základní",J493,0)</f>
        <v>0</v>
      </c>
      <c r="BF493" s="148">
        <f>IF(N493="snížená",J493,0)</f>
        <v>0</v>
      </c>
      <c r="BG493" s="148">
        <f>IF(N493="zákl. přenesená",J493,0)</f>
        <v>0</v>
      </c>
      <c r="BH493" s="148">
        <f>IF(N493="sníž. přenesená",J493,0)</f>
        <v>0</v>
      </c>
      <c r="BI493" s="148">
        <f>IF(N493="nulová",J493,0)</f>
        <v>0</v>
      </c>
      <c r="BJ493" s="17" t="s">
        <v>80</v>
      </c>
      <c r="BK493" s="148">
        <f>ROUND(I493*H493,2)</f>
        <v>0</v>
      </c>
      <c r="BL493" s="17" t="s">
        <v>259</v>
      </c>
      <c r="BM493" s="147" t="s">
        <v>577</v>
      </c>
    </row>
    <row r="494" spans="2:65" s="12" customFormat="1">
      <c r="B494" s="149"/>
      <c r="D494" s="150" t="s">
        <v>261</v>
      </c>
      <c r="E494" s="151" t="s">
        <v>1</v>
      </c>
      <c r="F494" s="152" t="s">
        <v>569</v>
      </c>
      <c r="H494" s="151" t="s">
        <v>1</v>
      </c>
      <c r="I494" s="153"/>
      <c r="L494" s="149"/>
      <c r="M494" s="154"/>
      <c r="T494" s="155"/>
      <c r="AT494" s="151" t="s">
        <v>261</v>
      </c>
      <c r="AU494" s="151" t="s">
        <v>82</v>
      </c>
      <c r="AV494" s="12" t="s">
        <v>80</v>
      </c>
      <c r="AW494" s="12" t="s">
        <v>30</v>
      </c>
      <c r="AX494" s="12" t="s">
        <v>73</v>
      </c>
      <c r="AY494" s="151" t="s">
        <v>252</v>
      </c>
    </row>
    <row r="495" spans="2:65" s="12" customFormat="1">
      <c r="B495" s="149"/>
      <c r="D495" s="150" t="s">
        <v>261</v>
      </c>
      <c r="E495" s="151" t="s">
        <v>1</v>
      </c>
      <c r="F495" s="152" t="s">
        <v>570</v>
      </c>
      <c r="H495" s="151" t="s">
        <v>1</v>
      </c>
      <c r="I495" s="153"/>
      <c r="L495" s="149"/>
      <c r="M495" s="154"/>
      <c r="T495" s="155"/>
      <c r="AT495" s="151" t="s">
        <v>261</v>
      </c>
      <c r="AU495" s="151" t="s">
        <v>82</v>
      </c>
      <c r="AV495" s="12" t="s">
        <v>80</v>
      </c>
      <c r="AW495" s="12" t="s">
        <v>30</v>
      </c>
      <c r="AX495" s="12" t="s">
        <v>73</v>
      </c>
      <c r="AY495" s="151" t="s">
        <v>252</v>
      </c>
    </row>
    <row r="496" spans="2:65" s="13" customFormat="1">
      <c r="B496" s="156"/>
      <c r="D496" s="150" t="s">
        <v>261</v>
      </c>
      <c r="E496" s="157" t="s">
        <v>1</v>
      </c>
      <c r="F496" s="158" t="s">
        <v>415</v>
      </c>
      <c r="H496" s="159">
        <v>8.44</v>
      </c>
      <c r="I496" s="160"/>
      <c r="L496" s="156"/>
      <c r="M496" s="161"/>
      <c r="T496" s="162"/>
      <c r="AT496" s="157" t="s">
        <v>261</v>
      </c>
      <c r="AU496" s="157" t="s">
        <v>82</v>
      </c>
      <c r="AV496" s="13" t="s">
        <v>82</v>
      </c>
      <c r="AW496" s="13" t="s">
        <v>30</v>
      </c>
      <c r="AX496" s="13" t="s">
        <v>73</v>
      </c>
      <c r="AY496" s="157" t="s">
        <v>252</v>
      </c>
    </row>
    <row r="497" spans="2:65" s="12" customFormat="1">
      <c r="B497" s="149"/>
      <c r="D497" s="150" t="s">
        <v>261</v>
      </c>
      <c r="E497" s="151" t="s">
        <v>1</v>
      </c>
      <c r="F497" s="152" t="s">
        <v>571</v>
      </c>
      <c r="H497" s="151" t="s">
        <v>1</v>
      </c>
      <c r="I497" s="153"/>
      <c r="L497" s="149"/>
      <c r="M497" s="154"/>
      <c r="T497" s="155"/>
      <c r="AT497" s="151" t="s">
        <v>261</v>
      </c>
      <c r="AU497" s="151" t="s">
        <v>82</v>
      </c>
      <c r="AV497" s="12" t="s">
        <v>80</v>
      </c>
      <c r="AW497" s="12" t="s">
        <v>30</v>
      </c>
      <c r="AX497" s="12" t="s">
        <v>73</v>
      </c>
      <c r="AY497" s="151" t="s">
        <v>252</v>
      </c>
    </row>
    <row r="498" spans="2:65" s="13" customFormat="1">
      <c r="B498" s="156"/>
      <c r="D498" s="150" t="s">
        <v>261</v>
      </c>
      <c r="E498" s="157" t="s">
        <v>1</v>
      </c>
      <c r="F498" s="158" t="s">
        <v>572</v>
      </c>
      <c r="H498" s="159">
        <v>10.128</v>
      </c>
      <c r="I498" s="160"/>
      <c r="L498" s="156"/>
      <c r="M498" s="161"/>
      <c r="T498" s="162"/>
      <c r="AT498" s="157" t="s">
        <v>261</v>
      </c>
      <c r="AU498" s="157" t="s">
        <v>82</v>
      </c>
      <c r="AV498" s="13" t="s">
        <v>82</v>
      </c>
      <c r="AW498" s="13" t="s">
        <v>30</v>
      </c>
      <c r="AX498" s="13" t="s">
        <v>73</v>
      </c>
      <c r="AY498" s="157" t="s">
        <v>252</v>
      </c>
    </row>
    <row r="499" spans="2:65" s="12" customFormat="1">
      <c r="B499" s="149"/>
      <c r="D499" s="150" t="s">
        <v>261</v>
      </c>
      <c r="E499" s="151" t="s">
        <v>1</v>
      </c>
      <c r="F499" s="152" t="s">
        <v>274</v>
      </c>
      <c r="H499" s="151" t="s">
        <v>1</v>
      </c>
      <c r="I499" s="153"/>
      <c r="L499" s="149"/>
      <c r="M499" s="154"/>
      <c r="T499" s="155"/>
      <c r="AT499" s="151" t="s">
        <v>261</v>
      </c>
      <c r="AU499" s="151" t="s">
        <v>82</v>
      </c>
      <c r="AV499" s="12" t="s">
        <v>80</v>
      </c>
      <c r="AW499" s="12" t="s">
        <v>30</v>
      </c>
      <c r="AX499" s="12" t="s">
        <v>73</v>
      </c>
      <c r="AY499" s="151" t="s">
        <v>252</v>
      </c>
    </row>
    <row r="500" spans="2:65" s="12" customFormat="1">
      <c r="B500" s="149"/>
      <c r="D500" s="150" t="s">
        <v>261</v>
      </c>
      <c r="E500" s="151" t="s">
        <v>1</v>
      </c>
      <c r="F500" s="152" t="s">
        <v>573</v>
      </c>
      <c r="H500" s="151" t="s">
        <v>1</v>
      </c>
      <c r="I500" s="153"/>
      <c r="L500" s="149"/>
      <c r="M500" s="154"/>
      <c r="T500" s="155"/>
      <c r="AT500" s="151" t="s">
        <v>261</v>
      </c>
      <c r="AU500" s="151" t="s">
        <v>82</v>
      </c>
      <c r="AV500" s="12" t="s">
        <v>80</v>
      </c>
      <c r="AW500" s="12" t="s">
        <v>30</v>
      </c>
      <c r="AX500" s="12" t="s">
        <v>73</v>
      </c>
      <c r="AY500" s="151" t="s">
        <v>252</v>
      </c>
    </row>
    <row r="501" spans="2:65" s="13" customFormat="1">
      <c r="B501" s="156"/>
      <c r="D501" s="150" t="s">
        <v>261</v>
      </c>
      <c r="E501" s="157" t="s">
        <v>1</v>
      </c>
      <c r="F501" s="158" t="s">
        <v>417</v>
      </c>
      <c r="H501" s="159">
        <v>22.08</v>
      </c>
      <c r="I501" s="160"/>
      <c r="L501" s="156"/>
      <c r="M501" s="161"/>
      <c r="T501" s="162"/>
      <c r="AT501" s="157" t="s">
        <v>261</v>
      </c>
      <c r="AU501" s="157" t="s">
        <v>82</v>
      </c>
      <c r="AV501" s="13" t="s">
        <v>82</v>
      </c>
      <c r="AW501" s="13" t="s">
        <v>30</v>
      </c>
      <c r="AX501" s="13" t="s">
        <v>73</v>
      </c>
      <c r="AY501" s="157" t="s">
        <v>252</v>
      </c>
    </row>
    <row r="502" spans="2:65" s="14" customFormat="1">
      <c r="B502" s="163"/>
      <c r="D502" s="150" t="s">
        <v>261</v>
      </c>
      <c r="E502" s="164" t="s">
        <v>1</v>
      </c>
      <c r="F502" s="165" t="s">
        <v>277</v>
      </c>
      <c r="H502" s="166">
        <v>40.647999999999996</v>
      </c>
      <c r="I502" s="167"/>
      <c r="L502" s="163"/>
      <c r="M502" s="168"/>
      <c r="T502" s="169"/>
      <c r="AT502" s="164" t="s">
        <v>261</v>
      </c>
      <c r="AU502" s="164" t="s">
        <v>82</v>
      </c>
      <c r="AV502" s="14" t="s">
        <v>259</v>
      </c>
      <c r="AW502" s="14" t="s">
        <v>30</v>
      </c>
      <c r="AX502" s="14" t="s">
        <v>80</v>
      </c>
      <c r="AY502" s="164" t="s">
        <v>252</v>
      </c>
    </row>
    <row r="503" spans="2:65" s="1" customFormat="1" ht="55.5" customHeight="1">
      <c r="B503" s="32"/>
      <c r="C503" s="136" t="s">
        <v>578</v>
      </c>
      <c r="D503" s="136" t="s">
        <v>254</v>
      </c>
      <c r="E503" s="137" t="s">
        <v>579</v>
      </c>
      <c r="F503" s="138" t="s">
        <v>580</v>
      </c>
      <c r="G503" s="139" t="s">
        <v>257</v>
      </c>
      <c r="H503" s="140">
        <v>110.84099999999999</v>
      </c>
      <c r="I503" s="141"/>
      <c r="J503" s="142">
        <f>ROUND(I503*H503,2)</f>
        <v>0</v>
      </c>
      <c r="K503" s="138" t="s">
        <v>258</v>
      </c>
      <c r="L503" s="32"/>
      <c r="M503" s="143" t="s">
        <v>1</v>
      </c>
      <c r="N503" s="144" t="s">
        <v>38</v>
      </c>
      <c r="P503" s="145">
        <f>O503*H503</f>
        <v>0</v>
      </c>
      <c r="Q503" s="145">
        <v>1.8380000000000001E-2</v>
      </c>
      <c r="R503" s="145">
        <f>Q503*H503</f>
        <v>2.0372575799999999</v>
      </c>
      <c r="S503" s="145">
        <v>0</v>
      </c>
      <c r="T503" s="146">
        <f>S503*H503</f>
        <v>0</v>
      </c>
      <c r="AR503" s="147" t="s">
        <v>259</v>
      </c>
      <c r="AT503" s="147" t="s">
        <v>254</v>
      </c>
      <c r="AU503" s="147" t="s">
        <v>82</v>
      </c>
      <c r="AY503" s="17" t="s">
        <v>252</v>
      </c>
      <c r="BE503" s="148">
        <f>IF(N503="základní",J503,0)</f>
        <v>0</v>
      </c>
      <c r="BF503" s="148">
        <f>IF(N503="snížená",J503,0)</f>
        <v>0</v>
      </c>
      <c r="BG503" s="148">
        <f>IF(N503="zákl. přenesená",J503,0)</f>
        <v>0</v>
      </c>
      <c r="BH503" s="148">
        <f>IF(N503="sníž. přenesená",J503,0)</f>
        <v>0</v>
      </c>
      <c r="BI503" s="148">
        <f>IF(N503="nulová",J503,0)</f>
        <v>0</v>
      </c>
      <c r="BJ503" s="17" t="s">
        <v>80</v>
      </c>
      <c r="BK503" s="148">
        <f>ROUND(I503*H503,2)</f>
        <v>0</v>
      </c>
      <c r="BL503" s="17" t="s">
        <v>259</v>
      </c>
      <c r="BM503" s="147" t="s">
        <v>581</v>
      </c>
    </row>
    <row r="504" spans="2:65" s="12" customFormat="1">
      <c r="B504" s="149"/>
      <c r="D504" s="150" t="s">
        <v>261</v>
      </c>
      <c r="E504" s="151" t="s">
        <v>1</v>
      </c>
      <c r="F504" s="152" t="s">
        <v>582</v>
      </c>
      <c r="H504" s="151" t="s">
        <v>1</v>
      </c>
      <c r="I504" s="153"/>
      <c r="L504" s="149"/>
      <c r="M504" s="154"/>
      <c r="T504" s="155"/>
      <c r="AT504" s="151" t="s">
        <v>261</v>
      </c>
      <c r="AU504" s="151" t="s">
        <v>82</v>
      </c>
      <c r="AV504" s="12" t="s">
        <v>80</v>
      </c>
      <c r="AW504" s="12" t="s">
        <v>30</v>
      </c>
      <c r="AX504" s="12" t="s">
        <v>73</v>
      </c>
      <c r="AY504" s="151" t="s">
        <v>252</v>
      </c>
    </row>
    <row r="505" spans="2:65" s="13" customFormat="1">
      <c r="B505" s="156"/>
      <c r="D505" s="150" t="s">
        <v>261</v>
      </c>
      <c r="E505" s="157" t="s">
        <v>1</v>
      </c>
      <c r="F505" s="158" t="s">
        <v>583</v>
      </c>
      <c r="H505" s="159">
        <v>104.035</v>
      </c>
      <c r="I505" s="160"/>
      <c r="L505" s="156"/>
      <c r="M505" s="161"/>
      <c r="T505" s="162"/>
      <c r="AT505" s="157" t="s">
        <v>261</v>
      </c>
      <c r="AU505" s="157" t="s">
        <v>82</v>
      </c>
      <c r="AV505" s="13" t="s">
        <v>82</v>
      </c>
      <c r="AW505" s="13" t="s">
        <v>30</v>
      </c>
      <c r="AX505" s="13" t="s">
        <v>73</v>
      </c>
      <c r="AY505" s="157" t="s">
        <v>252</v>
      </c>
    </row>
    <row r="506" spans="2:65" s="13" customFormat="1">
      <c r="B506" s="156"/>
      <c r="D506" s="150" t="s">
        <v>261</v>
      </c>
      <c r="E506" s="157" t="s">
        <v>1</v>
      </c>
      <c r="F506" s="158" t="s">
        <v>584</v>
      </c>
      <c r="H506" s="159">
        <v>6.806</v>
      </c>
      <c r="I506" s="160"/>
      <c r="L506" s="156"/>
      <c r="M506" s="161"/>
      <c r="T506" s="162"/>
      <c r="AT506" s="157" t="s">
        <v>261</v>
      </c>
      <c r="AU506" s="157" t="s">
        <v>82</v>
      </c>
      <c r="AV506" s="13" t="s">
        <v>82</v>
      </c>
      <c r="AW506" s="13" t="s">
        <v>30</v>
      </c>
      <c r="AX506" s="13" t="s">
        <v>73</v>
      </c>
      <c r="AY506" s="157" t="s">
        <v>252</v>
      </c>
    </row>
    <row r="507" spans="2:65" s="14" customFormat="1">
      <c r="B507" s="163"/>
      <c r="D507" s="150" t="s">
        <v>261</v>
      </c>
      <c r="E507" s="164" t="s">
        <v>1</v>
      </c>
      <c r="F507" s="165" t="s">
        <v>277</v>
      </c>
      <c r="H507" s="166">
        <v>110.84099999999999</v>
      </c>
      <c r="I507" s="167"/>
      <c r="L507" s="163"/>
      <c r="M507" s="168"/>
      <c r="T507" s="169"/>
      <c r="AT507" s="164" t="s">
        <v>261</v>
      </c>
      <c r="AU507" s="164" t="s">
        <v>82</v>
      </c>
      <c r="AV507" s="14" t="s">
        <v>259</v>
      </c>
      <c r="AW507" s="14" t="s">
        <v>30</v>
      </c>
      <c r="AX507" s="14" t="s">
        <v>80</v>
      </c>
      <c r="AY507" s="164" t="s">
        <v>252</v>
      </c>
    </row>
    <row r="508" spans="2:65" s="1" customFormat="1" ht="55.5" customHeight="1">
      <c r="B508" s="32"/>
      <c r="C508" s="136" t="s">
        <v>585</v>
      </c>
      <c r="D508" s="136" t="s">
        <v>254</v>
      </c>
      <c r="E508" s="137" t="s">
        <v>586</v>
      </c>
      <c r="F508" s="138" t="s">
        <v>587</v>
      </c>
      <c r="G508" s="139" t="s">
        <v>257</v>
      </c>
      <c r="H508" s="140">
        <v>230.43</v>
      </c>
      <c r="I508" s="141"/>
      <c r="J508" s="142">
        <f>ROUND(I508*H508,2)</f>
        <v>0</v>
      </c>
      <c r="K508" s="138" t="s">
        <v>258</v>
      </c>
      <c r="L508" s="32"/>
      <c r="M508" s="143" t="s">
        <v>1</v>
      </c>
      <c r="N508" s="144" t="s">
        <v>38</v>
      </c>
      <c r="P508" s="145">
        <f>O508*H508</f>
        <v>0</v>
      </c>
      <c r="Q508" s="145">
        <v>2.9600000000000001E-2</v>
      </c>
      <c r="R508" s="145">
        <f>Q508*H508</f>
        <v>6.8207280000000008</v>
      </c>
      <c r="S508" s="145">
        <v>0</v>
      </c>
      <c r="T508" s="146">
        <f>S508*H508</f>
        <v>0</v>
      </c>
      <c r="AR508" s="147" t="s">
        <v>259</v>
      </c>
      <c r="AT508" s="147" t="s">
        <v>254</v>
      </c>
      <c r="AU508" s="147" t="s">
        <v>82</v>
      </c>
      <c r="AY508" s="17" t="s">
        <v>252</v>
      </c>
      <c r="BE508" s="148">
        <f>IF(N508="základní",J508,0)</f>
        <v>0</v>
      </c>
      <c r="BF508" s="148">
        <f>IF(N508="snížená",J508,0)</f>
        <v>0</v>
      </c>
      <c r="BG508" s="148">
        <f>IF(N508="zákl. přenesená",J508,0)</f>
        <v>0</v>
      </c>
      <c r="BH508" s="148">
        <f>IF(N508="sníž. přenesená",J508,0)</f>
        <v>0</v>
      </c>
      <c r="BI508" s="148">
        <f>IF(N508="nulová",J508,0)</f>
        <v>0</v>
      </c>
      <c r="BJ508" s="17" t="s">
        <v>80</v>
      </c>
      <c r="BK508" s="148">
        <f>ROUND(I508*H508,2)</f>
        <v>0</v>
      </c>
      <c r="BL508" s="17" t="s">
        <v>259</v>
      </c>
      <c r="BM508" s="147" t="s">
        <v>588</v>
      </c>
    </row>
    <row r="509" spans="2:65" s="12" customFormat="1">
      <c r="B509" s="149"/>
      <c r="D509" s="150" t="s">
        <v>261</v>
      </c>
      <c r="E509" s="151" t="s">
        <v>1</v>
      </c>
      <c r="F509" s="152" t="s">
        <v>267</v>
      </c>
      <c r="H509" s="151" t="s">
        <v>1</v>
      </c>
      <c r="I509" s="153"/>
      <c r="L509" s="149"/>
      <c r="M509" s="154"/>
      <c r="T509" s="155"/>
      <c r="AT509" s="151" t="s">
        <v>261</v>
      </c>
      <c r="AU509" s="151" t="s">
        <v>82</v>
      </c>
      <c r="AV509" s="12" t="s">
        <v>80</v>
      </c>
      <c r="AW509" s="12" t="s">
        <v>30</v>
      </c>
      <c r="AX509" s="12" t="s">
        <v>73</v>
      </c>
      <c r="AY509" s="151" t="s">
        <v>252</v>
      </c>
    </row>
    <row r="510" spans="2:65" s="13" customFormat="1">
      <c r="B510" s="156"/>
      <c r="D510" s="150" t="s">
        <v>261</v>
      </c>
      <c r="E510" s="157" t="s">
        <v>1</v>
      </c>
      <c r="F510" s="158" t="s">
        <v>589</v>
      </c>
      <c r="H510" s="159">
        <v>230.43</v>
      </c>
      <c r="I510" s="160"/>
      <c r="L510" s="156"/>
      <c r="M510" s="161"/>
      <c r="T510" s="162"/>
      <c r="AT510" s="157" t="s">
        <v>261</v>
      </c>
      <c r="AU510" s="157" t="s">
        <v>82</v>
      </c>
      <c r="AV510" s="13" t="s">
        <v>82</v>
      </c>
      <c r="AW510" s="13" t="s">
        <v>30</v>
      </c>
      <c r="AX510" s="13" t="s">
        <v>80</v>
      </c>
      <c r="AY510" s="157" t="s">
        <v>252</v>
      </c>
    </row>
    <row r="511" spans="2:65" s="1" customFormat="1" ht="33" customHeight="1">
      <c r="B511" s="32"/>
      <c r="C511" s="136" t="s">
        <v>590</v>
      </c>
      <c r="D511" s="136" t="s">
        <v>254</v>
      </c>
      <c r="E511" s="137" t="s">
        <v>591</v>
      </c>
      <c r="F511" s="138" t="s">
        <v>592</v>
      </c>
      <c r="G511" s="139" t="s">
        <v>257</v>
      </c>
      <c r="H511" s="140">
        <v>93.6</v>
      </c>
      <c r="I511" s="141"/>
      <c r="J511" s="142">
        <f>ROUND(I511*H511,2)</f>
        <v>0</v>
      </c>
      <c r="K511" s="138" t="s">
        <v>258</v>
      </c>
      <c r="L511" s="32"/>
      <c r="M511" s="143" t="s">
        <v>1</v>
      </c>
      <c r="N511" s="144" t="s">
        <v>38</v>
      </c>
      <c r="P511" s="145">
        <f>O511*H511</f>
        <v>0</v>
      </c>
      <c r="Q511" s="145">
        <v>0.105</v>
      </c>
      <c r="R511" s="145">
        <f>Q511*H511</f>
        <v>9.8279999999999994</v>
      </c>
      <c r="S511" s="145">
        <v>0</v>
      </c>
      <c r="T511" s="146">
        <f>S511*H511</f>
        <v>0</v>
      </c>
      <c r="AR511" s="147" t="s">
        <v>259</v>
      </c>
      <c r="AT511" s="147" t="s">
        <v>254</v>
      </c>
      <c r="AU511" s="147" t="s">
        <v>82</v>
      </c>
      <c r="AY511" s="17" t="s">
        <v>252</v>
      </c>
      <c r="BE511" s="148">
        <f>IF(N511="základní",J511,0)</f>
        <v>0</v>
      </c>
      <c r="BF511" s="148">
        <f>IF(N511="snížená",J511,0)</f>
        <v>0</v>
      </c>
      <c r="BG511" s="148">
        <f>IF(N511="zákl. přenesená",J511,0)</f>
        <v>0</v>
      </c>
      <c r="BH511" s="148">
        <f>IF(N511="sníž. přenesená",J511,0)</f>
        <v>0</v>
      </c>
      <c r="BI511" s="148">
        <f>IF(N511="nulová",J511,0)</f>
        <v>0</v>
      </c>
      <c r="BJ511" s="17" t="s">
        <v>80</v>
      </c>
      <c r="BK511" s="148">
        <f>ROUND(I511*H511,2)</f>
        <v>0</v>
      </c>
      <c r="BL511" s="17" t="s">
        <v>259</v>
      </c>
      <c r="BM511" s="147" t="s">
        <v>593</v>
      </c>
    </row>
    <row r="512" spans="2:65" s="12" customFormat="1">
      <c r="B512" s="149"/>
      <c r="D512" s="150" t="s">
        <v>261</v>
      </c>
      <c r="E512" s="151" t="s">
        <v>1</v>
      </c>
      <c r="F512" s="152" t="s">
        <v>594</v>
      </c>
      <c r="H512" s="151" t="s">
        <v>1</v>
      </c>
      <c r="I512" s="153"/>
      <c r="L512" s="149"/>
      <c r="M512" s="154"/>
      <c r="T512" s="155"/>
      <c r="AT512" s="151" t="s">
        <v>261</v>
      </c>
      <c r="AU512" s="151" t="s">
        <v>82</v>
      </c>
      <c r="AV512" s="12" t="s">
        <v>80</v>
      </c>
      <c r="AW512" s="12" t="s">
        <v>30</v>
      </c>
      <c r="AX512" s="12" t="s">
        <v>73</v>
      </c>
      <c r="AY512" s="151" t="s">
        <v>252</v>
      </c>
    </row>
    <row r="513" spans="2:65" s="13" customFormat="1">
      <c r="B513" s="156"/>
      <c r="D513" s="150" t="s">
        <v>261</v>
      </c>
      <c r="E513" s="157" t="s">
        <v>1</v>
      </c>
      <c r="F513" s="158" t="s">
        <v>595</v>
      </c>
      <c r="H513" s="159">
        <v>93.6</v>
      </c>
      <c r="I513" s="160"/>
      <c r="L513" s="156"/>
      <c r="M513" s="161"/>
      <c r="T513" s="162"/>
      <c r="AT513" s="157" t="s">
        <v>261</v>
      </c>
      <c r="AU513" s="157" t="s">
        <v>82</v>
      </c>
      <c r="AV513" s="13" t="s">
        <v>82</v>
      </c>
      <c r="AW513" s="13" t="s">
        <v>30</v>
      </c>
      <c r="AX513" s="13" t="s">
        <v>80</v>
      </c>
      <c r="AY513" s="157" t="s">
        <v>252</v>
      </c>
    </row>
    <row r="514" spans="2:65" s="1" customFormat="1" ht="24.2" customHeight="1">
      <c r="B514" s="32"/>
      <c r="C514" s="136" t="s">
        <v>596</v>
      </c>
      <c r="D514" s="136" t="s">
        <v>254</v>
      </c>
      <c r="E514" s="137" t="s">
        <v>597</v>
      </c>
      <c r="F514" s="138" t="s">
        <v>598</v>
      </c>
      <c r="G514" s="139" t="s">
        <v>257</v>
      </c>
      <c r="H514" s="140">
        <v>176.59299999999999</v>
      </c>
      <c r="I514" s="141"/>
      <c r="J514" s="142">
        <f>ROUND(I514*H514,2)</f>
        <v>0</v>
      </c>
      <c r="K514" s="138" t="s">
        <v>258</v>
      </c>
      <c r="L514" s="32"/>
      <c r="M514" s="143" t="s">
        <v>1</v>
      </c>
      <c r="N514" s="144" t="s">
        <v>38</v>
      </c>
      <c r="P514" s="145">
        <f>O514*H514</f>
        <v>0</v>
      </c>
      <c r="Q514" s="145">
        <v>0.11</v>
      </c>
      <c r="R514" s="145">
        <f>Q514*H514</f>
        <v>19.425229999999999</v>
      </c>
      <c r="S514" s="145">
        <v>0</v>
      </c>
      <c r="T514" s="146">
        <f>S514*H514</f>
        <v>0</v>
      </c>
      <c r="AR514" s="147" t="s">
        <v>259</v>
      </c>
      <c r="AT514" s="147" t="s">
        <v>254</v>
      </c>
      <c r="AU514" s="147" t="s">
        <v>82</v>
      </c>
      <c r="AY514" s="17" t="s">
        <v>252</v>
      </c>
      <c r="BE514" s="148">
        <f>IF(N514="základní",J514,0)</f>
        <v>0</v>
      </c>
      <c r="BF514" s="148">
        <f>IF(N514="snížená",J514,0)</f>
        <v>0</v>
      </c>
      <c r="BG514" s="148">
        <f>IF(N514="zákl. přenesená",J514,0)</f>
        <v>0</v>
      </c>
      <c r="BH514" s="148">
        <f>IF(N514="sníž. přenesená",J514,0)</f>
        <v>0</v>
      </c>
      <c r="BI514" s="148">
        <f>IF(N514="nulová",J514,0)</f>
        <v>0</v>
      </c>
      <c r="BJ514" s="17" t="s">
        <v>80</v>
      </c>
      <c r="BK514" s="148">
        <f>ROUND(I514*H514,2)</f>
        <v>0</v>
      </c>
      <c r="BL514" s="17" t="s">
        <v>259</v>
      </c>
      <c r="BM514" s="147" t="s">
        <v>599</v>
      </c>
    </row>
    <row r="515" spans="2:65" s="12" customFormat="1">
      <c r="B515" s="149"/>
      <c r="D515" s="150" t="s">
        <v>261</v>
      </c>
      <c r="E515" s="151" t="s">
        <v>1</v>
      </c>
      <c r="F515" s="152" t="s">
        <v>600</v>
      </c>
      <c r="H515" s="151" t="s">
        <v>1</v>
      </c>
      <c r="I515" s="153"/>
      <c r="L515" s="149"/>
      <c r="M515" s="154"/>
      <c r="T515" s="155"/>
      <c r="AT515" s="151" t="s">
        <v>261</v>
      </c>
      <c r="AU515" s="151" t="s">
        <v>82</v>
      </c>
      <c r="AV515" s="12" t="s">
        <v>80</v>
      </c>
      <c r="AW515" s="12" t="s">
        <v>30</v>
      </c>
      <c r="AX515" s="12" t="s">
        <v>73</v>
      </c>
      <c r="AY515" s="151" t="s">
        <v>252</v>
      </c>
    </row>
    <row r="516" spans="2:65" s="13" customFormat="1">
      <c r="B516" s="156"/>
      <c r="D516" s="150" t="s">
        <v>261</v>
      </c>
      <c r="E516" s="157" t="s">
        <v>1</v>
      </c>
      <c r="F516" s="158" t="s">
        <v>601</v>
      </c>
      <c r="H516" s="159">
        <v>176.59299999999999</v>
      </c>
      <c r="I516" s="160"/>
      <c r="L516" s="156"/>
      <c r="M516" s="161"/>
      <c r="T516" s="162"/>
      <c r="AT516" s="157" t="s">
        <v>261</v>
      </c>
      <c r="AU516" s="157" t="s">
        <v>82</v>
      </c>
      <c r="AV516" s="13" t="s">
        <v>82</v>
      </c>
      <c r="AW516" s="13" t="s">
        <v>30</v>
      </c>
      <c r="AX516" s="13" t="s">
        <v>80</v>
      </c>
      <c r="AY516" s="157" t="s">
        <v>252</v>
      </c>
    </row>
    <row r="517" spans="2:65" s="1" customFormat="1" ht="16.5" customHeight="1">
      <c r="B517" s="32"/>
      <c r="C517" s="136" t="s">
        <v>602</v>
      </c>
      <c r="D517" s="136" t="s">
        <v>254</v>
      </c>
      <c r="E517" s="137" t="s">
        <v>603</v>
      </c>
      <c r="F517" s="138" t="s">
        <v>604</v>
      </c>
      <c r="G517" s="139" t="s">
        <v>257</v>
      </c>
      <c r="H517" s="140">
        <v>93.6</v>
      </c>
      <c r="I517" s="141"/>
      <c r="J517" s="142">
        <f>ROUND(I517*H517,2)</f>
        <v>0</v>
      </c>
      <c r="K517" s="138" t="s">
        <v>1</v>
      </c>
      <c r="L517" s="32"/>
      <c r="M517" s="143" t="s">
        <v>1</v>
      </c>
      <c r="N517" s="144" t="s">
        <v>38</v>
      </c>
      <c r="P517" s="145">
        <f>O517*H517</f>
        <v>0</v>
      </c>
      <c r="Q517" s="145">
        <v>0</v>
      </c>
      <c r="R517" s="145">
        <f>Q517*H517</f>
        <v>0</v>
      </c>
      <c r="S517" s="145">
        <v>0</v>
      </c>
      <c r="T517" s="146">
        <f>S517*H517</f>
        <v>0</v>
      </c>
      <c r="AR517" s="147" t="s">
        <v>259</v>
      </c>
      <c r="AT517" s="147" t="s">
        <v>254</v>
      </c>
      <c r="AU517" s="147" t="s">
        <v>82</v>
      </c>
      <c r="AY517" s="17" t="s">
        <v>252</v>
      </c>
      <c r="BE517" s="148">
        <f>IF(N517="základní",J517,0)</f>
        <v>0</v>
      </c>
      <c r="BF517" s="148">
        <f>IF(N517="snížená",J517,0)</f>
        <v>0</v>
      </c>
      <c r="BG517" s="148">
        <f>IF(N517="zákl. přenesená",J517,0)</f>
        <v>0</v>
      </c>
      <c r="BH517" s="148">
        <f>IF(N517="sníž. přenesená",J517,0)</f>
        <v>0</v>
      </c>
      <c r="BI517" s="148">
        <f>IF(N517="nulová",J517,0)</f>
        <v>0</v>
      </c>
      <c r="BJ517" s="17" t="s">
        <v>80</v>
      </c>
      <c r="BK517" s="148">
        <f>ROUND(I517*H517,2)</f>
        <v>0</v>
      </c>
      <c r="BL517" s="17" t="s">
        <v>259</v>
      </c>
      <c r="BM517" s="147" t="s">
        <v>605</v>
      </c>
    </row>
    <row r="518" spans="2:65" s="12" customFormat="1">
      <c r="B518" s="149"/>
      <c r="D518" s="150" t="s">
        <v>261</v>
      </c>
      <c r="E518" s="151" t="s">
        <v>1</v>
      </c>
      <c r="F518" s="152" t="s">
        <v>606</v>
      </c>
      <c r="H518" s="151" t="s">
        <v>1</v>
      </c>
      <c r="I518" s="153"/>
      <c r="L518" s="149"/>
      <c r="M518" s="154"/>
      <c r="T518" s="155"/>
      <c r="AT518" s="151" t="s">
        <v>261</v>
      </c>
      <c r="AU518" s="151" t="s">
        <v>82</v>
      </c>
      <c r="AV518" s="12" t="s">
        <v>80</v>
      </c>
      <c r="AW518" s="12" t="s">
        <v>30</v>
      </c>
      <c r="AX518" s="12" t="s">
        <v>73</v>
      </c>
      <c r="AY518" s="151" t="s">
        <v>252</v>
      </c>
    </row>
    <row r="519" spans="2:65" s="13" customFormat="1">
      <c r="B519" s="156"/>
      <c r="D519" s="150" t="s">
        <v>261</v>
      </c>
      <c r="E519" s="157" t="s">
        <v>1</v>
      </c>
      <c r="F519" s="158" t="s">
        <v>595</v>
      </c>
      <c r="H519" s="159">
        <v>93.6</v>
      </c>
      <c r="I519" s="160"/>
      <c r="L519" s="156"/>
      <c r="M519" s="161"/>
      <c r="T519" s="162"/>
      <c r="AT519" s="157" t="s">
        <v>261</v>
      </c>
      <c r="AU519" s="157" t="s">
        <v>82</v>
      </c>
      <c r="AV519" s="13" t="s">
        <v>82</v>
      </c>
      <c r="AW519" s="13" t="s">
        <v>30</v>
      </c>
      <c r="AX519" s="13" t="s">
        <v>80</v>
      </c>
      <c r="AY519" s="157" t="s">
        <v>252</v>
      </c>
    </row>
    <row r="520" spans="2:65" s="1" customFormat="1" ht="37.9" customHeight="1">
      <c r="B520" s="32"/>
      <c r="C520" s="136" t="s">
        <v>607</v>
      </c>
      <c r="D520" s="136" t="s">
        <v>254</v>
      </c>
      <c r="E520" s="137" t="s">
        <v>608</v>
      </c>
      <c r="F520" s="138" t="s">
        <v>609</v>
      </c>
      <c r="G520" s="139" t="s">
        <v>610</v>
      </c>
      <c r="H520" s="140">
        <v>37.630000000000003</v>
      </c>
      <c r="I520" s="141"/>
      <c r="J520" s="142">
        <f>ROUND(I520*H520,2)</f>
        <v>0</v>
      </c>
      <c r="K520" s="138" t="s">
        <v>258</v>
      </c>
      <c r="L520" s="32"/>
      <c r="M520" s="143" t="s">
        <v>1</v>
      </c>
      <c r="N520" s="144" t="s">
        <v>38</v>
      </c>
      <c r="P520" s="145">
        <f>O520*H520</f>
        <v>0</v>
      </c>
      <c r="Q520" s="145">
        <v>2.0000000000000002E-5</v>
      </c>
      <c r="R520" s="145">
        <f>Q520*H520</f>
        <v>7.5260000000000008E-4</v>
      </c>
      <c r="S520" s="145">
        <v>0</v>
      </c>
      <c r="T520" s="146">
        <f>S520*H520</f>
        <v>0</v>
      </c>
      <c r="AR520" s="147" t="s">
        <v>259</v>
      </c>
      <c r="AT520" s="147" t="s">
        <v>254</v>
      </c>
      <c r="AU520" s="147" t="s">
        <v>82</v>
      </c>
      <c r="AY520" s="17" t="s">
        <v>252</v>
      </c>
      <c r="BE520" s="148">
        <f>IF(N520="základní",J520,0)</f>
        <v>0</v>
      </c>
      <c r="BF520" s="148">
        <f>IF(N520="snížená",J520,0)</f>
        <v>0</v>
      </c>
      <c r="BG520" s="148">
        <f>IF(N520="zákl. přenesená",J520,0)</f>
        <v>0</v>
      </c>
      <c r="BH520" s="148">
        <f>IF(N520="sníž. přenesená",J520,0)</f>
        <v>0</v>
      </c>
      <c r="BI520" s="148">
        <f>IF(N520="nulová",J520,0)</f>
        <v>0</v>
      </c>
      <c r="BJ520" s="17" t="s">
        <v>80</v>
      </c>
      <c r="BK520" s="148">
        <f>ROUND(I520*H520,2)</f>
        <v>0</v>
      </c>
      <c r="BL520" s="17" t="s">
        <v>259</v>
      </c>
      <c r="BM520" s="147" t="s">
        <v>611</v>
      </c>
    </row>
    <row r="521" spans="2:65" s="12" customFormat="1">
      <c r="B521" s="149"/>
      <c r="D521" s="150" t="s">
        <v>261</v>
      </c>
      <c r="E521" s="151" t="s">
        <v>1</v>
      </c>
      <c r="F521" s="152" t="s">
        <v>612</v>
      </c>
      <c r="H521" s="151" t="s">
        <v>1</v>
      </c>
      <c r="I521" s="153"/>
      <c r="L521" s="149"/>
      <c r="M521" s="154"/>
      <c r="T521" s="155"/>
      <c r="AT521" s="151" t="s">
        <v>261</v>
      </c>
      <c r="AU521" s="151" t="s">
        <v>82</v>
      </c>
      <c r="AV521" s="12" t="s">
        <v>80</v>
      </c>
      <c r="AW521" s="12" t="s">
        <v>30</v>
      </c>
      <c r="AX521" s="12" t="s">
        <v>73</v>
      </c>
      <c r="AY521" s="151" t="s">
        <v>252</v>
      </c>
    </row>
    <row r="522" spans="2:65" s="13" customFormat="1">
      <c r="B522" s="156"/>
      <c r="D522" s="150" t="s">
        <v>261</v>
      </c>
      <c r="E522" s="157" t="s">
        <v>1</v>
      </c>
      <c r="F522" s="158" t="s">
        <v>613</v>
      </c>
      <c r="H522" s="159">
        <v>37.630000000000003</v>
      </c>
      <c r="I522" s="160"/>
      <c r="L522" s="156"/>
      <c r="M522" s="161"/>
      <c r="T522" s="162"/>
      <c r="AT522" s="157" t="s">
        <v>261</v>
      </c>
      <c r="AU522" s="157" t="s">
        <v>82</v>
      </c>
      <c r="AV522" s="13" t="s">
        <v>82</v>
      </c>
      <c r="AW522" s="13" t="s">
        <v>30</v>
      </c>
      <c r="AX522" s="13" t="s">
        <v>73</v>
      </c>
      <c r="AY522" s="157" t="s">
        <v>252</v>
      </c>
    </row>
    <row r="523" spans="2:65" s="14" customFormat="1">
      <c r="B523" s="163"/>
      <c r="D523" s="150" t="s">
        <v>261</v>
      </c>
      <c r="E523" s="164" t="s">
        <v>1</v>
      </c>
      <c r="F523" s="165" t="s">
        <v>277</v>
      </c>
      <c r="H523" s="166">
        <v>37.630000000000003</v>
      </c>
      <c r="I523" s="167"/>
      <c r="L523" s="163"/>
      <c r="M523" s="168"/>
      <c r="T523" s="169"/>
      <c r="AT523" s="164" t="s">
        <v>261</v>
      </c>
      <c r="AU523" s="164" t="s">
        <v>82</v>
      </c>
      <c r="AV523" s="14" t="s">
        <v>259</v>
      </c>
      <c r="AW523" s="14" t="s">
        <v>30</v>
      </c>
      <c r="AX523" s="14" t="s">
        <v>80</v>
      </c>
      <c r="AY523" s="164" t="s">
        <v>252</v>
      </c>
    </row>
    <row r="524" spans="2:65" s="1" customFormat="1" ht="24.2" customHeight="1">
      <c r="B524" s="32"/>
      <c r="C524" s="136" t="s">
        <v>614</v>
      </c>
      <c r="D524" s="136" t="s">
        <v>254</v>
      </c>
      <c r="E524" s="137" t="s">
        <v>615</v>
      </c>
      <c r="F524" s="138" t="s">
        <v>616</v>
      </c>
      <c r="G524" s="139" t="s">
        <v>610</v>
      </c>
      <c r="H524" s="140">
        <v>53.63</v>
      </c>
      <c r="I524" s="141"/>
      <c r="J524" s="142">
        <f>ROUND(I524*H524,2)</f>
        <v>0</v>
      </c>
      <c r="K524" s="138" t="s">
        <v>258</v>
      </c>
      <c r="L524" s="32"/>
      <c r="M524" s="143" t="s">
        <v>1</v>
      </c>
      <c r="N524" s="144" t="s">
        <v>38</v>
      </c>
      <c r="P524" s="145">
        <f>O524*H524</f>
        <v>0</v>
      </c>
      <c r="Q524" s="145">
        <v>2.1000000000000001E-4</v>
      </c>
      <c r="R524" s="145">
        <f>Q524*H524</f>
        <v>1.1262300000000001E-2</v>
      </c>
      <c r="S524" s="145">
        <v>0</v>
      </c>
      <c r="T524" s="146">
        <f>S524*H524</f>
        <v>0</v>
      </c>
      <c r="AR524" s="147" t="s">
        <v>259</v>
      </c>
      <c r="AT524" s="147" t="s">
        <v>254</v>
      </c>
      <c r="AU524" s="147" t="s">
        <v>82</v>
      </c>
      <c r="AY524" s="17" t="s">
        <v>252</v>
      </c>
      <c r="BE524" s="148">
        <f>IF(N524="základní",J524,0)</f>
        <v>0</v>
      </c>
      <c r="BF524" s="148">
        <f>IF(N524="snížená",J524,0)</f>
        <v>0</v>
      </c>
      <c r="BG524" s="148">
        <f>IF(N524="zákl. přenesená",J524,0)</f>
        <v>0</v>
      </c>
      <c r="BH524" s="148">
        <f>IF(N524="sníž. přenesená",J524,0)</f>
        <v>0</v>
      </c>
      <c r="BI524" s="148">
        <f>IF(N524="nulová",J524,0)</f>
        <v>0</v>
      </c>
      <c r="BJ524" s="17" t="s">
        <v>80</v>
      </c>
      <c r="BK524" s="148">
        <f>ROUND(I524*H524,2)</f>
        <v>0</v>
      </c>
      <c r="BL524" s="17" t="s">
        <v>259</v>
      </c>
      <c r="BM524" s="147" t="s">
        <v>617</v>
      </c>
    </row>
    <row r="525" spans="2:65" s="12" customFormat="1">
      <c r="B525" s="149"/>
      <c r="D525" s="150" t="s">
        <v>261</v>
      </c>
      <c r="E525" s="151" t="s">
        <v>1</v>
      </c>
      <c r="F525" s="152" t="s">
        <v>618</v>
      </c>
      <c r="H525" s="151" t="s">
        <v>1</v>
      </c>
      <c r="I525" s="153"/>
      <c r="L525" s="149"/>
      <c r="M525" s="154"/>
      <c r="T525" s="155"/>
      <c r="AT525" s="151" t="s">
        <v>261</v>
      </c>
      <c r="AU525" s="151" t="s">
        <v>82</v>
      </c>
      <c r="AV525" s="12" t="s">
        <v>80</v>
      </c>
      <c r="AW525" s="12" t="s">
        <v>30</v>
      </c>
      <c r="AX525" s="12" t="s">
        <v>73</v>
      </c>
      <c r="AY525" s="151" t="s">
        <v>252</v>
      </c>
    </row>
    <row r="526" spans="2:65" s="13" customFormat="1">
      <c r="B526" s="156"/>
      <c r="D526" s="150" t="s">
        <v>261</v>
      </c>
      <c r="E526" s="157" t="s">
        <v>1</v>
      </c>
      <c r="F526" s="158" t="s">
        <v>619</v>
      </c>
      <c r="H526" s="159">
        <v>18.2</v>
      </c>
      <c r="I526" s="160"/>
      <c r="L526" s="156"/>
      <c r="M526" s="161"/>
      <c r="T526" s="162"/>
      <c r="AT526" s="157" t="s">
        <v>261</v>
      </c>
      <c r="AU526" s="157" t="s">
        <v>82</v>
      </c>
      <c r="AV526" s="13" t="s">
        <v>82</v>
      </c>
      <c r="AW526" s="13" t="s">
        <v>30</v>
      </c>
      <c r="AX526" s="13" t="s">
        <v>73</v>
      </c>
      <c r="AY526" s="157" t="s">
        <v>252</v>
      </c>
    </row>
    <row r="527" spans="2:65" s="12" customFormat="1">
      <c r="B527" s="149"/>
      <c r="D527" s="150" t="s">
        <v>261</v>
      </c>
      <c r="E527" s="151" t="s">
        <v>1</v>
      </c>
      <c r="F527" s="152" t="s">
        <v>620</v>
      </c>
      <c r="H527" s="151" t="s">
        <v>1</v>
      </c>
      <c r="I527" s="153"/>
      <c r="L527" s="149"/>
      <c r="M527" s="154"/>
      <c r="T527" s="155"/>
      <c r="AT527" s="151" t="s">
        <v>261</v>
      </c>
      <c r="AU527" s="151" t="s">
        <v>82</v>
      </c>
      <c r="AV527" s="12" t="s">
        <v>80</v>
      </c>
      <c r="AW527" s="12" t="s">
        <v>30</v>
      </c>
      <c r="AX527" s="12" t="s">
        <v>73</v>
      </c>
      <c r="AY527" s="151" t="s">
        <v>252</v>
      </c>
    </row>
    <row r="528" spans="2:65" s="13" customFormat="1">
      <c r="B528" s="156"/>
      <c r="D528" s="150" t="s">
        <v>261</v>
      </c>
      <c r="E528" s="157" t="s">
        <v>1</v>
      </c>
      <c r="F528" s="158" t="s">
        <v>621</v>
      </c>
      <c r="H528" s="159">
        <v>35.43</v>
      </c>
      <c r="I528" s="160"/>
      <c r="L528" s="156"/>
      <c r="M528" s="161"/>
      <c r="T528" s="162"/>
      <c r="AT528" s="157" t="s">
        <v>261</v>
      </c>
      <c r="AU528" s="157" t="s">
        <v>82</v>
      </c>
      <c r="AV528" s="13" t="s">
        <v>82</v>
      </c>
      <c r="AW528" s="13" t="s">
        <v>30</v>
      </c>
      <c r="AX528" s="13" t="s">
        <v>73</v>
      </c>
      <c r="AY528" s="157" t="s">
        <v>252</v>
      </c>
    </row>
    <row r="529" spans="2:65" s="14" customFormat="1">
      <c r="B529" s="163"/>
      <c r="D529" s="150" t="s">
        <v>261</v>
      </c>
      <c r="E529" s="164" t="s">
        <v>1</v>
      </c>
      <c r="F529" s="165" t="s">
        <v>277</v>
      </c>
      <c r="H529" s="166">
        <v>53.629999999999995</v>
      </c>
      <c r="I529" s="167"/>
      <c r="L529" s="163"/>
      <c r="M529" s="168"/>
      <c r="T529" s="169"/>
      <c r="AT529" s="164" t="s">
        <v>261</v>
      </c>
      <c r="AU529" s="164" t="s">
        <v>82</v>
      </c>
      <c r="AV529" s="14" t="s">
        <v>259</v>
      </c>
      <c r="AW529" s="14" t="s">
        <v>30</v>
      </c>
      <c r="AX529" s="14" t="s">
        <v>80</v>
      </c>
      <c r="AY529" s="164" t="s">
        <v>252</v>
      </c>
    </row>
    <row r="530" spans="2:65" s="11" customFormat="1" ht="22.9" customHeight="1">
      <c r="B530" s="124"/>
      <c r="D530" s="125" t="s">
        <v>72</v>
      </c>
      <c r="E530" s="134" t="s">
        <v>327</v>
      </c>
      <c r="F530" s="134" t="s">
        <v>622</v>
      </c>
      <c r="I530" s="127"/>
      <c r="J530" s="135">
        <f>BK530</f>
        <v>0</v>
      </c>
      <c r="L530" s="124"/>
      <c r="M530" s="129"/>
      <c r="P530" s="130">
        <f>SUM(P531:P701)</f>
        <v>0</v>
      </c>
      <c r="R530" s="130">
        <f>SUM(R531:R701)</f>
        <v>1.8553162399999998</v>
      </c>
      <c r="T530" s="131">
        <f>SUM(T531:T701)</f>
        <v>127.60563500000001</v>
      </c>
      <c r="AR530" s="125" t="s">
        <v>80</v>
      </c>
      <c r="AT530" s="132" t="s">
        <v>72</v>
      </c>
      <c r="AU530" s="132" t="s">
        <v>80</v>
      </c>
      <c r="AY530" s="125" t="s">
        <v>252</v>
      </c>
      <c r="BK530" s="133">
        <f>SUM(BK531:BK701)</f>
        <v>0</v>
      </c>
    </row>
    <row r="531" spans="2:65" s="1" customFormat="1" ht="37.9" customHeight="1">
      <c r="B531" s="32"/>
      <c r="C531" s="136" t="s">
        <v>623</v>
      </c>
      <c r="D531" s="136" t="s">
        <v>254</v>
      </c>
      <c r="E531" s="137" t="s">
        <v>624</v>
      </c>
      <c r="F531" s="138" t="s">
        <v>625</v>
      </c>
      <c r="G531" s="139" t="s">
        <v>257</v>
      </c>
      <c r="H531" s="140">
        <v>4365.3270000000002</v>
      </c>
      <c r="I531" s="141"/>
      <c r="J531" s="142">
        <f>ROUND(I531*H531,2)</f>
        <v>0</v>
      </c>
      <c r="K531" s="138" t="s">
        <v>258</v>
      </c>
      <c r="L531" s="32"/>
      <c r="M531" s="143" t="s">
        <v>1</v>
      </c>
      <c r="N531" s="144" t="s">
        <v>38</v>
      </c>
      <c r="P531" s="145">
        <f>O531*H531</f>
        <v>0</v>
      </c>
      <c r="Q531" s="145">
        <v>0</v>
      </c>
      <c r="R531" s="145">
        <f>Q531*H531</f>
        <v>0</v>
      </c>
      <c r="S531" s="145">
        <v>0</v>
      </c>
      <c r="T531" s="146">
        <f>S531*H531</f>
        <v>0</v>
      </c>
      <c r="AR531" s="147" t="s">
        <v>259</v>
      </c>
      <c r="AT531" s="147" t="s">
        <v>254</v>
      </c>
      <c r="AU531" s="147" t="s">
        <v>82</v>
      </c>
      <c r="AY531" s="17" t="s">
        <v>252</v>
      </c>
      <c r="BE531" s="148">
        <f>IF(N531="základní",J531,0)</f>
        <v>0</v>
      </c>
      <c r="BF531" s="148">
        <f>IF(N531="snížená",J531,0)</f>
        <v>0</v>
      </c>
      <c r="BG531" s="148">
        <f>IF(N531="zákl. přenesená",J531,0)</f>
        <v>0</v>
      </c>
      <c r="BH531" s="148">
        <f>IF(N531="sníž. přenesená",J531,0)</f>
        <v>0</v>
      </c>
      <c r="BI531" s="148">
        <f>IF(N531="nulová",J531,0)</f>
        <v>0</v>
      </c>
      <c r="BJ531" s="17" t="s">
        <v>80</v>
      </c>
      <c r="BK531" s="148">
        <f>ROUND(I531*H531,2)</f>
        <v>0</v>
      </c>
      <c r="BL531" s="17" t="s">
        <v>259</v>
      </c>
      <c r="BM531" s="147" t="s">
        <v>626</v>
      </c>
    </row>
    <row r="532" spans="2:65" s="12" customFormat="1">
      <c r="B532" s="149"/>
      <c r="D532" s="150" t="s">
        <v>261</v>
      </c>
      <c r="E532" s="151" t="s">
        <v>1</v>
      </c>
      <c r="F532" s="152" t="s">
        <v>627</v>
      </c>
      <c r="H532" s="151" t="s">
        <v>1</v>
      </c>
      <c r="I532" s="153"/>
      <c r="L532" s="149"/>
      <c r="M532" s="154"/>
      <c r="T532" s="155"/>
      <c r="AT532" s="151" t="s">
        <v>261</v>
      </c>
      <c r="AU532" s="151" t="s">
        <v>82</v>
      </c>
      <c r="AV532" s="12" t="s">
        <v>80</v>
      </c>
      <c r="AW532" s="12" t="s">
        <v>30</v>
      </c>
      <c r="AX532" s="12" t="s">
        <v>73</v>
      </c>
      <c r="AY532" s="151" t="s">
        <v>252</v>
      </c>
    </row>
    <row r="533" spans="2:65" s="12" customFormat="1">
      <c r="B533" s="149"/>
      <c r="D533" s="150" t="s">
        <v>261</v>
      </c>
      <c r="E533" s="151" t="s">
        <v>1</v>
      </c>
      <c r="F533" s="152" t="s">
        <v>270</v>
      </c>
      <c r="H533" s="151" t="s">
        <v>1</v>
      </c>
      <c r="I533" s="153"/>
      <c r="L533" s="149"/>
      <c r="M533" s="154"/>
      <c r="T533" s="155"/>
      <c r="AT533" s="151" t="s">
        <v>261</v>
      </c>
      <c r="AU533" s="151" t="s">
        <v>82</v>
      </c>
      <c r="AV533" s="12" t="s">
        <v>80</v>
      </c>
      <c r="AW533" s="12" t="s">
        <v>30</v>
      </c>
      <c r="AX533" s="12" t="s">
        <v>73</v>
      </c>
      <c r="AY533" s="151" t="s">
        <v>252</v>
      </c>
    </row>
    <row r="534" spans="2:65" s="13" customFormat="1">
      <c r="B534" s="156"/>
      <c r="D534" s="150" t="s">
        <v>261</v>
      </c>
      <c r="E534" s="157" t="s">
        <v>1</v>
      </c>
      <c r="F534" s="158" t="s">
        <v>628</v>
      </c>
      <c r="H534" s="159">
        <v>40.770000000000003</v>
      </c>
      <c r="I534" s="160"/>
      <c r="L534" s="156"/>
      <c r="M534" s="161"/>
      <c r="T534" s="162"/>
      <c r="AT534" s="157" t="s">
        <v>261</v>
      </c>
      <c r="AU534" s="157" t="s">
        <v>82</v>
      </c>
      <c r="AV534" s="13" t="s">
        <v>82</v>
      </c>
      <c r="AW534" s="13" t="s">
        <v>30</v>
      </c>
      <c r="AX534" s="13" t="s">
        <v>73</v>
      </c>
      <c r="AY534" s="157" t="s">
        <v>252</v>
      </c>
    </row>
    <row r="535" spans="2:65" s="12" customFormat="1">
      <c r="B535" s="149"/>
      <c r="D535" s="150" t="s">
        <v>261</v>
      </c>
      <c r="E535" s="151" t="s">
        <v>1</v>
      </c>
      <c r="F535" s="152" t="s">
        <v>272</v>
      </c>
      <c r="H535" s="151" t="s">
        <v>1</v>
      </c>
      <c r="I535" s="153"/>
      <c r="L535" s="149"/>
      <c r="M535" s="154"/>
      <c r="T535" s="155"/>
      <c r="AT535" s="151" t="s">
        <v>261</v>
      </c>
      <c r="AU535" s="151" t="s">
        <v>82</v>
      </c>
      <c r="AV535" s="12" t="s">
        <v>80</v>
      </c>
      <c r="AW535" s="12" t="s">
        <v>30</v>
      </c>
      <c r="AX535" s="12" t="s">
        <v>73</v>
      </c>
      <c r="AY535" s="151" t="s">
        <v>252</v>
      </c>
    </row>
    <row r="536" spans="2:65" s="13" customFormat="1">
      <c r="B536" s="156"/>
      <c r="D536" s="150" t="s">
        <v>261</v>
      </c>
      <c r="E536" s="157" t="s">
        <v>1</v>
      </c>
      <c r="F536" s="158" t="s">
        <v>629</v>
      </c>
      <c r="H536" s="159">
        <v>108.83499999999999</v>
      </c>
      <c r="I536" s="160"/>
      <c r="L536" s="156"/>
      <c r="M536" s="161"/>
      <c r="T536" s="162"/>
      <c r="AT536" s="157" t="s">
        <v>261</v>
      </c>
      <c r="AU536" s="157" t="s">
        <v>82</v>
      </c>
      <c r="AV536" s="13" t="s">
        <v>82</v>
      </c>
      <c r="AW536" s="13" t="s">
        <v>30</v>
      </c>
      <c r="AX536" s="13" t="s">
        <v>73</v>
      </c>
      <c r="AY536" s="157" t="s">
        <v>252</v>
      </c>
    </row>
    <row r="537" spans="2:65" s="13" customFormat="1">
      <c r="B537" s="156"/>
      <c r="D537" s="150" t="s">
        <v>261</v>
      </c>
      <c r="E537" s="157" t="s">
        <v>1</v>
      </c>
      <c r="F537" s="158" t="s">
        <v>630</v>
      </c>
      <c r="H537" s="159">
        <v>212.46100000000001</v>
      </c>
      <c r="I537" s="160"/>
      <c r="L537" s="156"/>
      <c r="M537" s="161"/>
      <c r="T537" s="162"/>
      <c r="AT537" s="157" t="s">
        <v>261</v>
      </c>
      <c r="AU537" s="157" t="s">
        <v>82</v>
      </c>
      <c r="AV537" s="13" t="s">
        <v>82</v>
      </c>
      <c r="AW537" s="13" t="s">
        <v>30</v>
      </c>
      <c r="AX537" s="13" t="s">
        <v>73</v>
      </c>
      <c r="AY537" s="157" t="s">
        <v>252</v>
      </c>
    </row>
    <row r="538" spans="2:65" s="12" customFormat="1">
      <c r="B538" s="149"/>
      <c r="D538" s="150" t="s">
        <v>261</v>
      </c>
      <c r="E538" s="151" t="s">
        <v>1</v>
      </c>
      <c r="F538" s="152" t="s">
        <v>274</v>
      </c>
      <c r="H538" s="151" t="s">
        <v>1</v>
      </c>
      <c r="I538" s="153"/>
      <c r="L538" s="149"/>
      <c r="M538" s="154"/>
      <c r="T538" s="155"/>
      <c r="AT538" s="151" t="s">
        <v>261</v>
      </c>
      <c r="AU538" s="151" t="s">
        <v>82</v>
      </c>
      <c r="AV538" s="12" t="s">
        <v>80</v>
      </c>
      <c r="AW538" s="12" t="s">
        <v>30</v>
      </c>
      <c r="AX538" s="12" t="s">
        <v>73</v>
      </c>
      <c r="AY538" s="151" t="s">
        <v>252</v>
      </c>
    </row>
    <row r="539" spans="2:65" s="13" customFormat="1">
      <c r="B539" s="156"/>
      <c r="D539" s="150" t="s">
        <v>261</v>
      </c>
      <c r="E539" s="157" t="s">
        <v>1</v>
      </c>
      <c r="F539" s="158" t="s">
        <v>631</v>
      </c>
      <c r="H539" s="159">
        <v>1110.6199999999999</v>
      </c>
      <c r="I539" s="160"/>
      <c r="L539" s="156"/>
      <c r="M539" s="161"/>
      <c r="T539" s="162"/>
      <c r="AT539" s="157" t="s">
        <v>261</v>
      </c>
      <c r="AU539" s="157" t="s">
        <v>82</v>
      </c>
      <c r="AV539" s="13" t="s">
        <v>82</v>
      </c>
      <c r="AW539" s="13" t="s">
        <v>30</v>
      </c>
      <c r="AX539" s="13" t="s">
        <v>73</v>
      </c>
      <c r="AY539" s="157" t="s">
        <v>252</v>
      </c>
    </row>
    <row r="540" spans="2:65" s="13" customFormat="1">
      <c r="B540" s="156"/>
      <c r="D540" s="150" t="s">
        <v>261</v>
      </c>
      <c r="E540" s="157" t="s">
        <v>1</v>
      </c>
      <c r="F540" s="158" t="s">
        <v>632</v>
      </c>
      <c r="H540" s="159">
        <v>86.44</v>
      </c>
      <c r="I540" s="160"/>
      <c r="L540" s="156"/>
      <c r="M540" s="161"/>
      <c r="T540" s="162"/>
      <c r="AT540" s="157" t="s">
        <v>261</v>
      </c>
      <c r="AU540" s="157" t="s">
        <v>82</v>
      </c>
      <c r="AV540" s="13" t="s">
        <v>82</v>
      </c>
      <c r="AW540" s="13" t="s">
        <v>30</v>
      </c>
      <c r="AX540" s="13" t="s">
        <v>73</v>
      </c>
      <c r="AY540" s="157" t="s">
        <v>252</v>
      </c>
    </row>
    <row r="541" spans="2:65" s="15" customFormat="1">
      <c r="B541" s="180"/>
      <c r="D541" s="150" t="s">
        <v>261</v>
      </c>
      <c r="E541" s="181" t="s">
        <v>1</v>
      </c>
      <c r="F541" s="182" t="s">
        <v>510</v>
      </c>
      <c r="H541" s="183">
        <v>1559.126</v>
      </c>
      <c r="I541" s="184"/>
      <c r="L541" s="180"/>
      <c r="M541" s="185"/>
      <c r="T541" s="186"/>
      <c r="AT541" s="181" t="s">
        <v>261</v>
      </c>
      <c r="AU541" s="181" t="s">
        <v>82</v>
      </c>
      <c r="AV541" s="15" t="s">
        <v>96</v>
      </c>
      <c r="AW541" s="15" t="s">
        <v>30</v>
      </c>
      <c r="AX541" s="15" t="s">
        <v>73</v>
      </c>
      <c r="AY541" s="181" t="s">
        <v>252</v>
      </c>
    </row>
    <row r="542" spans="2:65" s="12" customFormat="1">
      <c r="B542" s="149"/>
      <c r="D542" s="150" t="s">
        <v>261</v>
      </c>
      <c r="E542" s="151" t="s">
        <v>1</v>
      </c>
      <c r="F542" s="152" t="s">
        <v>633</v>
      </c>
      <c r="H542" s="151" t="s">
        <v>1</v>
      </c>
      <c r="I542" s="153"/>
      <c r="L542" s="149"/>
      <c r="M542" s="154"/>
      <c r="T542" s="155"/>
      <c r="AT542" s="151" t="s">
        <v>261</v>
      </c>
      <c r="AU542" s="151" t="s">
        <v>82</v>
      </c>
      <c r="AV542" s="12" t="s">
        <v>80</v>
      </c>
      <c r="AW542" s="12" t="s">
        <v>30</v>
      </c>
      <c r="AX542" s="12" t="s">
        <v>73</v>
      </c>
      <c r="AY542" s="151" t="s">
        <v>252</v>
      </c>
    </row>
    <row r="543" spans="2:65" s="13" customFormat="1">
      <c r="B543" s="156"/>
      <c r="D543" s="150" t="s">
        <v>261</v>
      </c>
      <c r="E543" s="157" t="s">
        <v>1</v>
      </c>
      <c r="F543" s="158" t="s">
        <v>634</v>
      </c>
      <c r="H543" s="159">
        <v>1172.5070000000001</v>
      </c>
      <c r="I543" s="160"/>
      <c r="L543" s="156"/>
      <c r="M543" s="161"/>
      <c r="T543" s="162"/>
      <c r="AT543" s="157" t="s">
        <v>261</v>
      </c>
      <c r="AU543" s="157" t="s">
        <v>82</v>
      </c>
      <c r="AV543" s="13" t="s">
        <v>82</v>
      </c>
      <c r="AW543" s="13" t="s">
        <v>30</v>
      </c>
      <c r="AX543" s="13" t="s">
        <v>73</v>
      </c>
      <c r="AY543" s="157" t="s">
        <v>252</v>
      </c>
    </row>
    <row r="544" spans="2:65" s="12" customFormat="1">
      <c r="B544" s="149"/>
      <c r="D544" s="150" t="s">
        <v>261</v>
      </c>
      <c r="E544" s="151" t="s">
        <v>1</v>
      </c>
      <c r="F544" s="152" t="s">
        <v>635</v>
      </c>
      <c r="H544" s="151" t="s">
        <v>1</v>
      </c>
      <c r="I544" s="153"/>
      <c r="L544" s="149"/>
      <c r="M544" s="154"/>
      <c r="T544" s="155"/>
      <c r="AT544" s="151" t="s">
        <v>261</v>
      </c>
      <c r="AU544" s="151" t="s">
        <v>82</v>
      </c>
      <c r="AV544" s="12" t="s">
        <v>80</v>
      </c>
      <c r="AW544" s="12" t="s">
        <v>30</v>
      </c>
      <c r="AX544" s="12" t="s">
        <v>73</v>
      </c>
      <c r="AY544" s="151" t="s">
        <v>252</v>
      </c>
    </row>
    <row r="545" spans="2:65" s="13" customFormat="1">
      <c r="B545" s="156"/>
      <c r="D545" s="150" t="s">
        <v>261</v>
      </c>
      <c r="E545" s="157" t="s">
        <v>1</v>
      </c>
      <c r="F545" s="158" t="s">
        <v>636</v>
      </c>
      <c r="H545" s="159">
        <v>1633.694</v>
      </c>
      <c r="I545" s="160"/>
      <c r="L545" s="156"/>
      <c r="M545" s="161"/>
      <c r="T545" s="162"/>
      <c r="AT545" s="157" t="s">
        <v>261</v>
      </c>
      <c r="AU545" s="157" t="s">
        <v>82</v>
      </c>
      <c r="AV545" s="13" t="s">
        <v>82</v>
      </c>
      <c r="AW545" s="13" t="s">
        <v>30</v>
      </c>
      <c r="AX545" s="13" t="s">
        <v>73</v>
      </c>
      <c r="AY545" s="157" t="s">
        <v>252</v>
      </c>
    </row>
    <row r="546" spans="2:65" s="15" customFormat="1">
      <c r="B546" s="180"/>
      <c r="D546" s="150" t="s">
        <v>261</v>
      </c>
      <c r="E546" s="181" t="s">
        <v>1</v>
      </c>
      <c r="F546" s="182" t="s">
        <v>510</v>
      </c>
      <c r="H546" s="183">
        <v>2806.201</v>
      </c>
      <c r="I546" s="184"/>
      <c r="L546" s="180"/>
      <c r="M546" s="185"/>
      <c r="T546" s="186"/>
      <c r="AT546" s="181" t="s">
        <v>261</v>
      </c>
      <c r="AU546" s="181" t="s">
        <v>82</v>
      </c>
      <c r="AV546" s="15" t="s">
        <v>96</v>
      </c>
      <c r="AW546" s="15" t="s">
        <v>30</v>
      </c>
      <c r="AX546" s="15" t="s">
        <v>73</v>
      </c>
      <c r="AY546" s="181" t="s">
        <v>252</v>
      </c>
    </row>
    <row r="547" spans="2:65" s="14" customFormat="1">
      <c r="B547" s="163"/>
      <c r="D547" s="150" t="s">
        <v>261</v>
      </c>
      <c r="E547" s="164" t="s">
        <v>1</v>
      </c>
      <c r="F547" s="165" t="s">
        <v>277</v>
      </c>
      <c r="H547" s="166">
        <v>4365.3269999999993</v>
      </c>
      <c r="I547" s="167"/>
      <c r="L547" s="163"/>
      <c r="M547" s="168"/>
      <c r="T547" s="169"/>
      <c r="AT547" s="164" t="s">
        <v>261</v>
      </c>
      <c r="AU547" s="164" t="s">
        <v>82</v>
      </c>
      <c r="AV547" s="14" t="s">
        <v>259</v>
      </c>
      <c r="AW547" s="14" t="s">
        <v>30</v>
      </c>
      <c r="AX547" s="14" t="s">
        <v>80</v>
      </c>
      <c r="AY547" s="164" t="s">
        <v>252</v>
      </c>
    </row>
    <row r="548" spans="2:65" s="1" customFormat="1" ht="16.5" customHeight="1">
      <c r="B548" s="32"/>
      <c r="C548" s="136" t="s">
        <v>637</v>
      </c>
      <c r="D548" s="136" t="s">
        <v>254</v>
      </c>
      <c r="E548" s="137" t="s">
        <v>638</v>
      </c>
      <c r="F548" s="138" t="s">
        <v>639</v>
      </c>
      <c r="G548" s="139" t="s">
        <v>610</v>
      </c>
      <c r="H548" s="140">
        <v>14.77</v>
      </c>
      <c r="I548" s="141"/>
      <c r="J548" s="142">
        <f>ROUND(I548*H548,2)</f>
        <v>0</v>
      </c>
      <c r="K548" s="138" t="s">
        <v>1</v>
      </c>
      <c r="L548" s="32"/>
      <c r="M548" s="143" t="s">
        <v>1</v>
      </c>
      <c r="N548" s="144" t="s">
        <v>38</v>
      </c>
      <c r="P548" s="145">
        <f>O548*H548</f>
        <v>0</v>
      </c>
      <c r="Q548" s="145">
        <v>0</v>
      </c>
      <c r="R548" s="145">
        <f>Q548*H548</f>
        <v>0</v>
      </c>
      <c r="S548" s="145">
        <v>0</v>
      </c>
      <c r="T548" s="146">
        <f>S548*H548</f>
        <v>0</v>
      </c>
      <c r="AR548" s="147" t="s">
        <v>259</v>
      </c>
      <c r="AT548" s="147" t="s">
        <v>254</v>
      </c>
      <c r="AU548" s="147" t="s">
        <v>82</v>
      </c>
      <c r="AY548" s="17" t="s">
        <v>252</v>
      </c>
      <c r="BE548" s="148">
        <f>IF(N548="základní",J548,0)</f>
        <v>0</v>
      </c>
      <c r="BF548" s="148">
        <f>IF(N548="snížená",J548,0)</f>
        <v>0</v>
      </c>
      <c r="BG548" s="148">
        <f>IF(N548="zákl. přenesená",J548,0)</f>
        <v>0</v>
      </c>
      <c r="BH548" s="148">
        <f>IF(N548="sníž. přenesená",J548,0)</f>
        <v>0</v>
      </c>
      <c r="BI548" s="148">
        <f>IF(N548="nulová",J548,0)</f>
        <v>0</v>
      </c>
      <c r="BJ548" s="17" t="s">
        <v>80</v>
      </c>
      <c r="BK548" s="148">
        <f>ROUND(I548*H548,2)</f>
        <v>0</v>
      </c>
      <c r="BL548" s="17" t="s">
        <v>259</v>
      </c>
      <c r="BM548" s="147" t="s">
        <v>640</v>
      </c>
    </row>
    <row r="549" spans="2:65" s="12" customFormat="1">
      <c r="B549" s="149"/>
      <c r="D549" s="150" t="s">
        <v>261</v>
      </c>
      <c r="E549" s="151" t="s">
        <v>1</v>
      </c>
      <c r="F549" s="152" t="s">
        <v>641</v>
      </c>
      <c r="H549" s="151" t="s">
        <v>1</v>
      </c>
      <c r="I549" s="153"/>
      <c r="L549" s="149"/>
      <c r="M549" s="154"/>
      <c r="T549" s="155"/>
      <c r="AT549" s="151" t="s">
        <v>261</v>
      </c>
      <c r="AU549" s="151" t="s">
        <v>82</v>
      </c>
      <c r="AV549" s="12" t="s">
        <v>80</v>
      </c>
      <c r="AW549" s="12" t="s">
        <v>30</v>
      </c>
      <c r="AX549" s="12" t="s">
        <v>73</v>
      </c>
      <c r="AY549" s="151" t="s">
        <v>252</v>
      </c>
    </row>
    <row r="550" spans="2:65" s="12" customFormat="1">
      <c r="B550" s="149"/>
      <c r="D550" s="150" t="s">
        <v>261</v>
      </c>
      <c r="E550" s="151" t="s">
        <v>1</v>
      </c>
      <c r="F550" s="152" t="s">
        <v>642</v>
      </c>
      <c r="H550" s="151" t="s">
        <v>1</v>
      </c>
      <c r="I550" s="153"/>
      <c r="L550" s="149"/>
      <c r="M550" s="154"/>
      <c r="T550" s="155"/>
      <c r="AT550" s="151" t="s">
        <v>261</v>
      </c>
      <c r="AU550" s="151" t="s">
        <v>82</v>
      </c>
      <c r="AV550" s="12" t="s">
        <v>80</v>
      </c>
      <c r="AW550" s="12" t="s">
        <v>30</v>
      </c>
      <c r="AX550" s="12" t="s">
        <v>73</v>
      </c>
      <c r="AY550" s="151" t="s">
        <v>252</v>
      </c>
    </row>
    <row r="551" spans="2:65" s="13" customFormat="1">
      <c r="B551" s="156"/>
      <c r="D551" s="150" t="s">
        <v>261</v>
      </c>
      <c r="E551" s="157" t="s">
        <v>1</v>
      </c>
      <c r="F551" s="158" t="s">
        <v>643</v>
      </c>
      <c r="H551" s="159">
        <v>3.11</v>
      </c>
      <c r="I551" s="160"/>
      <c r="L551" s="156"/>
      <c r="M551" s="161"/>
      <c r="T551" s="162"/>
      <c r="AT551" s="157" t="s">
        <v>261</v>
      </c>
      <c r="AU551" s="157" t="s">
        <v>82</v>
      </c>
      <c r="AV551" s="13" t="s">
        <v>82</v>
      </c>
      <c r="AW551" s="13" t="s">
        <v>30</v>
      </c>
      <c r="AX551" s="13" t="s">
        <v>73</v>
      </c>
      <c r="AY551" s="157" t="s">
        <v>252</v>
      </c>
    </row>
    <row r="552" spans="2:65" s="12" customFormat="1">
      <c r="B552" s="149"/>
      <c r="D552" s="150" t="s">
        <v>261</v>
      </c>
      <c r="E552" s="151" t="s">
        <v>1</v>
      </c>
      <c r="F552" s="152" t="s">
        <v>644</v>
      </c>
      <c r="H552" s="151" t="s">
        <v>1</v>
      </c>
      <c r="I552" s="153"/>
      <c r="L552" s="149"/>
      <c r="M552" s="154"/>
      <c r="T552" s="155"/>
      <c r="AT552" s="151" t="s">
        <v>261</v>
      </c>
      <c r="AU552" s="151" t="s">
        <v>82</v>
      </c>
      <c r="AV552" s="12" t="s">
        <v>80</v>
      </c>
      <c r="AW552" s="12" t="s">
        <v>30</v>
      </c>
      <c r="AX552" s="12" t="s">
        <v>73</v>
      </c>
      <c r="AY552" s="151" t="s">
        <v>252</v>
      </c>
    </row>
    <row r="553" spans="2:65" s="13" customFormat="1">
      <c r="B553" s="156"/>
      <c r="D553" s="150" t="s">
        <v>261</v>
      </c>
      <c r="E553" s="157" t="s">
        <v>1</v>
      </c>
      <c r="F553" s="158" t="s">
        <v>645</v>
      </c>
      <c r="H553" s="159">
        <v>1.91</v>
      </c>
      <c r="I553" s="160"/>
      <c r="L553" s="156"/>
      <c r="M553" s="161"/>
      <c r="T553" s="162"/>
      <c r="AT553" s="157" t="s">
        <v>261</v>
      </c>
      <c r="AU553" s="157" t="s">
        <v>82</v>
      </c>
      <c r="AV553" s="13" t="s">
        <v>82</v>
      </c>
      <c r="AW553" s="13" t="s">
        <v>30</v>
      </c>
      <c r="AX553" s="13" t="s">
        <v>73</v>
      </c>
      <c r="AY553" s="157" t="s">
        <v>252</v>
      </c>
    </row>
    <row r="554" spans="2:65" s="12" customFormat="1">
      <c r="B554" s="149"/>
      <c r="D554" s="150" t="s">
        <v>261</v>
      </c>
      <c r="E554" s="151" t="s">
        <v>1</v>
      </c>
      <c r="F554" s="152" t="s">
        <v>646</v>
      </c>
      <c r="H554" s="151" t="s">
        <v>1</v>
      </c>
      <c r="I554" s="153"/>
      <c r="L554" s="149"/>
      <c r="M554" s="154"/>
      <c r="T554" s="155"/>
      <c r="AT554" s="151" t="s">
        <v>261</v>
      </c>
      <c r="AU554" s="151" t="s">
        <v>82</v>
      </c>
      <c r="AV554" s="12" t="s">
        <v>80</v>
      </c>
      <c r="AW554" s="12" t="s">
        <v>30</v>
      </c>
      <c r="AX554" s="12" t="s">
        <v>73</v>
      </c>
      <c r="AY554" s="151" t="s">
        <v>252</v>
      </c>
    </row>
    <row r="555" spans="2:65" s="13" customFormat="1">
      <c r="B555" s="156"/>
      <c r="D555" s="150" t="s">
        <v>261</v>
      </c>
      <c r="E555" s="157" t="s">
        <v>1</v>
      </c>
      <c r="F555" s="158" t="s">
        <v>647</v>
      </c>
      <c r="H555" s="159">
        <v>2.5299999999999998</v>
      </c>
      <c r="I555" s="160"/>
      <c r="L555" s="156"/>
      <c r="M555" s="161"/>
      <c r="T555" s="162"/>
      <c r="AT555" s="157" t="s">
        <v>261</v>
      </c>
      <c r="AU555" s="157" t="s">
        <v>82</v>
      </c>
      <c r="AV555" s="13" t="s">
        <v>82</v>
      </c>
      <c r="AW555" s="13" t="s">
        <v>30</v>
      </c>
      <c r="AX555" s="13" t="s">
        <v>73</v>
      </c>
      <c r="AY555" s="157" t="s">
        <v>252</v>
      </c>
    </row>
    <row r="556" spans="2:65" s="12" customFormat="1">
      <c r="B556" s="149"/>
      <c r="D556" s="150" t="s">
        <v>261</v>
      </c>
      <c r="E556" s="151" t="s">
        <v>1</v>
      </c>
      <c r="F556" s="152" t="s">
        <v>648</v>
      </c>
      <c r="H556" s="151" t="s">
        <v>1</v>
      </c>
      <c r="I556" s="153"/>
      <c r="L556" s="149"/>
      <c r="M556" s="154"/>
      <c r="T556" s="155"/>
      <c r="AT556" s="151" t="s">
        <v>261</v>
      </c>
      <c r="AU556" s="151" t="s">
        <v>82</v>
      </c>
      <c r="AV556" s="12" t="s">
        <v>80</v>
      </c>
      <c r="AW556" s="12" t="s">
        <v>30</v>
      </c>
      <c r="AX556" s="12" t="s">
        <v>73</v>
      </c>
      <c r="AY556" s="151" t="s">
        <v>252</v>
      </c>
    </row>
    <row r="557" spans="2:65" s="13" customFormat="1">
      <c r="B557" s="156"/>
      <c r="D557" s="150" t="s">
        <v>261</v>
      </c>
      <c r="E557" s="157" t="s">
        <v>1</v>
      </c>
      <c r="F557" s="158" t="s">
        <v>649</v>
      </c>
      <c r="H557" s="159">
        <v>3.61</v>
      </c>
      <c r="I557" s="160"/>
      <c r="L557" s="156"/>
      <c r="M557" s="161"/>
      <c r="T557" s="162"/>
      <c r="AT557" s="157" t="s">
        <v>261</v>
      </c>
      <c r="AU557" s="157" t="s">
        <v>82</v>
      </c>
      <c r="AV557" s="13" t="s">
        <v>82</v>
      </c>
      <c r="AW557" s="13" t="s">
        <v>30</v>
      </c>
      <c r="AX557" s="13" t="s">
        <v>73</v>
      </c>
      <c r="AY557" s="157" t="s">
        <v>252</v>
      </c>
    </row>
    <row r="558" spans="2:65" s="12" customFormat="1">
      <c r="B558" s="149"/>
      <c r="D558" s="150" t="s">
        <v>261</v>
      </c>
      <c r="E558" s="151" t="s">
        <v>1</v>
      </c>
      <c r="F558" s="152" t="s">
        <v>650</v>
      </c>
      <c r="H558" s="151" t="s">
        <v>1</v>
      </c>
      <c r="I558" s="153"/>
      <c r="L558" s="149"/>
      <c r="M558" s="154"/>
      <c r="T558" s="155"/>
      <c r="AT558" s="151" t="s">
        <v>261</v>
      </c>
      <c r="AU558" s="151" t="s">
        <v>82</v>
      </c>
      <c r="AV558" s="12" t="s">
        <v>80</v>
      </c>
      <c r="AW558" s="12" t="s">
        <v>30</v>
      </c>
      <c r="AX558" s="12" t="s">
        <v>73</v>
      </c>
      <c r="AY558" s="151" t="s">
        <v>252</v>
      </c>
    </row>
    <row r="559" spans="2:65" s="13" customFormat="1">
      <c r="B559" s="156"/>
      <c r="D559" s="150" t="s">
        <v>261</v>
      </c>
      <c r="E559" s="157" t="s">
        <v>1</v>
      </c>
      <c r="F559" s="158" t="s">
        <v>649</v>
      </c>
      <c r="H559" s="159">
        <v>3.61</v>
      </c>
      <c r="I559" s="160"/>
      <c r="L559" s="156"/>
      <c r="M559" s="161"/>
      <c r="T559" s="162"/>
      <c r="AT559" s="157" t="s">
        <v>261</v>
      </c>
      <c r="AU559" s="157" t="s">
        <v>82</v>
      </c>
      <c r="AV559" s="13" t="s">
        <v>82</v>
      </c>
      <c r="AW559" s="13" t="s">
        <v>30</v>
      </c>
      <c r="AX559" s="13" t="s">
        <v>73</v>
      </c>
      <c r="AY559" s="157" t="s">
        <v>252</v>
      </c>
    </row>
    <row r="560" spans="2:65" s="14" customFormat="1">
      <c r="B560" s="163"/>
      <c r="D560" s="150" t="s">
        <v>261</v>
      </c>
      <c r="E560" s="164" t="s">
        <v>1</v>
      </c>
      <c r="F560" s="165" t="s">
        <v>277</v>
      </c>
      <c r="H560" s="166">
        <v>14.769999999999998</v>
      </c>
      <c r="I560" s="167"/>
      <c r="L560" s="163"/>
      <c r="M560" s="168"/>
      <c r="T560" s="169"/>
      <c r="AT560" s="164" t="s">
        <v>261</v>
      </c>
      <c r="AU560" s="164" t="s">
        <v>82</v>
      </c>
      <c r="AV560" s="14" t="s">
        <v>259</v>
      </c>
      <c r="AW560" s="14" t="s">
        <v>30</v>
      </c>
      <c r="AX560" s="14" t="s">
        <v>80</v>
      </c>
      <c r="AY560" s="164" t="s">
        <v>252</v>
      </c>
    </row>
    <row r="561" spans="2:65" s="1" customFormat="1" ht="37.9" customHeight="1">
      <c r="B561" s="32"/>
      <c r="C561" s="136" t="s">
        <v>651</v>
      </c>
      <c r="D561" s="136" t="s">
        <v>254</v>
      </c>
      <c r="E561" s="137" t="s">
        <v>652</v>
      </c>
      <c r="F561" s="138" t="s">
        <v>653</v>
      </c>
      <c r="G561" s="139" t="s">
        <v>257</v>
      </c>
      <c r="H561" s="140">
        <v>1559.126</v>
      </c>
      <c r="I561" s="141"/>
      <c r="J561" s="142">
        <f>ROUND(I561*H561,2)</f>
        <v>0</v>
      </c>
      <c r="K561" s="138" t="s">
        <v>258</v>
      </c>
      <c r="L561" s="32"/>
      <c r="M561" s="143" t="s">
        <v>1</v>
      </c>
      <c r="N561" s="144" t="s">
        <v>38</v>
      </c>
      <c r="P561" s="145">
        <f>O561*H561</f>
        <v>0</v>
      </c>
      <c r="Q561" s="145">
        <v>4.0000000000000003E-5</v>
      </c>
      <c r="R561" s="145">
        <f>Q561*H561</f>
        <v>6.2365040000000004E-2</v>
      </c>
      <c r="S561" s="145">
        <v>0</v>
      </c>
      <c r="T561" s="146">
        <f>S561*H561</f>
        <v>0</v>
      </c>
      <c r="AR561" s="147" t="s">
        <v>259</v>
      </c>
      <c r="AT561" s="147" t="s">
        <v>254</v>
      </c>
      <c r="AU561" s="147" t="s">
        <v>82</v>
      </c>
      <c r="AY561" s="17" t="s">
        <v>252</v>
      </c>
      <c r="BE561" s="148">
        <f>IF(N561="základní",J561,0)</f>
        <v>0</v>
      </c>
      <c r="BF561" s="148">
        <f>IF(N561="snížená",J561,0)</f>
        <v>0</v>
      </c>
      <c r="BG561" s="148">
        <f>IF(N561="zákl. přenesená",J561,0)</f>
        <v>0</v>
      </c>
      <c r="BH561" s="148">
        <f>IF(N561="sníž. přenesená",J561,0)</f>
        <v>0</v>
      </c>
      <c r="BI561" s="148">
        <f>IF(N561="nulová",J561,0)</f>
        <v>0</v>
      </c>
      <c r="BJ561" s="17" t="s">
        <v>80</v>
      </c>
      <c r="BK561" s="148">
        <f>ROUND(I561*H561,2)</f>
        <v>0</v>
      </c>
      <c r="BL561" s="17" t="s">
        <v>259</v>
      </c>
      <c r="BM561" s="147" t="s">
        <v>654</v>
      </c>
    </row>
    <row r="562" spans="2:65" s="12" customFormat="1">
      <c r="B562" s="149"/>
      <c r="D562" s="150" t="s">
        <v>261</v>
      </c>
      <c r="E562" s="151" t="s">
        <v>1</v>
      </c>
      <c r="F562" s="152" t="s">
        <v>270</v>
      </c>
      <c r="H562" s="151" t="s">
        <v>1</v>
      </c>
      <c r="I562" s="153"/>
      <c r="L562" s="149"/>
      <c r="M562" s="154"/>
      <c r="T562" s="155"/>
      <c r="AT562" s="151" t="s">
        <v>261</v>
      </c>
      <c r="AU562" s="151" t="s">
        <v>82</v>
      </c>
      <c r="AV562" s="12" t="s">
        <v>80</v>
      </c>
      <c r="AW562" s="12" t="s">
        <v>30</v>
      </c>
      <c r="AX562" s="12" t="s">
        <v>73</v>
      </c>
      <c r="AY562" s="151" t="s">
        <v>252</v>
      </c>
    </row>
    <row r="563" spans="2:65" s="13" customFormat="1">
      <c r="B563" s="156"/>
      <c r="D563" s="150" t="s">
        <v>261</v>
      </c>
      <c r="E563" s="157" t="s">
        <v>1</v>
      </c>
      <c r="F563" s="158" t="s">
        <v>628</v>
      </c>
      <c r="H563" s="159">
        <v>40.770000000000003</v>
      </c>
      <c r="I563" s="160"/>
      <c r="L563" s="156"/>
      <c r="M563" s="161"/>
      <c r="T563" s="162"/>
      <c r="AT563" s="157" t="s">
        <v>261</v>
      </c>
      <c r="AU563" s="157" t="s">
        <v>82</v>
      </c>
      <c r="AV563" s="13" t="s">
        <v>82</v>
      </c>
      <c r="AW563" s="13" t="s">
        <v>30</v>
      </c>
      <c r="AX563" s="13" t="s">
        <v>73</v>
      </c>
      <c r="AY563" s="157" t="s">
        <v>252</v>
      </c>
    </row>
    <row r="564" spans="2:65" s="12" customFormat="1">
      <c r="B564" s="149"/>
      <c r="D564" s="150" t="s">
        <v>261</v>
      </c>
      <c r="E564" s="151" t="s">
        <v>1</v>
      </c>
      <c r="F564" s="152" t="s">
        <v>272</v>
      </c>
      <c r="H564" s="151" t="s">
        <v>1</v>
      </c>
      <c r="I564" s="153"/>
      <c r="L564" s="149"/>
      <c r="M564" s="154"/>
      <c r="T564" s="155"/>
      <c r="AT564" s="151" t="s">
        <v>261</v>
      </c>
      <c r="AU564" s="151" t="s">
        <v>82</v>
      </c>
      <c r="AV564" s="12" t="s">
        <v>80</v>
      </c>
      <c r="AW564" s="12" t="s">
        <v>30</v>
      </c>
      <c r="AX564" s="12" t="s">
        <v>73</v>
      </c>
      <c r="AY564" s="151" t="s">
        <v>252</v>
      </c>
    </row>
    <row r="565" spans="2:65" s="13" customFormat="1">
      <c r="B565" s="156"/>
      <c r="D565" s="150" t="s">
        <v>261</v>
      </c>
      <c r="E565" s="157" t="s">
        <v>1</v>
      </c>
      <c r="F565" s="158" t="s">
        <v>629</v>
      </c>
      <c r="H565" s="159">
        <v>108.83499999999999</v>
      </c>
      <c r="I565" s="160"/>
      <c r="L565" s="156"/>
      <c r="M565" s="161"/>
      <c r="T565" s="162"/>
      <c r="AT565" s="157" t="s">
        <v>261</v>
      </c>
      <c r="AU565" s="157" t="s">
        <v>82</v>
      </c>
      <c r="AV565" s="13" t="s">
        <v>82</v>
      </c>
      <c r="AW565" s="13" t="s">
        <v>30</v>
      </c>
      <c r="AX565" s="13" t="s">
        <v>73</v>
      </c>
      <c r="AY565" s="157" t="s">
        <v>252</v>
      </c>
    </row>
    <row r="566" spans="2:65" s="13" customFormat="1">
      <c r="B566" s="156"/>
      <c r="D566" s="150" t="s">
        <v>261</v>
      </c>
      <c r="E566" s="157" t="s">
        <v>1</v>
      </c>
      <c r="F566" s="158" t="s">
        <v>630</v>
      </c>
      <c r="H566" s="159">
        <v>212.46100000000001</v>
      </c>
      <c r="I566" s="160"/>
      <c r="L566" s="156"/>
      <c r="M566" s="161"/>
      <c r="T566" s="162"/>
      <c r="AT566" s="157" t="s">
        <v>261</v>
      </c>
      <c r="AU566" s="157" t="s">
        <v>82</v>
      </c>
      <c r="AV566" s="13" t="s">
        <v>82</v>
      </c>
      <c r="AW566" s="13" t="s">
        <v>30</v>
      </c>
      <c r="AX566" s="13" t="s">
        <v>73</v>
      </c>
      <c r="AY566" s="157" t="s">
        <v>252</v>
      </c>
    </row>
    <row r="567" spans="2:65" s="12" customFormat="1">
      <c r="B567" s="149"/>
      <c r="D567" s="150" t="s">
        <v>261</v>
      </c>
      <c r="E567" s="151" t="s">
        <v>1</v>
      </c>
      <c r="F567" s="152" t="s">
        <v>274</v>
      </c>
      <c r="H567" s="151" t="s">
        <v>1</v>
      </c>
      <c r="I567" s="153"/>
      <c r="L567" s="149"/>
      <c r="M567" s="154"/>
      <c r="T567" s="155"/>
      <c r="AT567" s="151" t="s">
        <v>261</v>
      </c>
      <c r="AU567" s="151" t="s">
        <v>82</v>
      </c>
      <c r="AV567" s="12" t="s">
        <v>80</v>
      </c>
      <c r="AW567" s="12" t="s">
        <v>30</v>
      </c>
      <c r="AX567" s="12" t="s">
        <v>73</v>
      </c>
      <c r="AY567" s="151" t="s">
        <v>252</v>
      </c>
    </row>
    <row r="568" spans="2:65" s="13" customFormat="1">
      <c r="B568" s="156"/>
      <c r="D568" s="150" t="s">
        <v>261</v>
      </c>
      <c r="E568" s="157" t="s">
        <v>1</v>
      </c>
      <c r="F568" s="158" t="s">
        <v>631</v>
      </c>
      <c r="H568" s="159">
        <v>1110.6199999999999</v>
      </c>
      <c r="I568" s="160"/>
      <c r="L568" s="156"/>
      <c r="M568" s="161"/>
      <c r="T568" s="162"/>
      <c r="AT568" s="157" t="s">
        <v>261</v>
      </c>
      <c r="AU568" s="157" t="s">
        <v>82</v>
      </c>
      <c r="AV568" s="13" t="s">
        <v>82</v>
      </c>
      <c r="AW568" s="13" t="s">
        <v>30</v>
      </c>
      <c r="AX568" s="13" t="s">
        <v>73</v>
      </c>
      <c r="AY568" s="157" t="s">
        <v>252</v>
      </c>
    </row>
    <row r="569" spans="2:65" s="13" customFormat="1">
      <c r="B569" s="156"/>
      <c r="D569" s="150" t="s">
        <v>261</v>
      </c>
      <c r="E569" s="157" t="s">
        <v>1</v>
      </c>
      <c r="F569" s="158" t="s">
        <v>632</v>
      </c>
      <c r="H569" s="159">
        <v>86.44</v>
      </c>
      <c r="I569" s="160"/>
      <c r="L569" s="156"/>
      <c r="M569" s="161"/>
      <c r="T569" s="162"/>
      <c r="AT569" s="157" t="s">
        <v>261</v>
      </c>
      <c r="AU569" s="157" t="s">
        <v>82</v>
      </c>
      <c r="AV569" s="13" t="s">
        <v>82</v>
      </c>
      <c r="AW569" s="13" t="s">
        <v>30</v>
      </c>
      <c r="AX569" s="13" t="s">
        <v>73</v>
      </c>
      <c r="AY569" s="157" t="s">
        <v>252</v>
      </c>
    </row>
    <row r="570" spans="2:65" s="14" customFormat="1">
      <c r="B570" s="163"/>
      <c r="D570" s="150" t="s">
        <v>261</v>
      </c>
      <c r="E570" s="164" t="s">
        <v>1</v>
      </c>
      <c r="F570" s="165" t="s">
        <v>277</v>
      </c>
      <c r="H570" s="166">
        <v>1559.126</v>
      </c>
      <c r="I570" s="167"/>
      <c r="L570" s="163"/>
      <c r="M570" s="168"/>
      <c r="T570" s="169"/>
      <c r="AT570" s="164" t="s">
        <v>261</v>
      </c>
      <c r="AU570" s="164" t="s">
        <v>82</v>
      </c>
      <c r="AV570" s="14" t="s">
        <v>259</v>
      </c>
      <c r="AW570" s="14" t="s">
        <v>30</v>
      </c>
      <c r="AX570" s="14" t="s">
        <v>80</v>
      </c>
      <c r="AY570" s="164" t="s">
        <v>252</v>
      </c>
    </row>
    <row r="571" spans="2:65" s="1" customFormat="1" ht="44.25" customHeight="1">
      <c r="B571" s="32"/>
      <c r="C571" s="136" t="s">
        <v>655</v>
      </c>
      <c r="D571" s="136" t="s">
        <v>254</v>
      </c>
      <c r="E571" s="137" t="s">
        <v>656</v>
      </c>
      <c r="F571" s="138" t="s">
        <v>657</v>
      </c>
      <c r="G571" s="139" t="s">
        <v>257</v>
      </c>
      <c r="H571" s="140">
        <v>1.82</v>
      </c>
      <c r="I571" s="141"/>
      <c r="J571" s="142">
        <f>ROUND(I571*H571,2)</f>
        <v>0</v>
      </c>
      <c r="K571" s="138" t="s">
        <v>258</v>
      </c>
      <c r="L571" s="32"/>
      <c r="M571" s="143" t="s">
        <v>1</v>
      </c>
      <c r="N571" s="144" t="s">
        <v>38</v>
      </c>
      <c r="P571" s="145">
        <f>O571*H571</f>
        <v>0</v>
      </c>
      <c r="Q571" s="145">
        <v>6.3000000000000003E-4</v>
      </c>
      <c r="R571" s="145">
        <f>Q571*H571</f>
        <v>1.1466E-3</v>
      </c>
      <c r="S571" s="145">
        <v>0</v>
      </c>
      <c r="T571" s="146">
        <f>S571*H571</f>
        <v>0</v>
      </c>
      <c r="AR571" s="147" t="s">
        <v>259</v>
      </c>
      <c r="AT571" s="147" t="s">
        <v>254</v>
      </c>
      <c r="AU571" s="147" t="s">
        <v>82</v>
      </c>
      <c r="AY571" s="17" t="s">
        <v>252</v>
      </c>
      <c r="BE571" s="148">
        <f>IF(N571="základní",J571,0)</f>
        <v>0</v>
      </c>
      <c r="BF571" s="148">
        <f>IF(N571="snížená",J571,0)</f>
        <v>0</v>
      </c>
      <c r="BG571" s="148">
        <f>IF(N571="zákl. přenesená",J571,0)</f>
        <v>0</v>
      </c>
      <c r="BH571" s="148">
        <f>IF(N571="sníž. přenesená",J571,0)</f>
        <v>0</v>
      </c>
      <c r="BI571" s="148">
        <f>IF(N571="nulová",J571,0)</f>
        <v>0</v>
      </c>
      <c r="BJ571" s="17" t="s">
        <v>80</v>
      </c>
      <c r="BK571" s="148">
        <f>ROUND(I571*H571,2)</f>
        <v>0</v>
      </c>
      <c r="BL571" s="17" t="s">
        <v>259</v>
      </c>
      <c r="BM571" s="147" t="s">
        <v>658</v>
      </c>
    </row>
    <row r="572" spans="2:65" s="12" customFormat="1">
      <c r="B572" s="149"/>
      <c r="D572" s="150" t="s">
        <v>261</v>
      </c>
      <c r="E572" s="151" t="s">
        <v>1</v>
      </c>
      <c r="F572" s="152" t="s">
        <v>618</v>
      </c>
      <c r="H572" s="151" t="s">
        <v>1</v>
      </c>
      <c r="I572" s="153"/>
      <c r="L572" s="149"/>
      <c r="M572" s="154"/>
      <c r="T572" s="155"/>
      <c r="AT572" s="151" t="s">
        <v>261</v>
      </c>
      <c r="AU572" s="151" t="s">
        <v>82</v>
      </c>
      <c r="AV572" s="12" t="s">
        <v>80</v>
      </c>
      <c r="AW572" s="12" t="s">
        <v>30</v>
      </c>
      <c r="AX572" s="12" t="s">
        <v>73</v>
      </c>
      <c r="AY572" s="151" t="s">
        <v>252</v>
      </c>
    </row>
    <row r="573" spans="2:65" s="13" customFormat="1">
      <c r="B573" s="156"/>
      <c r="D573" s="150" t="s">
        <v>261</v>
      </c>
      <c r="E573" s="157" t="s">
        <v>1</v>
      </c>
      <c r="F573" s="158" t="s">
        <v>659</v>
      </c>
      <c r="H573" s="159">
        <v>1.82</v>
      </c>
      <c r="I573" s="160"/>
      <c r="L573" s="156"/>
      <c r="M573" s="161"/>
      <c r="T573" s="162"/>
      <c r="AT573" s="157" t="s">
        <v>261</v>
      </c>
      <c r="AU573" s="157" t="s">
        <v>82</v>
      </c>
      <c r="AV573" s="13" t="s">
        <v>82</v>
      </c>
      <c r="AW573" s="13" t="s">
        <v>30</v>
      </c>
      <c r="AX573" s="13" t="s">
        <v>80</v>
      </c>
      <c r="AY573" s="157" t="s">
        <v>252</v>
      </c>
    </row>
    <row r="574" spans="2:65" s="1" customFormat="1" ht="37.9" customHeight="1">
      <c r="B574" s="32"/>
      <c r="C574" s="136" t="s">
        <v>660</v>
      </c>
      <c r="D574" s="136" t="s">
        <v>254</v>
      </c>
      <c r="E574" s="137" t="s">
        <v>661</v>
      </c>
      <c r="F574" s="138" t="s">
        <v>662</v>
      </c>
      <c r="G574" s="139" t="s">
        <v>345</v>
      </c>
      <c r="H574" s="140">
        <v>244</v>
      </c>
      <c r="I574" s="141"/>
      <c r="J574" s="142">
        <f>ROUND(I574*H574,2)</f>
        <v>0</v>
      </c>
      <c r="K574" s="138" t="s">
        <v>258</v>
      </c>
      <c r="L574" s="32"/>
      <c r="M574" s="143" t="s">
        <v>1</v>
      </c>
      <c r="N574" s="144" t="s">
        <v>38</v>
      </c>
      <c r="P574" s="145">
        <f>O574*H574</f>
        <v>0</v>
      </c>
      <c r="Q574" s="145">
        <v>4.0000000000000003E-5</v>
      </c>
      <c r="R574" s="145">
        <f>Q574*H574</f>
        <v>9.7600000000000013E-3</v>
      </c>
      <c r="S574" s="145">
        <v>0</v>
      </c>
      <c r="T574" s="146">
        <f>S574*H574</f>
        <v>0</v>
      </c>
      <c r="AR574" s="147" t="s">
        <v>259</v>
      </c>
      <c r="AT574" s="147" t="s">
        <v>254</v>
      </c>
      <c r="AU574" s="147" t="s">
        <v>82</v>
      </c>
      <c r="AY574" s="17" t="s">
        <v>252</v>
      </c>
      <c r="BE574" s="148">
        <f>IF(N574="základní",J574,0)</f>
        <v>0</v>
      </c>
      <c r="BF574" s="148">
        <f>IF(N574="snížená",J574,0)</f>
        <v>0</v>
      </c>
      <c r="BG574" s="148">
        <f>IF(N574="zákl. přenesená",J574,0)</f>
        <v>0</v>
      </c>
      <c r="BH574" s="148">
        <f>IF(N574="sníž. přenesená",J574,0)</f>
        <v>0</v>
      </c>
      <c r="BI574" s="148">
        <f>IF(N574="nulová",J574,0)</f>
        <v>0</v>
      </c>
      <c r="BJ574" s="17" t="s">
        <v>80</v>
      </c>
      <c r="BK574" s="148">
        <f>ROUND(I574*H574,2)</f>
        <v>0</v>
      </c>
      <c r="BL574" s="17" t="s">
        <v>259</v>
      </c>
      <c r="BM574" s="147" t="s">
        <v>663</v>
      </c>
    </row>
    <row r="575" spans="2:65" s="12" customFormat="1">
      <c r="B575" s="149"/>
      <c r="D575" s="150" t="s">
        <v>261</v>
      </c>
      <c r="E575" s="151" t="s">
        <v>1</v>
      </c>
      <c r="F575" s="152" t="s">
        <v>664</v>
      </c>
      <c r="H575" s="151" t="s">
        <v>1</v>
      </c>
      <c r="I575" s="153"/>
      <c r="L575" s="149"/>
      <c r="M575" s="154"/>
      <c r="T575" s="155"/>
      <c r="AT575" s="151" t="s">
        <v>261</v>
      </c>
      <c r="AU575" s="151" t="s">
        <v>82</v>
      </c>
      <c r="AV575" s="12" t="s">
        <v>80</v>
      </c>
      <c r="AW575" s="12" t="s">
        <v>30</v>
      </c>
      <c r="AX575" s="12" t="s">
        <v>73</v>
      </c>
      <c r="AY575" s="151" t="s">
        <v>252</v>
      </c>
    </row>
    <row r="576" spans="2:65" s="12" customFormat="1">
      <c r="B576" s="149"/>
      <c r="D576" s="150" t="s">
        <v>261</v>
      </c>
      <c r="E576" s="151" t="s">
        <v>1</v>
      </c>
      <c r="F576" s="152" t="s">
        <v>267</v>
      </c>
      <c r="H576" s="151" t="s">
        <v>1</v>
      </c>
      <c r="I576" s="153"/>
      <c r="L576" s="149"/>
      <c r="M576" s="154"/>
      <c r="T576" s="155"/>
      <c r="AT576" s="151" t="s">
        <v>261</v>
      </c>
      <c r="AU576" s="151" t="s">
        <v>82</v>
      </c>
      <c r="AV576" s="12" t="s">
        <v>80</v>
      </c>
      <c r="AW576" s="12" t="s">
        <v>30</v>
      </c>
      <c r="AX576" s="12" t="s">
        <v>73</v>
      </c>
      <c r="AY576" s="151" t="s">
        <v>252</v>
      </c>
    </row>
    <row r="577" spans="2:65" s="12" customFormat="1">
      <c r="B577" s="149"/>
      <c r="D577" s="150" t="s">
        <v>261</v>
      </c>
      <c r="E577" s="151" t="s">
        <v>1</v>
      </c>
      <c r="F577" s="152" t="s">
        <v>268</v>
      </c>
      <c r="H577" s="151" t="s">
        <v>1</v>
      </c>
      <c r="I577" s="153"/>
      <c r="L577" s="149"/>
      <c r="M577" s="154"/>
      <c r="T577" s="155"/>
      <c r="AT577" s="151" t="s">
        <v>261</v>
      </c>
      <c r="AU577" s="151" t="s">
        <v>82</v>
      </c>
      <c r="AV577" s="12" t="s">
        <v>80</v>
      </c>
      <c r="AW577" s="12" t="s">
        <v>30</v>
      </c>
      <c r="AX577" s="12" t="s">
        <v>73</v>
      </c>
      <c r="AY577" s="151" t="s">
        <v>252</v>
      </c>
    </row>
    <row r="578" spans="2:65" s="13" customFormat="1">
      <c r="B578" s="156"/>
      <c r="D578" s="150" t="s">
        <v>261</v>
      </c>
      <c r="E578" s="157" t="s">
        <v>1</v>
      </c>
      <c r="F578" s="158" t="s">
        <v>665</v>
      </c>
      <c r="H578" s="159">
        <v>148</v>
      </c>
      <c r="I578" s="160"/>
      <c r="L578" s="156"/>
      <c r="M578" s="161"/>
      <c r="T578" s="162"/>
      <c r="AT578" s="157" t="s">
        <v>261</v>
      </c>
      <c r="AU578" s="157" t="s">
        <v>82</v>
      </c>
      <c r="AV578" s="13" t="s">
        <v>82</v>
      </c>
      <c r="AW578" s="13" t="s">
        <v>30</v>
      </c>
      <c r="AX578" s="13" t="s">
        <v>73</v>
      </c>
      <c r="AY578" s="157" t="s">
        <v>252</v>
      </c>
    </row>
    <row r="579" spans="2:65" s="12" customFormat="1">
      <c r="B579" s="149"/>
      <c r="D579" s="150" t="s">
        <v>261</v>
      </c>
      <c r="E579" s="151" t="s">
        <v>1</v>
      </c>
      <c r="F579" s="152" t="s">
        <v>270</v>
      </c>
      <c r="H579" s="151" t="s">
        <v>1</v>
      </c>
      <c r="I579" s="153"/>
      <c r="L579" s="149"/>
      <c r="M579" s="154"/>
      <c r="T579" s="155"/>
      <c r="AT579" s="151" t="s">
        <v>261</v>
      </c>
      <c r="AU579" s="151" t="s">
        <v>82</v>
      </c>
      <c r="AV579" s="12" t="s">
        <v>80</v>
      </c>
      <c r="AW579" s="12" t="s">
        <v>30</v>
      </c>
      <c r="AX579" s="12" t="s">
        <v>73</v>
      </c>
      <c r="AY579" s="151" t="s">
        <v>252</v>
      </c>
    </row>
    <row r="580" spans="2:65" s="13" customFormat="1">
      <c r="B580" s="156"/>
      <c r="D580" s="150" t="s">
        <v>261</v>
      </c>
      <c r="E580" s="157" t="s">
        <v>1</v>
      </c>
      <c r="F580" s="158" t="s">
        <v>666</v>
      </c>
      <c r="H580" s="159">
        <v>16</v>
      </c>
      <c r="I580" s="160"/>
      <c r="L580" s="156"/>
      <c r="M580" s="161"/>
      <c r="T580" s="162"/>
      <c r="AT580" s="157" t="s">
        <v>261</v>
      </c>
      <c r="AU580" s="157" t="s">
        <v>82</v>
      </c>
      <c r="AV580" s="13" t="s">
        <v>82</v>
      </c>
      <c r="AW580" s="13" t="s">
        <v>30</v>
      </c>
      <c r="AX580" s="13" t="s">
        <v>73</v>
      </c>
      <c r="AY580" s="157" t="s">
        <v>252</v>
      </c>
    </row>
    <row r="581" spans="2:65" s="12" customFormat="1">
      <c r="B581" s="149"/>
      <c r="D581" s="150" t="s">
        <v>261</v>
      </c>
      <c r="E581" s="151" t="s">
        <v>1</v>
      </c>
      <c r="F581" s="152" t="s">
        <v>272</v>
      </c>
      <c r="H581" s="151" t="s">
        <v>1</v>
      </c>
      <c r="I581" s="153"/>
      <c r="L581" s="149"/>
      <c r="M581" s="154"/>
      <c r="T581" s="155"/>
      <c r="AT581" s="151" t="s">
        <v>261</v>
      </c>
      <c r="AU581" s="151" t="s">
        <v>82</v>
      </c>
      <c r="AV581" s="12" t="s">
        <v>80</v>
      </c>
      <c r="AW581" s="12" t="s">
        <v>30</v>
      </c>
      <c r="AX581" s="12" t="s">
        <v>73</v>
      </c>
      <c r="AY581" s="151" t="s">
        <v>252</v>
      </c>
    </row>
    <row r="582" spans="2:65" s="13" customFormat="1">
      <c r="B582" s="156"/>
      <c r="D582" s="150" t="s">
        <v>261</v>
      </c>
      <c r="E582" s="157" t="s">
        <v>1</v>
      </c>
      <c r="F582" s="158" t="s">
        <v>667</v>
      </c>
      <c r="H582" s="159">
        <v>32</v>
      </c>
      <c r="I582" s="160"/>
      <c r="L582" s="156"/>
      <c r="M582" s="161"/>
      <c r="T582" s="162"/>
      <c r="AT582" s="157" t="s">
        <v>261</v>
      </c>
      <c r="AU582" s="157" t="s">
        <v>82</v>
      </c>
      <c r="AV582" s="13" t="s">
        <v>82</v>
      </c>
      <c r="AW582" s="13" t="s">
        <v>30</v>
      </c>
      <c r="AX582" s="13" t="s">
        <v>73</v>
      </c>
      <c r="AY582" s="157" t="s">
        <v>252</v>
      </c>
    </row>
    <row r="583" spans="2:65" s="12" customFormat="1">
      <c r="B583" s="149"/>
      <c r="D583" s="150" t="s">
        <v>261</v>
      </c>
      <c r="E583" s="151" t="s">
        <v>1</v>
      </c>
      <c r="F583" s="152" t="s">
        <v>274</v>
      </c>
      <c r="H583" s="151" t="s">
        <v>1</v>
      </c>
      <c r="I583" s="153"/>
      <c r="L583" s="149"/>
      <c r="M583" s="154"/>
      <c r="T583" s="155"/>
      <c r="AT583" s="151" t="s">
        <v>261</v>
      </c>
      <c r="AU583" s="151" t="s">
        <v>82</v>
      </c>
      <c r="AV583" s="12" t="s">
        <v>80</v>
      </c>
      <c r="AW583" s="12" t="s">
        <v>30</v>
      </c>
      <c r="AX583" s="12" t="s">
        <v>73</v>
      </c>
      <c r="AY583" s="151" t="s">
        <v>252</v>
      </c>
    </row>
    <row r="584" spans="2:65" s="13" customFormat="1">
      <c r="B584" s="156"/>
      <c r="D584" s="150" t="s">
        <v>261</v>
      </c>
      <c r="E584" s="157" t="s">
        <v>1</v>
      </c>
      <c r="F584" s="158" t="s">
        <v>667</v>
      </c>
      <c r="H584" s="159">
        <v>32</v>
      </c>
      <c r="I584" s="160"/>
      <c r="L584" s="156"/>
      <c r="M584" s="161"/>
      <c r="T584" s="162"/>
      <c r="AT584" s="157" t="s">
        <v>261</v>
      </c>
      <c r="AU584" s="157" t="s">
        <v>82</v>
      </c>
      <c r="AV584" s="13" t="s">
        <v>82</v>
      </c>
      <c r="AW584" s="13" t="s">
        <v>30</v>
      </c>
      <c r="AX584" s="13" t="s">
        <v>73</v>
      </c>
      <c r="AY584" s="157" t="s">
        <v>252</v>
      </c>
    </row>
    <row r="585" spans="2:65" s="12" customFormat="1">
      <c r="B585" s="149"/>
      <c r="D585" s="150" t="s">
        <v>261</v>
      </c>
      <c r="E585" s="151" t="s">
        <v>1</v>
      </c>
      <c r="F585" s="152" t="s">
        <v>140</v>
      </c>
      <c r="H585" s="151" t="s">
        <v>1</v>
      </c>
      <c r="I585" s="153"/>
      <c r="L585" s="149"/>
      <c r="M585" s="154"/>
      <c r="T585" s="155"/>
      <c r="AT585" s="151" t="s">
        <v>261</v>
      </c>
      <c r="AU585" s="151" t="s">
        <v>82</v>
      </c>
      <c r="AV585" s="12" t="s">
        <v>80</v>
      </c>
      <c r="AW585" s="12" t="s">
        <v>30</v>
      </c>
      <c r="AX585" s="12" t="s">
        <v>73</v>
      </c>
      <c r="AY585" s="151" t="s">
        <v>252</v>
      </c>
    </row>
    <row r="586" spans="2:65" s="13" customFormat="1">
      <c r="B586" s="156"/>
      <c r="D586" s="150" t="s">
        <v>261</v>
      </c>
      <c r="E586" s="157" t="s">
        <v>1</v>
      </c>
      <c r="F586" s="158" t="s">
        <v>666</v>
      </c>
      <c r="H586" s="159">
        <v>16</v>
      </c>
      <c r="I586" s="160"/>
      <c r="L586" s="156"/>
      <c r="M586" s="161"/>
      <c r="T586" s="162"/>
      <c r="AT586" s="157" t="s">
        <v>261</v>
      </c>
      <c r="AU586" s="157" t="s">
        <v>82</v>
      </c>
      <c r="AV586" s="13" t="s">
        <v>82</v>
      </c>
      <c r="AW586" s="13" t="s">
        <v>30</v>
      </c>
      <c r="AX586" s="13" t="s">
        <v>73</v>
      </c>
      <c r="AY586" s="157" t="s">
        <v>252</v>
      </c>
    </row>
    <row r="587" spans="2:65" s="14" customFormat="1">
      <c r="B587" s="163"/>
      <c r="D587" s="150" t="s">
        <v>261</v>
      </c>
      <c r="E587" s="164" t="s">
        <v>1</v>
      </c>
      <c r="F587" s="165" t="s">
        <v>277</v>
      </c>
      <c r="H587" s="166">
        <v>244</v>
      </c>
      <c r="I587" s="167"/>
      <c r="L587" s="163"/>
      <c r="M587" s="168"/>
      <c r="T587" s="169"/>
      <c r="AT587" s="164" t="s">
        <v>261</v>
      </c>
      <c r="AU587" s="164" t="s">
        <v>82</v>
      </c>
      <c r="AV587" s="14" t="s">
        <v>259</v>
      </c>
      <c r="AW587" s="14" t="s">
        <v>30</v>
      </c>
      <c r="AX587" s="14" t="s">
        <v>80</v>
      </c>
      <c r="AY587" s="164" t="s">
        <v>252</v>
      </c>
    </row>
    <row r="588" spans="2:65" s="1" customFormat="1" ht="24.2" customHeight="1">
      <c r="B588" s="32"/>
      <c r="C588" s="136" t="s">
        <v>668</v>
      </c>
      <c r="D588" s="136" t="s">
        <v>254</v>
      </c>
      <c r="E588" s="137" t="s">
        <v>669</v>
      </c>
      <c r="F588" s="138" t="s">
        <v>670</v>
      </c>
      <c r="G588" s="139" t="s">
        <v>257</v>
      </c>
      <c r="H588" s="140">
        <v>44.54</v>
      </c>
      <c r="I588" s="141"/>
      <c r="J588" s="142">
        <f>ROUND(I588*H588,2)</f>
        <v>0</v>
      </c>
      <c r="K588" s="138" t="s">
        <v>258</v>
      </c>
      <c r="L588" s="32"/>
      <c r="M588" s="143" t="s">
        <v>1</v>
      </c>
      <c r="N588" s="144" t="s">
        <v>38</v>
      </c>
      <c r="P588" s="145">
        <f>O588*H588</f>
        <v>0</v>
      </c>
      <c r="Q588" s="145">
        <v>0</v>
      </c>
      <c r="R588" s="145">
        <f>Q588*H588</f>
        <v>0</v>
      </c>
      <c r="S588" s="145">
        <v>0.308</v>
      </c>
      <c r="T588" s="146">
        <f>S588*H588</f>
        <v>13.71832</v>
      </c>
      <c r="AR588" s="147" t="s">
        <v>259</v>
      </c>
      <c r="AT588" s="147" t="s">
        <v>254</v>
      </c>
      <c r="AU588" s="147" t="s">
        <v>82</v>
      </c>
      <c r="AY588" s="17" t="s">
        <v>252</v>
      </c>
      <c r="BE588" s="148">
        <f>IF(N588="základní",J588,0)</f>
        <v>0</v>
      </c>
      <c r="BF588" s="148">
        <f>IF(N588="snížená",J588,0)</f>
        <v>0</v>
      </c>
      <c r="BG588" s="148">
        <f>IF(N588="zákl. přenesená",J588,0)</f>
        <v>0</v>
      </c>
      <c r="BH588" s="148">
        <f>IF(N588="sníž. přenesená",J588,0)</f>
        <v>0</v>
      </c>
      <c r="BI588" s="148">
        <f>IF(N588="nulová",J588,0)</f>
        <v>0</v>
      </c>
      <c r="BJ588" s="17" t="s">
        <v>80</v>
      </c>
      <c r="BK588" s="148">
        <f>ROUND(I588*H588,2)</f>
        <v>0</v>
      </c>
      <c r="BL588" s="17" t="s">
        <v>259</v>
      </c>
      <c r="BM588" s="147" t="s">
        <v>671</v>
      </c>
    </row>
    <row r="589" spans="2:65" s="12" customFormat="1">
      <c r="B589" s="149"/>
      <c r="D589" s="150" t="s">
        <v>261</v>
      </c>
      <c r="E589" s="151" t="s">
        <v>1</v>
      </c>
      <c r="F589" s="152" t="s">
        <v>672</v>
      </c>
      <c r="H589" s="151" t="s">
        <v>1</v>
      </c>
      <c r="I589" s="153"/>
      <c r="L589" s="149"/>
      <c r="M589" s="154"/>
      <c r="T589" s="155"/>
      <c r="AT589" s="151" t="s">
        <v>261</v>
      </c>
      <c r="AU589" s="151" t="s">
        <v>82</v>
      </c>
      <c r="AV589" s="12" t="s">
        <v>80</v>
      </c>
      <c r="AW589" s="12" t="s">
        <v>30</v>
      </c>
      <c r="AX589" s="12" t="s">
        <v>73</v>
      </c>
      <c r="AY589" s="151" t="s">
        <v>252</v>
      </c>
    </row>
    <row r="590" spans="2:65" s="13" customFormat="1">
      <c r="B590" s="156"/>
      <c r="D590" s="150" t="s">
        <v>261</v>
      </c>
      <c r="E590" s="157" t="s">
        <v>1</v>
      </c>
      <c r="F590" s="158" t="s">
        <v>673</v>
      </c>
      <c r="H590" s="159">
        <v>3.8</v>
      </c>
      <c r="I590" s="160"/>
      <c r="L590" s="156"/>
      <c r="M590" s="161"/>
      <c r="T590" s="162"/>
      <c r="AT590" s="157" t="s">
        <v>261</v>
      </c>
      <c r="AU590" s="157" t="s">
        <v>82</v>
      </c>
      <c r="AV590" s="13" t="s">
        <v>82</v>
      </c>
      <c r="AW590" s="13" t="s">
        <v>30</v>
      </c>
      <c r="AX590" s="13" t="s">
        <v>73</v>
      </c>
      <c r="AY590" s="157" t="s">
        <v>252</v>
      </c>
    </row>
    <row r="591" spans="2:65" s="12" customFormat="1">
      <c r="B591" s="149"/>
      <c r="D591" s="150" t="s">
        <v>261</v>
      </c>
      <c r="E591" s="151" t="s">
        <v>1</v>
      </c>
      <c r="F591" s="152" t="s">
        <v>674</v>
      </c>
      <c r="H591" s="151" t="s">
        <v>1</v>
      </c>
      <c r="I591" s="153"/>
      <c r="L591" s="149"/>
      <c r="M591" s="154"/>
      <c r="T591" s="155"/>
      <c r="AT591" s="151" t="s">
        <v>261</v>
      </c>
      <c r="AU591" s="151" t="s">
        <v>82</v>
      </c>
      <c r="AV591" s="12" t="s">
        <v>80</v>
      </c>
      <c r="AW591" s="12" t="s">
        <v>30</v>
      </c>
      <c r="AX591" s="12" t="s">
        <v>73</v>
      </c>
      <c r="AY591" s="151" t="s">
        <v>252</v>
      </c>
    </row>
    <row r="592" spans="2:65" s="13" customFormat="1">
      <c r="B592" s="156"/>
      <c r="D592" s="150" t="s">
        <v>261</v>
      </c>
      <c r="E592" s="157" t="s">
        <v>1</v>
      </c>
      <c r="F592" s="158" t="s">
        <v>675</v>
      </c>
      <c r="H592" s="159">
        <v>0.66</v>
      </c>
      <c r="I592" s="160"/>
      <c r="L592" s="156"/>
      <c r="M592" s="161"/>
      <c r="T592" s="162"/>
      <c r="AT592" s="157" t="s">
        <v>261</v>
      </c>
      <c r="AU592" s="157" t="s">
        <v>82</v>
      </c>
      <c r="AV592" s="13" t="s">
        <v>82</v>
      </c>
      <c r="AW592" s="13" t="s">
        <v>30</v>
      </c>
      <c r="AX592" s="13" t="s">
        <v>73</v>
      </c>
      <c r="AY592" s="157" t="s">
        <v>252</v>
      </c>
    </row>
    <row r="593" spans="2:65" s="12" customFormat="1">
      <c r="B593" s="149"/>
      <c r="D593" s="150" t="s">
        <v>261</v>
      </c>
      <c r="E593" s="151" t="s">
        <v>1</v>
      </c>
      <c r="F593" s="152" t="s">
        <v>676</v>
      </c>
      <c r="H593" s="151" t="s">
        <v>1</v>
      </c>
      <c r="I593" s="153"/>
      <c r="L593" s="149"/>
      <c r="M593" s="154"/>
      <c r="T593" s="155"/>
      <c r="AT593" s="151" t="s">
        <v>261</v>
      </c>
      <c r="AU593" s="151" t="s">
        <v>82</v>
      </c>
      <c r="AV593" s="12" t="s">
        <v>80</v>
      </c>
      <c r="AW593" s="12" t="s">
        <v>30</v>
      </c>
      <c r="AX593" s="12" t="s">
        <v>73</v>
      </c>
      <c r="AY593" s="151" t="s">
        <v>252</v>
      </c>
    </row>
    <row r="594" spans="2:65" s="13" customFormat="1">
      <c r="B594" s="156"/>
      <c r="D594" s="150" t="s">
        <v>261</v>
      </c>
      <c r="E594" s="157" t="s">
        <v>1</v>
      </c>
      <c r="F594" s="158" t="s">
        <v>677</v>
      </c>
      <c r="H594" s="159">
        <v>40.08</v>
      </c>
      <c r="I594" s="160"/>
      <c r="L594" s="156"/>
      <c r="M594" s="161"/>
      <c r="T594" s="162"/>
      <c r="AT594" s="157" t="s">
        <v>261</v>
      </c>
      <c r="AU594" s="157" t="s">
        <v>82</v>
      </c>
      <c r="AV594" s="13" t="s">
        <v>82</v>
      </c>
      <c r="AW594" s="13" t="s">
        <v>30</v>
      </c>
      <c r="AX594" s="13" t="s">
        <v>73</v>
      </c>
      <c r="AY594" s="157" t="s">
        <v>252</v>
      </c>
    </row>
    <row r="595" spans="2:65" s="14" customFormat="1">
      <c r="B595" s="163"/>
      <c r="D595" s="150" t="s">
        <v>261</v>
      </c>
      <c r="E595" s="164" t="s">
        <v>1</v>
      </c>
      <c r="F595" s="165" t="s">
        <v>277</v>
      </c>
      <c r="H595" s="166">
        <v>44.54</v>
      </c>
      <c r="I595" s="167"/>
      <c r="L595" s="163"/>
      <c r="M595" s="168"/>
      <c r="T595" s="169"/>
      <c r="AT595" s="164" t="s">
        <v>261</v>
      </c>
      <c r="AU595" s="164" t="s">
        <v>82</v>
      </c>
      <c r="AV595" s="14" t="s">
        <v>259</v>
      </c>
      <c r="AW595" s="14" t="s">
        <v>30</v>
      </c>
      <c r="AX595" s="14" t="s">
        <v>80</v>
      </c>
      <c r="AY595" s="164" t="s">
        <v>252</v>
      </c>
    </row>
    <row r="596" spans="2:65" s="1" customFormat="1" ht="49.15" customHeight="1">
      <c r="B596" s="32"/>
      <c r="C596" s="136" t="s">
        <v>678</v>
      </c>
      <c r="D596" s="136" t="s">
        <v>254</v>
      </c>
      <c r="E596" s="137" t="s">
        <v>679</v>
      </c>
      <c r="F596" s="138" t="s">
        <v>680</v>
      </c>
      <c r="G596" s="139" t="s">
        <v>434</v>
      </c>
      <c r="H596" s="140">
        <v>9.3149999999999995</v>
      </c>
      <c r="I596" s="141"/>
      <c r="J596" s="142">
        <f>ROUND(I596*H596,2)</f>
        <v>0</v>
      </c>
      <c r="K596" s="138" t="s">
        <v>258</v>
      </c>
      <c r="L596" s="32"/>
      <c r="M596" s="143" t="s">
        <v>1</v>
      </c>
      <c r="N596" s="144" t="s">
        <v>38</v>
      </c>
      <c r="P596" s="145">
        <f>O596*H596</f>
        <v>0</v>
      </c>
      <c r="Q596" s="145">
        <v>0</v>
      </c>
      <c r="R596" s="145">
        <f>Q596*H596</f>
        <v>0</v>
      </c>
      <c r="S596" s="145">
        <v>1.8</v>
      </c>
      <c r="T596" s="146">
        <f>S596*H596</f>
        <v>16.766999999999999</v>
      </c>
      <c r="AR596" s="147" t="s">
        <v>259</v>
      </c>
      <c r="AT596" s="147" t="s">
        <v>254</v>
      </c>
      <c r="AU596" s="147" t="s">
        <v>82</v>
      </c>
      <c r="AY596" s="17" t="s">
        <v>252</v>
      </c>
      <c r="BE596" s="148">
        <f>IF(N596="základní",J596,0)</f>
        <v>0</v>
      </c>
      <c r="BF596" s="148">
        <f>IF(N596="snížená",J596,0)</f>
        <v>0</v>
      </c>
      <c r="BG596" s="148">
        <f>IF(N596="zákl. přenesená",J596,0)</f>
        <v>0</v>
      </c>
      <c r="BH596" s="148">
        <f>IF(N596="sníž. přenesená",J596,0)</f>
        <v>0</v>
      </c>
      <c r="BI596" s="148">
        <f>IF(N596="nulová",J596,0)</f>
        <v>0</v>
      </c>
      <c r="BJ596" s="17" t="s">
        <v>80</v>
      </c>
      <c r="BK596" s="148">
        <f>ROUND(I596*H596,2)</f>
        <v>0</v>
      </c>
      <c r="BL596" s="17" t="s">
        <v>259</v>
      </c>
      <c r="BM596" s="147" t="s">
        <v>681</v>
      </c>
    </row>
    <row r="597" spans="2:65" s="12" customFormat="1">
      <c r="B597" s="149"/>
      <c r="D597" s="150" t="s">
        <v>261</v>
      </c>
      <c r="E597" s="151" t="s">
        <v>1</v>
      </c>
      <c r="F597" s="152" t="s">
        <v>682</v>
      </c>
      <c r="H597" s="151" t="s">
        <v>1</v>
      </c>
      <c r="I597" s="153"/>
      <c r="L597" s="149"/>
      <c r="M597" s="154"/>
      <c r="T597" s="155"/>
      <c r="AT597" s="151" t="s">
        <v>261</v>
      </c>
      <c r="AU597" s="151" t="s">
        <v>82</v>
      </c>
      <c r="AV597" s="12" t="s">
        <v>80</v>
      </c>
      <c r="AW597" s="12" t="s">
        <v>30</v>
      </c>
      <c r="AX597" s="12" t="s">
        <v>73</v>
      </c>
      <c r="AY597" s="151" t="s">
        <v>252</v>
      </c>
    </row>
    <row r="598" spans="2:65" s="13" customFormat="1">
      <c r="B598" s="156"/>
      <c r="D598" s="150" t="s">
        <v>261</v>
      </c>
      <c r="E598" s="157" t="s">
        <v>1</v>
      </c>
      <c r="F598" s="158" t="s">
        <v>683</v>
      </c>
      <c r="H598" s="159">
        <v>9.3149999999999995</v>
      </c>
      <c r="I598" s="160"/>
      <c r="L598" s="156"/>
      <c r="M598" s="161"/>
      <c r="T598" s="162"/>
      <c r="AT598" s="157" t="s">
        <v>261</v>
      </c>
      <c r="AU598" s="157" t="s">
        <v>82</v>
      </c>
      <c r="AV598" s="13" t="s">
        <v>82</v>
      </c>
      <c r="AW598" s="13" t="s">
        <v>30</v>
      </c>
      <c r="AX598" s="13" t="s">
        <v>80</v>
      </c>
      <c r="AY598" s="157" t="s">
        <v>252</v>
      </c>
    </row>
    <row r="599" spans="2:65" s="1" customFormat="1" ht="24.2" customHeight="1">
      <c r="B599" s="32"/>
      <c r="C599" s="136" t="s">
        <v>684</v>
      </c>
      <c r="D599" s="136" t="s">
        <v>254</v>
      </c>
      <c r="E599" s="137" t="s">
        <v>685</v>
      </c>
      <c r="F599" s="138" t="s">
        <v>686</v>
      </c>
      <c r="G599" s="139" t="s">
        <v>434</v>
      </c>
      <c r="H599" s="140">
        <v>1.44</v>
      </c>
      <c r="I599" s="141"/>
      <c r="J599" s="142">
        <f>ROUND(I599*H599,2)</f>
        <v>0</v>
      </c>
      <c r="K599" s="138" t="s">
        <v>258</v>
      </c>
      <c r="L599" s="32"/>
      <c r="M599" s="143" t="s">
        <v>1</v>
      </c>
      <c r="N599" s="144" t="s">
        <v>38</v>
      </c>
      <c r="P599" s="145">
        <f>O599*H599</f>
        <v>0</v>
      </c>
      <c r="Q599" s="145">
        <v>0</v>
      </c>
      <c r="R599" s="145">
        <f>Q599*H599</f>
        <v>0</v>
      </c>
      <c r="S599" s="145">
        <v>2.4</v>
      </c>
      <c r="T599" s="146">
        <f>S599*H599</f>
        <v>3.456</v>
      </c>
      <c r="AR599" s="147" t="s">
        <v>259</v>
      </c>
      <c r="AT599" s="147" t="s">
        <v>254</v>
      </c>
      <c r="AU599" s="147" t="s">
        <v>82</v>
      </c>
      <c r="AY599" s="17" t="s">
        <v>252</v>
      </c>
      <c r="BE599" s="148">
        <f>IF(N599="základní",J599,0)</f>
        <v>0</v>
      </c>
      <c r="BF599" s="148">
        <f>IF(N599="snížená",J599,0)</f>
        <v>0</v>
      </c>
      <c r="BG599" s="148">
        <f>IF(N599="zákl. přenesená",J599,0)</f>
        <v>0</v>
      </c>
      <c r="BH599" s="148">
        <f>IF(N599="sníž. přenesená",J599,0)</f>
        <v>0</v>
      </c>
      <c r="BI599" s="148">
        <f>IF(N599="nulová",J599,0)</f>
        <v>0</v>
      </c>
      <c r="BJ599" s="17" t="s">
        <v>80</v>
      </c>
      <c r="BK599" s="148">
        <f>ROUND(I599*H599,2)</f>
        <v>0</v>
      </c>
      <c r="BL599" s="17" t="s">
        <v>259</v>
      </c>
      <c r="BM599" s="147" t="s">
        <v>687</v>
      </c>
    </row>
    <row r="600" spans="2:65" s="12" customFormat="1">
      <c r="B600" s="149"/>
      <c r="D600" s="150" t="s">
        <v>261</v>
      </c>
      <c r="E600" s="151" t="s">
        <v>1</v>
      </c>
      <c r="F600" s="152" t="s">
        <v>688</v>
      </c>
      <c r="H600" s="151" t="s">
        <v>1</v>
      </c>
      <c r="I600" s="153"/>
      <c r="L600" s="149"/>
      <c r="M600" s="154"/>
      <c r="T600" s="155"/>
      <c r="AT600" s="151" t="s">
        <v>261</v>
      </c>
      <c r="AU600" s="151" t="s">
        <v>82</v>
      </c>
      <c r="AV600" s="12" t="s">
        <v>80</v>
      </c>
      <c r="AW600" s="12" t="s">
        <v>30</v>
      </c>
      <c r="AX600" s="12" t="s">
        <v>73</v>
      </c>
      <c r="AY600" s="151" t="s">
        <v>252</v>
      </c>
    </row>
    <row r="601" spans="2:65" s="13" customFormat="1">
      <c r="B601" s="156"/>
      <c r="D601" s="150" t="s">
        <v>261</v>
      </c>
      <c r="E601" s="157" t="s">
        <v>1</v>
      </c>
      <c r="F601" s="158" t="s">
        <v>689</v>
      </c>
      <c r="H601" s="159">
        <v>1.08</v>
      </c>
      <c r="I601" s="160"/>
      <c r="L601" s="156"/>
      <c r="M601" s="161"/>
      <c r="T601" s="162"/>
      <c r="AT601" s="157" t="s">
        <v>261</v>
      </c>
      <c r="AU601" s="157" t="s">
        <v>82</v>
      </c>
      <c r="AV601" s="13" t="s">
        <v>82</v>
      </c>
      <c r="AW601" s="13" t="s">
        <v>30</v>
      </c>
      <c r="AX601" s="13" t="s">
        <v>73</v>
      </c>
      <c r="AY601" s="157" t="s">
        <v>252</v>
      </c>
    </row>
    <row r="602" spans="2:65" s="13" customFormat="1">
      <c r="B602" s="156"/>
      <c r="D602" s="150" t="s">
        <v>261</v>
      </c>
      <c r="E602" s="157" t="s">
        <v>1</v>
      </c>
      <c r="F602" s="158" t="s">
        <v>690</v>
      </c>
      <c r="H602" s="159">
        <v>0.36</v>
      </c>
      <c r="I602" s="160"/>
      <c r="L602" s="156"/>
      <c r="M602" s="161"/>
      <c r="T602" s="162"/>
      <c r="AT602" s="157" t="s">
        <v>261</v>
      </c>
      <c r="AU602" s="157" t="s">
        <v>82</v>
      </c>
      <c r="AV602" s="13" t="s">
        <v>82</v>
      </c>
      <c r="AW602" s="13" t="s">
        <v>30</v>
      </c>
      <c r="AX602" s="13" t="s">
        <v>73</v>
      </c>
      <c r="AY602" s="157" t="s">
        <v>252</v>
      </c>
    </row>
    <row r="603" spans="2:65" s="14" customFormat="1">
      <c r="B603" s="163"/>
      <c r="D603" s="150" t="s">
        <v>261</v>
      </c>
      <c r="E603" s="164" t="s">
        <v>1</v>
      </c>
      <c r="F603" s="165" t="s">
        <v>277</v>
      </c>
      <c r="H603" s="166">
        <v>1.44</v>
      </c>
      <c r="I603" s="167"/>
      <c r="L603" s="163"/>
      <c r="M603" s="168"/>
      <c r="T603" s="169"/>
      <c r="AT603" s="164" t="s">
        <v>261</v>
      </c>
      <c r="AU603" s="164" t="s">
        <v>82</v>
      </c>
      <c r="AV603" s="14" t="s">
        <v>259</v>
      </c>
      <c r="AW603" s="14" t="s">
        <v>30</v>
      </c>
      <c r="AX603" s="14" t="s">
        <v>80</v>
      </c>
      <c r="AY603" s="164" t="s">
        <v>252</v>
      </c>
    </row>
    <row r="604" spans="2:65" s="1" customFormat="1" ht="24.2" customHeight="1">
      <c r="B604" s="32"/>
      <c r="C604" s="136" t="s">
        <v>691</v>
      </c>
      <c r="D604" s="136" t="s">
        <v>254</v>
      </c>
      <c r="E604" s="137" t="s">
        <v>692</v>
      </c>
      <c r="F604" s="138" t="s">
        <v>693</v>
      </c>
      <c r="G604" s="139" t="s">
        <v>434</v>
      </c>
      <c r="H604" s="140">
        <v>20.651</v>
      </c>
      <c r="I604" s="141"/>
      <c r="J604" s="142">
        <f>ROUND(I604*H604,2)</f>
        <v>0</v>
      </c>
      <c r="K604" s="138" t="s">
        <v>258</v>
      </c>
      <c r="L604" s="32"/>
      <c r="M604" s="143" t="s">
        <v>1</v>
      </c>
      <c r="N604" s="144" t="s">
        <v>38</v>
      </c>
      <c r="P604" s="145">
        <f>O604*H604</f>
        <v>0</v>
      </c>
      <c r="Q604" s="145">
        <v>0</v>
      </c>
      <c r="R604" s="145">
        <f>Q604*H604</f>
        <v>0</v>
      </c>
      <c r="S604" s="145">
        <v>2.2000000000000002</v>
      </c>
      <c r="T604" s="146">
        <f>S604*H604</f>
        <v>45.432200000000002</v>
      </c>
      <c r="AR604" s="147" t="s">
        <v>259</v>
      </c>
      <c r="AT604" s="147" t="s">
        <v>254</v>
      </c>
      <c r="AU604" s="147" t="s">
        <v>82</v>
      </c>
      <c r="AY604" s="17" t="s">
        <v>252</v>
      </c>
      <c r="BE604" s="148">
        <f>IF(N604="základní",J604,0)</f>
        <v>0</v>
      </c>
      <c r="BF604" s="148">
        <f>IF(N604="snížená",J604,0)</f>
        <v>0</v>
      </c>
      <c r="BG604" s="148">
        <f>IF(N604="zákl. přenesená",J604,0)</f>
        <v>0</v>
      </c>
      <c r="BH604" s="148">
        <f>IF(N604="sníž. přenesená",J604,0)</f>
        <v>0</v>
      </c>
      <c r="BI604" s="148">
        <f>IF(N604="nulová",J604,0)</f>
        <v>0</v>
      </c>
      <c r="BJ604" s="17" t="s">
        <v>80</v>
      </c>
      <c r="BK604" s="148">
        <f>ROUND(I604*H604,2)</f>
        <v>0</v>
      </c>
      <c r="BL604" s="17" t="s">
        <v>259</v>
      </c>
      <c r="BM604" s="147" t="s">
        <v>694</v>
      </c>
    </row>
    <row r="605" spans="2:65" s="12" customFormat="1">
      <c r="B605" s="149"/>
      <c r="D605" s="150" t="s">
        <v>261</v>
      </c>
      <c r="E605" s="151" t="s">
        <v>1</v>
      </c>
      <c r="F605" s="152" t="s">
        <v>455</v>
      </c>
      <c r="H605" s="151" t="s">
        <v>1</v>
      </c>
      <c r="I605" s="153"/>
      <c r="L605" s="149"/>
      <c r="M605" s="154"/>
      <c r="T605" s="155"/>
      <c r="AT605" s="151" t="s">
        <v>261</v>
      </c>
      <c r="AU605" s="151" t="s">
        <v>82</v>
      </c>
      <c r="AV605" s="12" t="s">
        <v>80</v>
      </c>
      <c r="AW605" s="12" t="s">
        <v>30</v>
      </c>
      <c r="AX605" s="12" t="s">
        <v>73</v>
      </c>
      <c r="AY605" s="151" t="s">
        <v>252</v>
      </c>
    </row>
    <row r="606" spans="2:65" s="13" customFormat="1">
      <c r="B606" s="156"/>
      <c r="D606" s="150" t="s">
        <v>261</v>
      </c>
      <c r="E606" s="157" t="s">
        <v>1</v>
      </c>
      <c r="F606" s="158" t="s">
        <v>695</v>
      </c>
      <c r="H606" s="159">
        <v>14.099</v>
      </c>
      <c r="I606" s="160"/>
      <c r="L606" s="156"/>
      <c r="M606" s="161"/>
      <c r="T606" s="162"/>
      <c r="AT606" s="157" t="s">
        <v>261</v>
      </c>
      <c r="AU606" s="157" t="s">
        <v>82</v>
      </c>
      <c r="AV606" s="13" t="s">
        <v>82</v>
      </c>
      <c r="AW606" s="13" t="s">
        <v>30</v>
      </c>
      <c r="AX606" s="13" t="s">
        <v>73</v>
      </c>
      <c r="AY606" s="157" t="s">
        <v>252</v>
      </c>
    </row>
    <row r="607" spans="2:65" s="12" customFormat="1">
      <c r="B607" s="149"/>
      <c r="D607" s="150" t="s">
        <v>261</v>
      </c>
      <c r="E607" s="151" t="s">
        <v>1</v>
      </c>
      <c r="F607" s="152" t="s">
        <v>606</v>
      </c>
      <c r="H607" s="151" t="s">
        <v>1</v>
      </c>
      <c r="I607" s="153"/>
      <c r="L607" s="149"/>
      <c r="M607" s="154"/>
      <c r="T607" s="155"/>
      <c r="AT607" s="151" t="s">
        <v>261</v>
      </c>
      <c r="AU607" s="151" t="s">
        <v>82</v>
      </c>
      <c r="AV607" s="12" t="s">
        <v>80</v>
      </c>
      <c r="AW607" s="12" t="s">
        <v>30</v>
      </c>
      <c r="AX607" s="12" t="s">
        <v>73</v>
      </c>
      <c r="AY607" s="151" t="s">
        <v>252</v>
      </c>
    </row>
    <row r="608" spans="2:65" s="13" customFormat="1">
      <c r="B608" s="156"/>
      <c r="D608" s="150" t="s">
        <v>261</v>
      </c>
      <c r="E608" s="157" t="s">
        <v>1</v>
      </c>
      <c r="F608" s="158" t="s">
        <v>696</v>
      </c>
      <c r="H608" s="159">
        <v>6.5519999999999996</v>
      </c>
      <c r="I608" s="160"/>
      <c r="L608" s="156"/>
      <c r="M608" s="161"/>
      <c r="T608" s="162"/>
      <c r="AT608" s="157" t="s">
        <v>261</v>
      </c>
      <c r="AU608" s="157" t="s">
        <v>82</v>
      </c>
      <c r="AV608" s="13" t="s">
        <v>82</v>
      </c>
      <c r="AW608" s="13" t="s">
        <v>30</v>
      </c>
      <c r="AX608" s="13" t="s">
        <v>73</v>
      </c>
      <c r="AY608" s="157" t="s">
        <v>252</v>
      </c>
    </row>
    <row r="609" spans="2:65" s="14" customFormat="1">
      <c r="B609" s="163"/>
      <c r="D609" s="150" t="s">
        <v>261</v>
      </c>
      <c r="E609" s="164" t="s">
        <v>1</v>
      </c>
      <c r="F609" s="165" t="s">
        <v>277</v>
      </c>
      <c r="H609" s="166">
        <v>20.651</v>
      </c>
      <c r="I609" s="167"/>
      <c r="L609" s="163"/>
      <c r="M609" s="168"/>
      <c r="T609" s="169"/>
      <c r="AT609" s="164" t="s">
        <v>261</v>
      </c>
      <c r="AU609" s="164" t="s">
        <v>82</v>
      </c>
      <c r="AV609" s="14" t="s">
        <v>259</v>
      </c>
      <c r="AW609" s="14" t="s">
        <v>30</v>
      </c>
      <c r="AX609" s="14" t="s">
        <v>80</v>
      </c>
      <c r="AY609" s="164" t="s">
        <v>252</v>
      </c>
    </row>
    <row r="610" spans="2:65" s="1" customFormat="1" ht="49.15" customHeight="1">
      <c r="B610" s="32"/>
      <c r="C610" s="136" t="s">
        <v>697</v>
      </c>
      <c r="D610" s="136" t="s">
        <v>254</v>
      </c>
      <c r="E610" s="137" t="s">
        <v>698</v>
      </c>
      <c r="F610" s="138" t="s">
        <v>699</v>
      </c>
      <c r="G610" s="139" t="s">
        <v>257</v>
      </c>
      <c r="H610" s="140">
        <v>140.98500000000001</v>
      </c>
      <c r="I610" s="141"/>
      <c r="J610" s="142">
        <f>ROUND(I610*H610,2)</f>
        <v>0</v>
      </c>
      <c r="K610" s="138" t="s">
        <v>258</v>
      </c>
      <c r="L610" s="32"/>
      <c r="M610" s="143" t="s">
        <v>1</v>
      </c>
      <c r="N610" s="144" t="s">
        <v>38</v>
      </c>
      <c r="P610" s="145">
        <f>O610*H610</f>
        <v>0</v>
      </c>
      <c r="Q610" s="145">
        <v>0</v>
      </c>
      <c r="R610" s="145">
        <f>Q610*H610</f>
        <v>0</v>
      </c>
      <c r="S610" s="145">
        <v>0.12</v>
      </c>
      <c r="T610" s="146">
        <f>S610*H610</f>
        <v>16.918200000000002</v>
      </c>
      <c r="AR610" s="147" t="s">
        <v>259</v>
      </c>
      <c r="AT610" s="147" t="s">
        <v>254</v>
      </c>
      <c r="AU610" s="147" t="s">
        <v>82</v>
      </c>
      <c r="AY610" s="17" t="s">
        <v>252</v>
      </c>
      <c r="BE610" s="148">
        <f>IF(N610="základní",J610,0)</f>
        <v>0</v>
      </c>
      <c r="BF610" s="148">
        <f>IF(N610="snížená",J610,0)</f>
        <v>0</v>
      </c>
      <c r="BG610" s="148">
        <f>IF(N610="zákl. přenesená",J610,0)</f>
        <v>0</v>
      </c>
      <c r="BH610" s="148">
        <f>IF(N610="sníž. přenesená",J610,0)</f>
        <v>0</v>
      </c>
      <c r="BI610" s="148">
        <f>IF(N610="nulová",J610,0)</f>
        <v>0</v>
      </c>
      <c r="BJ610" s="17" t="s">
        <v>80</v>
      </c>
      <c r="BK610" s="148">
        <f>ROUND(I610*H610,2)</f>
        <v>0</v>
      </c>
      <c r="BL610" s="17" t="s">
        <v>259</v>
      </c>
      <c r="BM610" s="147" t="s">
        <v>700</v>
      </c>
    </row>
    <row r="611" spans="2:65" s="12" customFormat="1">
      <c r="B611" s="149"/>
      <c r="D611" s="150" t="s">
        <v>261</v>
      </c>
      <c r="E611" s="151" t="s">
        <v>1</v>
      </c>
      <c r="F611" s="152" t="s">
        <v>455</v>
      </c>
      <c r="H611" s="151" t="s">
        <v>1</v>
      </c>
      <c r="I611" s="153"/>
      <c r="L611" s="149"/>
      <c r="M611" s="154"/>
      <c r="T611" s="155"/>
      <c r="AT611" s="151" t="s">
        <v>261</v>
      </c>
      <c r="AU611" s="151" t="s">
        <v>82</v>
      </c>
      <c r="AV611" s="12" t="s">
        <v>80</v>
      </c>
      <c r="AW611" s="12" t="s">
        <v>30</v>
      </c>
      <c r="AX611" s="12" t="s">
        <v>73</v>
      </c>
      <c r="AY611" s="151" t="s">
        <v>252</v>
      </c>
    </row>
    <row r="612" spans="2:65" s="13" customFormat="1">
      <c r="B612" s="156"/>
      <c r="D612" s="150" t="s">
        <v>261</v>
      </c>
      <c r="E612" s="157" t="s">
        <v>1</v>
      </c>
      <c r="F612" s="158" t="s">
        <v>701</v>
      </c>
      <c r="H612" s="159">
        <v>140.98500000000001</v>
      </c>
      <c r="I612" s="160"/>
      <c r="L612" s="156"/>
      <c r="M612" s="161"/>
      <c r="T612" s="162"/>
      <c r="AT612" s="157" t="s">
        <v>261</v>
      </c>
      <c r="AU612" s="157" t="s">
        <v>82</v>
      </c>
      <c r="AV612" s="13" t="s">
        <v>82</v>
      </c>
      <c r="AW612" s="13" t="s">
        <v>30</v>
      </c>
      <c r="AX612" s="13" t="s">
        <v>80</v>
      </c>
      <c r="AY612" s="157" t="s">
        <v>252</v>
      </c>
    </row>
    <row r="613" spans="2:65" s="1" customFormat="1" ht="16.5" customHeight="1">
      <c r="B613" s="32"/>
      <c r="C613" s="136" t="s">
        <v>702</v>
      </c>
      <c r="D613" s="136" t="s">
        <v>254</v>
      </c>
      <c r="E613" s="137" t="s">
        <v>703</v>
      </c>
      <c r="F613" s="138" t="s">
        <v>704</v>
      </c>
      <c r="G613" s="139" t="s">
        <v>257</v>
      </c>
      <c r="H613" s="140">
        <v>58.05</v>
      </c>
      <c r="I613" s="141"/>
      <c r="J613" s="142">
        <f>ROUND(I613*H613,2)</f>
        <v>0</v>
      </c>
      <c r="K613" s="138" t="s">
        <v>1</v>
      </c>
      <c r="L613" s="32"/>
      <c r="M613" s="143" t="s">
        <v>1</v>
      </c>
      <c r="N613" s="144" t="s">
        <v>38</v>
      </c>
      <c r="P613" s="145">
        <f>O613*H613</f>
        <v>0</v>
      </c>
      <c r="Q613" s="145">
        <v>0</v>
      </c>
      <c r="R613" s="145">
        <f>Q613*H613</f>
        <v>0</v>
      </c>
      <c r="S613" s="145">
        <v>2.4E-2</v>
      </c>
      <c r="T613" s="146">
        <f>S613*H613</f>
        <v>1.3932</v>
      </c>
      <c r="AR613" s="147" t="s">
        <v>259</v>
      </c>
      <c r="AT613" s="147" t="s">
        <v>254</v>
      </c>
      <c r="AU613" s="147" t="s">
        <v>82</v>
      </c>
      <c r="AY613" s="17" t="s">
        <v>252</v>
      </c>
      <c r="BE613" s="148">
        <f>IF(N613="základní",J613,0)</f>
        <v>0</v>
      </c>
      <c r="BF613" s="148">
        <f>IF(N613="snížená",J613,0)</f>
        <v>0</v>
      </c>
      <c r="BG613" s="148">
        <f>IF(N613="zákl. přenesená",J613,0)</f>
        <v>0</v>
      </c>
      <c r="BH613" s="148">
        <f>IF(N613="sníž. přenesená",J613,0)</f>
        <v>0</v>
      </c>
      <c r="BI613" s="148">
        <f>IF(N613="nulová",J613,0)</f>
        <v>0</v>
      </c>
      <c r="BJ613" s="17" t="s">
        <v>80</v>
      </c>
      <c r="BK613" s="148">
        <f>ROUND(I613*H613,2)</f>
        <v>0</v>
      </c>
      <c r="BL613" s="17" t="s">
        <v>259</v>
      </c>
      <c r="BM613" s="147" t="s">
        <v>705</v>
      </c>
    </row>
    <row r="614" spans="2:65" s="12" customFormat="1">
      <c r="B614" s="149"/>
      <c r="D614" s="150" t="s">
        <v>261</v>
      </c>
      <c r="E614" s="151" t="s">
        <v>1</v>
      </c>
      <c r="F614" s="152" t="s">
        <v>274</v>
      </c>
      <c r="H614" s="151" t="s">
        <v>1</v>
      </c>
      <c r="I614" s="153"/>
      <c r="L614" s="149"/>
      <c r="M614" s="154"/>
      <c r="T614" s="155"/>
      <c r="AT614" s="151" t="s">
        <v>261</v>
      </c>
      <c r="AU614" s="151" t="s">
        <v>82</v>
      </c>
      <c r="AV614" s="12" t="s">
        <v>80</v>
      </c>
      <c r="AW614" s="12" t="s">
        <v>30</v>
      </c>
      <c r="AX614" s="12" t="s">
        <v>73</v>
      </c>
      <c r="AY614" s="151" t="s">
        <v>252</v>
      </c>
    </row>
    <row r="615" spans="2:65" s="13" customFormat="1">
      <c r="B615" s="156"/>
      <c r="D615" s="150" t="s">
        <v>261</v>
      </c>
      <c r="E615" s="157" t="s">
        <v>1</v>
      </c>
      <c r="F615" s="158" t="s">
        <v>706</v>
      </c>
      <c r="H615" s="159">
        <v>58.05</v>
      </c>
      <c r="I615" s="160"/>
      <c r="L615" s="156"/>
      <c r="M615" s="161"/>
      <c r="T615" s="162"/>
      <c r="AT615" s="157" t="s">
        <v>261</v>
      </c>
      <c r="AU615" s="157" t="s">
        <v>82</v>
      </c>
      <c r="AV615" s="13" t="s">
        <v>82</v>
      </c>
      <c r="AW615" s="13" t="s">
        <v>30</v>
      </c>
      <c r="AX615" s="13" t="s">
        <v>80</v>
      </c>
      <c r="AY615" s="157" t="s">
        <v>252</v>
      </c>
    </row>
    <row r="616" spans="2:65" s="1" customFormat="1" ht="37.9" customHeight="1">
      <c r="B616" s="32"/>
      <c r="C616" s="136" t="s">
        <v>707</v>
      </c>
      <c r="D616" s="136" t="s">
        <v>254</v>
      </c>
      <c r="E616" s="137" t="s">
        <v>708</v>
      </c>
      <c r="F616" s="138" t="s">
        <v>709</v>
      </c>
      <c r="G616" s="139" t="s">
        <v>257</v>
      </c>
      <c r="H616" s="140">
        <v>30.4</v>
      </c>
      <c r="I616" s="141"/>
      <c r="J616" s="142">
        <f>ROUND(I616*H616,2)</f>
        <v>0</v>
      </c>
      <c r="K616" s="138" t="s">
        <v>258</v>
      </c>
      <c r="L616" s="32"/>
      <c r="M616" s="143" t="s">
        <v>1</v>
      </c>
      <c r="N616" s="144" t="s">
        <v>38</v>
      </c>
      <c r="P616" s="145">
        <f>O616*H616</f>
        <v>0</v>
      </c>
      <c r="Q616" s="145">
        <v>0</v>
      </c>
      <c r="R616" s="145">
        <f>Q616*H616</f>
        <v>0</v>
      </c>
      <c r="S616" s="145">
        <v>7.5999999999999998E-2</v>
      </c>
      <c r="T616" s="146">
        <f>S616*H616</f>
        <v>2.3104</v>
      </c>
      <c r="AR616" s="147" t="s">
        <v>259</v>
      </c>
      <c r="AT616" s="147" t="s">
        <v>254</v>
      </c>
      <c r="AU616" s="147" t="s">
        <v>82</v>
      </c>
      <c r="AY616" s="17" t="s">
        <v>252</v>
      </c>
      <c r="BE616" s="148">
        <f>IF(N616="základní",J616,0)</f>
        <v>0</v>
      </c>
      <c r="BF616" s="148">
        <f>IF(N616="snížená",J616,0)</f>
        <v>0</v>
      </c>
      <c r="BG616" s="148">
        <f>IF(N616="zákl. přenesená",J616,0)</f>
        <v>0</v>
      </c>
      <c r="BH616" s="148">
        <f>IF(N616="sníž. přenesená",J616,0)</f>
        <v>0</v>
      </c>
      <c r="BI616" s="148">
        <f>IF(N616="nulová",J616,0)</f>
        <v>0</v>
      </c>
      <c r="BJ616" s="17" t="s">
        <v>80</v>
      </c>
      <c r="BK616" s="148">
        <f>ROUND(I616*H616,2)</f>
        <v>0</v>
      </c>
      <c r="BL616" s="17" t="s">
        <v>259</v>
      </c>
      <c r="BM616" s="147" t="s">
        <v>710</v>
      </c>
    </row>
    <row r="617" spans="2:65" s="13" customFormat="1">
      <c r="B617" s="156"/>
      <c r="D617" s="150" t="s">
        <v>261</v>
      </c>
      <c r="E617" s="157" t="s">
        <v>1</v>
      </c>
      <c r="F617" s="158" t="s">
        <v>711</v>
      </c>
      <c r="H617" s="159">
        <v>30.4</v>
      </c>
      <c r="I617" s="160"/>
      <c r="L617" s="156"/>
      <c r="M617" s="161"/>
      <c r="T617" s="162"/>
      <c r="AT617" s="157" t="s">
        <v>261</v>
      </c>
      <c r="AU617" s="157" t="s">
        <v>82</v>
      </c>
      <c r="AV617" s="13" t="s">
        <v>82</v>
      </c>
      <c r="AW617" s="13" t="s">
        <v>30</v>
      </c>
      <c r="AX617" s="13" t="s">
        <v>80</v>
      </c>
      <c r="AY617" s="157" t="s">
        <v>252</v>
      </c>
    </row>
    <row r="618" spans="2:65" s="1" customFormat="1" ht="37.9" customHeight="1">
      <c r="B618" s="32"/>
      <c r="C618" s="136" t="s">
        <v>712</v>
      </c>
      <c r="D618" s="136" t="s">
        <v>254</v>
      </c>
      <c r="E618" s="137" t="s">
        <v>713</v>
      </c>
      <c r="F618" s="138" t="s">
        <v>714</v>
      </c>
      <c r="G618" s="139" t="s">
        <v>257</v>
      </c>
      <c r="H618" s="140">
        <v>28.98</v>
      </c>
      <c r="I618" s="141"/>
      <c r="J618" s="142">
        <f>ROUND(I618*H618,2)</f>
        <v>0</v>
      </c>
      <c r="K618" s="138" t="s">
        <v>258</v>
      </c>
      <c r="L618" s="32"/>
      <c r="M618" s="143" t="s">
        <v>1</v>
      </c>
      <c r="N618" s="144" t="s">
        <v>38</v>
      </c>
      <c r="P618" s="145">
        <f>O618*H618</f>
        <v>0</v>
      </c>
      <c r="Q618" s="145">
        <v>0</v>
      </c>
      <c r="R618" s="145">
        <f>Q618*H618</f>
        <v>0</v>
      </c>
      <c r="S618" s="145">
        <v>6.3E-2</v>
      </c>
      <c r="T618" s="146">
        <f>S618*H618</f>
        <v>1.8257400000000001</v>
      </c>
      <c r="AR618" s="147" t="s">
        <v>259</v>
      </c>
      <c r="AT618" s="147" t="s">
        <v>254</v>
      </c>
      <c r="AU618" s="147" t="s">
        <v>82</v>
      </c>
      <c r="AY618" s="17" t="s">
        <v>252</v>
      </c>
      <c r="BE618" s="148">
        <f>IF(N618="základní",J618,0)</f>
        <v>0</v>
      </c>
      <c r="BF618" s="148">
        <f>IF(N618="snížená",J618,0)</f>
        <v>0</v>
      </c>
      <c r="BG618" s="148">
        <f>IF(N618="zákl. přenesená",J618,0)</f>
        <v>0</v>
      </c>
      <c r="BH618" s="148">
        <f>IF(N618="sníž. přenesená",J618,0)</f>
        <v>0</v>
      </c>
      <c r="BI618" s="148">
        <f>IF(N618="nulová",J618,0)</f>
        <v>0</v>
      </c>
      <c r="BJ618" s="17" t="s">
        <v>80</v>
      </c>
      <c r="BK618" s="148">
        <f>ROUND(I618*H618,2)</f>
        <v>0</v>
      </c>
      <c r="BL618" s="17" t="s">
        <v>259</v>
      </c>
      <c r="BM618" s="147" t="s">
        <v>715</v>
      </c>
    </row>
    <row r="619" spans="2:65" s="13" customFormat="1">
      <c r="B619" s="156"/>
      <c r="D619" s="150" t="s">
        <v>261</v>
      </c>
      <c r="E619" s="157" t="s">
        <v>1</v>
      </c>
      <c r="F619" s="158" t="s">
        <v>716</v>
      </c>
      <c r="H619" s="159">
        <v>28.98</v>
      </c>
      <c r="I619" s="160"/>
      <c r="L619" s="156"/>
      <c r="M619" s="161"/>
      <c r="T619" s="162"/>
      <c r="AT619" s="157" t="s">
        <v>261</v>
      </c>
      <c r="AU619" s="157" t="s">
        <v>82</v>
      </c>
      <c r="AV619" s="13" t="s">
        <v>82</v>
      </c>
      <c r="AW619" s="13" t="s">
        <v>30</v>
      </c>
      <c r="AX619" s="13" t="s">
        <v>80</v>
      </c>
      <c r="AY619" s="157" t="s">
        <v>252</v>
      </c>
    </row>
    <row r="620" spans="2:65" s="1" customFormat="1" ht="24.2" customHeight="1">
      <c r="B620" s="32"/>
      <c r="C620" s="136" t="s">
        <v>717</v>
      </c>
      <c r="D620" s="136" t="s">
        <v>254</v>
      </c>
      <c r="E620" s="137" t="s">
        <v>718</v>
      </c>
      <c r="F620" s="138" t="s">
        <v>719</v>
      </c>
      <c r="G620" s="139" t="s">
        <v>257</v>
      </c>
      <c r="H620" s="140">
        <v>4.3049999999999997</v>
      </c>
      <c r="I620" s="141"/>
      <c r="J620" s="142">
        <f>ROUND(I620*H620,2)</f>
        <v>0</v>
      </c>
      <c r="K620" s="138" t="s">
        <v>1</v>
      </c>
      <c r="L620" s="32"/>
      <c r="M620" s="143" t="s">
        <v>1</v>
      </c>
      <c r="N620" s="144" t="s">
        <v>38</v>
      </c>
      <c r="P620" s="145">
        <f>O620*H620</f>
        <v>0</v>
      </c>
      <c r="Q620" s="145">
        <v>0</v>
      </c>
      <c r="R620" s="145">
        <f>Q620*H620</f>
        <v>0</v>
      </c>
      <c r="S620" s="145">
        <v>7.5999999999999998E-2</v>
      </c>
      <c r="T620" s="146">
        <f>S620*H620</f>
        <v>0.32717999999999997</v>
      </c>
      <c r="AR620" s="147" t="s">
        <v>259</v>
      </c>
      <c r="AT620" s="147" t="s">
        <v>254</v>
      </c>
      <c r="AU620" s="147" t="s">
        <v>82</v>
      </c>
      <c r="AY620" s="17" t="s">
        <v>252</v>
      </c>
      <c r="BE620" s="148">
        <f>IF(N620="základní",J620,0)</f>
        <v>0</v>
      </c>
      <c r="BF620" s="148">
        <f>IF(N620="snížená",J620,0)</f>
        <v>0</v>
      </c>
      <c r="BG620" s="148">
        <f>IF(N620="zákl. přenesená",J620,0)</f>
        <v>0</v>
      </c>
      <c r="BH620" s="148">
        <f>IF(N620="sníž. přenesená",J620,0)</f>
        <v>0</v>
      </c>
      <c r="BI620" s="148">
        <f>IF(N620="nulová",J620,0)</f>
        <v>0</v>
      </c>
      <c r="BJ620" s="17" t="s">
        <v>80</v>
      </c>
      <c r="BK620" s="148">
        <f>ROUND(I620*H620,2)</f>
        <v>0</v>
      </c>
      <c r="BL620" s="17" t="s">
        <v>259</v>
      </c>
      <c r="BM620" s="147" t="s">
        <v>720</v>
      </c>
    </row>
    <row r="621" spans="2:65" s="12" customFormat="1">
      <c r="B621" s="149"/>
      <c r="D621" s="150" t="s">
        <v>261</v>
      </c>
      <c r="E621" s="151" t="s">
        <v>1</v>
      </c>
      <c r="F621" s="152" t="s">
        <v>272</v>
      </c>
      <c r="H621" s="151" t="s">
        <v>1</v>
      </c>
      <c r="I621" s="153"/>
      <c r="L621" s="149"/>
      <c r="M621" s="154"/>
      <c r="T621" s="155"/>
      <c r="AT621" s="151" t="s">
        <v>261</v>
      </c>
      <c r="AU621" s="151" t="s">
        <v>82</v>
      </c>
      <c r="AV621" s="12" t="s">
        <v>80</v>
      </c>
      <c r="AW621" s="12" t="s">
        <v>30</v>
      </c>
      <c r="AX621" s="12" t="s">
        <v>73</v>
      </c>
      <c r="AY621" s="151" t="s">
        <v>252</v>
      </c>
    </row>
    <row r="622" spans="2:65" s="13" customFormat="1">
      <c r="B622" s="156"/>
      <c r="D622" s="150" t="s">
        <v>261</v>
      </c>
      <c r="E622" s="157" t="s">
        <v>1</v>
      </c>
      <c r="F622" s="158" t="s">
        <v>388</v>
      </c>
      <c r="H622" s="159">
        <v>1.4350000000000001</v>
      </c>
      <c r="I622" s="160"/>
      <c r="L622" s="156"/>
      <c r="M622" s="161"/>
      <c r="T622" s="162"/>
      <c r="AT622" s="157" t="s">
        <v>261</v>
      </c>
      <c r="AU622" s="157" t="s">
        <v>82</v>
      </c>
      <c r="AV622" s="13" t="s">
        <v>82</v>
      </c>
      <c r="AW622" s="13" t="s">
        <v>30</v>
      </c>
      <c r="AX622" s="13" t="s">
        <v>73</v>
      </c>
      <c r="AY622" s="157" t="s">
        <v>252</v>
      </c>
    </row>
    <row r="623" spans="2:65" s="12" customFormat="1">
      <c r="B623" s="149"/>
      <c r="D623" s="150" t="s">
        <v>261</v>
      </c>
      <c r="E623" s="151" t="s">
        <v>1</v>
      </c>
      <c r="F623" s="152" t="s">
        <v>274</v>
      </c>
      <c r="H623" s="151" t="s">
        <v>1</v>
      </c>
      <c r="I623" s="153"/>
      <c r="L623" s="149"/>
      <c r="M623" s="154"/>
      <c r="T623" s="155"/>
      <c r="AT623" s="151" t="s">
        <v>261</v>
      </c>
      <c r="AU623" s="151" t="s">
        <v>82</v>
      </c>
      <c r="AV623" s="12" t="s">
        <v>80</v>
      </c>
      <c r="AW623" s="12" t="s">
        <v>30</v>
      </c>
      <c r="AX623" s="12" t="s">
        <v>73</v>
      </c>
      <c r="AY623" s="151" t="s">
        <v>252</v>
      </c>
    </row>
    <row r="624" spans="2:65" s="13" customFormat="1">
      <c r="B624" s="156"/>
      <c r="D624" s="150" t="s">
        <v>261</v>
      </c>
      <c r="E624" s="157" t="s">
        <v>1</v>
      </c>
      <c r="F624" s="158" t="s">
        <v>721</v>
      </c>
      <c r="H624" s="159">
        <v>2.87</v>
      </c>
      <c r="I624" s="160"/>
      <c r="L624" s="156"/>
      <c r="M624" s="161"/>
      <c r="T624" s="162"/>
      <c r="AT624" s="157" t="s">
        <v>261</v>
      </c>
      <c r="AU624" s="157" t="s">
        <v>82</v>
      </c>
      <c r="AV624" s="13" t="s">
        <v>82</v>
      </c>
      <c r="AW624" s="13" t="s">
        <v>30</v>
      </c>
      <c r="AX624" s="13" t="s">
        <v>73</v>
      </c>
      <c r="AY624" s="157" t="s">
        <v>252</v>
      </c>
    </row>
    <row r="625" spans="2:65" s="14" customFormat="1">
      <c r="B625" s="163"/>
      <c r="D625" s="150" t="s">
        <v>261</v>
      </c>
      <c r="E625" s="164" t="s">
        <v>1</v>
      </c>
      <c r="F625" s="165" t="s">
        <v>277</v>
      </c>
      <c r="H625" s="166">
        <v>4.3049999999999997</v>
      </c>
      <c r="I625" s="167"/>
      <c r="L625" s="163"/>
      <c r="M625" s="168"/>
      <c r="T625" s="169"/>
      <c r="AT625" s="164" t="s">
        <v>261</v>
      </c>
      <c r="AU625" s="164" t="s">
        <v>82</v>
      </c>
      <c r="AV625" s="14" t="s">
        <v>259</v>
      </c>
      <c r="AW625" s="14" t="s">
        <v>30</v>
      </c>
      <c r="AX625" s="14" t="s">
        <v>80</v>
      </c>
      <c r="AY625" s="164" t="s">
        <v>252</v>
      </c>
    </row>
    <row r="626" spans="2:65" s="1" customFormat="1" ht="37.9" customHeight="1">
      <c r="B626" s="32"/>
      <c r="C626" s="136" t="s">
        <v>722</v>
      </c>
      <c r="D626" s="136" t="s">
        <v>254</v>
      </c>
      <c r="E626" s="137" t="s">
        <v>723</v>
      </c>
      <c r="F626" s="138" t="s">
        <v>724</v>
      </c>
      <c r="G626" s="139" t="s">
        <v>257</v>
      </c>
      <c r="H626" s="140">
        <v>249.64699999999999</v>
      </c>
      <c r="I626" s="141"/>
      <c r="J626" s="142">
        <f>ROUND(I626*H626,2)</f>
        <v>0</v>
      </c>
      <c r="K626" s="138" t="s">
        <v>258</v>
      </c>
      <c r="L626" s="32"/>
      <c r="M626" s="143" t="s">
        <v>1</v>
      </c>
      <c r="N626" s="144" t="s">
        <v>38</v>
      </c>
      <c r="P626" s="145">
        <f>O626*H626</f>
        <v>0</v>
      </c>
      <c r="Q626" s="145">
        <v>0</v>
      </c>
      <c r="R626" s="145">
        <f>Q626*H626</f>
        <v>0</v>
      </c>
      <c r="S626" s="145">
        <v>2.5000000000000001E-2</v>
      </c>
      <c r="T626" s="146">
        <f>S626*H626</f>
        <v>6.2411750000000001</v>
      </c>
      <c r="AR626" s="147" t="s">
        <v>259</v>
      </c>
      <c r="AT626" s="147" t="s">
        <v>254</v>
      </c>
      <c r="AU626" s="147" t="s">
        <v>82</v>
      </c>
      <c r="AY626" s="17" t="s">
        <v>252</v>
      </c>
      <c r="BE626" s="148">
        <f>IF(N626="základní",J626,0)</f>
        <v>0</v>
      </c>
      <c r="BF626" s="148">
        <f>IF(N626="snížená",J626,0)</f>
        <v>0</v>
      </c>
      <c r="BG626" s="148">
        <f>IF(N626="zákl. přenesená",J626,0)</f>
        <v>0</v>
      </c>
      <c r="BH626" s="148">
        <f>IF(N626="sníž. přenesená",J626,0)</f>
        <v>0</v>
      </c>
      <c r="BI626" s="148">
        <f>IF(N626="nulová",J626,0)</f>
        <v>0</v>
      </c>
      <c r="BJ626" s="17" t="s">
        <v>80</v>
      </c>
      <c r="BK626" s="148">
        <f>ROUND(I626*H626,2)</f>
        <v>0</v>
      </c>
      <c r="BL626" s="17" t="s">
        <v>259</v>
      </c>
      <c r="BM626" s="147" t="s">
        <v>725</v>
      </c>
    </row>
    <row r="627" spans="2:65" s="12" customFormat="1">
      <c r="B627" s="149"/>
      <c r="D627" s="150" t="s">
        <v>261</v>
      </c>
      <c r="E627" s="151" t="s">
        <v>1</v>
      </c>
      <c r="F627" s="152" t="s">
        <v>272</v>
      </c>
      <c r="H627" s="151" t="s">
        <v>1</v>
      </c>
      <c r="I627" s="153"/>
      <c r="L627" s="149"/>
      <c r="M627" s="154"/>
      <c r="T627" s="155"/>
      <c r="AT627" s="151" t="s">
        <v>261</v>
      </c>
      <c r="AU627" s="151" t="s">
        <v>82</v>
      </c>
      <c r="AV627" s="12" t="s">
        <v>80</v>
      </c>
      <c r="AW627" s="12" t="s">
        <v>30</v>
      </c>
      <c r="AX627" s="12" t="s">
        <v>73</v>
      </c>
      <c r="AY627" s="151" t="s">
        <v>252</v>
      </c>
    </row>
    <row r="628" spans="2:65" s="13" customFormat="1">
      <c r="B628" s="156"/>
      <c r="D628" s="150" t="s">
        <v>261</v>
      </c>
      <c r="E628" s="157" t="s">
        <v>1</v>
      </c>
      <c r="F628" s="158" t="s">
        <v>726</v>
      </c>
      <c r="H628" s="159">
        <v>34.799999999999997</v>
      </c>
      <c r="I628" s="160"/>
      <c r="L628" s="156"/>
      <c r="M628" s="161"/>
      <c r="T628" s="162"/>
      <c r="AT628" s="157" t="s">
        <v>261</v>
      </c>
      <c r="AU628" s="157" t="s">
        <v>82</v>
      </c>
      <c r="AV628" s="13" t="s">
        <v>82</v>
      </c>
      <c r="AW628" s="13" t="s">
        <v>30</v>
      </c>
      <c r="AX628" s="13" t="s">
        <v>73</v>
      </c>
      <c r="AY628" s="157" t="s">
        <v>252</v>
      </c>
    </row>
    <row r="629" spans="2:65" s="12" customFormat="1">
      <c r="B629" s="149"/>
      <c r="D629" s="150" t="s">
        <v>261</v>
      </c>
      <c r="E629" s="151" t="s">
        <v>1</v>
      </c>
      <c r="F629" s="152" t="s">
        <v>727</v>
      </c>
      <c r="H629" s="151" t="s">
        <v>1</v>
      </c>
      <c r="I629" s="153"/>
      <c r="L629" s="149"/>
      <c r="M629" s="154"/>
      <c r="T629" s="155"/>
      <c r="AT629" s="151" t="s">
        <v>261</v>
      </c>
      <c r="AU629" s="151" t="s">
        <v>82</v>
      </c>
      <c r="AV629" s="12" t="s">
        <v>80</v>
      </c>
      <c r="AW629" s="12" t="s">
        <v>30</v>
      </c>
      <c r="AX629" s="12" t="s">
        <v>73</v>
      </c>
      <c r="AY629" s="151" t="s">
        <v>252</v>
      </c>
    </row>
    <row r="630" spans="2:65" s="12" customFormat="1">
      <c r="B630" s="149"/>
      <c r="D630" s="150" t="s">
        <v>261</v>
      </c>
      <c r="E630" s="151" t="s">
        <v>1</v>
      </c>
      <c r="F630" s="152" t="s">
        <v>728</v>
      </c>
      <c r="H630" s="151" t="s">
        <v>1</v>
      </c>
      <c r="I630" s="153"/>
      <c r="L630" s="149"/>
      <c r="M630" s="154"/>
      <c r="T630" s="155"/>
      <c r="AT630" s="151" t="s">
        <v>261</v>
      </c>
      <c r="AU630" s="151" t="s">
        <v>82</v>
      </c>
      <c r="AV630" s="12" t="s">
        <v>80</v>
      </c>
      <c r="AW630" s="12" t="s">
        <v>30</v>
      </c>
      <c r="AX630" s="12" t="s">
        <v>73</v>
      </c>
      <c r="AY630" s="151" t="s">
        <v>252</v>
      </c>
    </row>
    <row r="631" spans="2:65" s="13" customFormat="1">
      <c r="B631" s="156"/>
      <c r="D631" s="150" t="s">
        <v>261</v>
      </c>
      <c r="E631" s="157" t="s">
        <v>1</v>
      </c>
      <c r="F631" s="158" t="s">
        <v>729</v>
      </c>
      <c r="H631" s="159">
        <v>21.521999999999998</v>
      </c>
      <c r="I631" s="160"/>
      <c r="L631" s="156"/>
      <c r="M631" s="161"/>
      <c r="T631" s="162"/>
      <c r="AT631" s="157" t="s">
        <v>261</v>
      </c>
      <c r="AU631" s="157" t="s">
        <v>82</v>
      </c>
      <c r="AV631" s="13" t="s">
        <v>82</v>
      </c>
      <c r="AW631" s="13" t="s">
        <v>30</v>
      </c>
      <c r="AX631" s="13" t="s">
        <v>73</v>
      </c>
      <c r="AY631" s="157" t="s">
        <v>252</v>
      </c>
    </row>
    <row r="632" spans="2:65" s="12" customFormat="1">
      <c r="B632" s="149"/>
      <c r="D632" s="150" t="s">
        <v>261</v>
      </c>
      <c r="E632" s="151" t="s">
        <v>1</v>
      </c>
      <c r="F632" s="152" t="s">
        <v>730</v>
      </c>
      <c r="H632" s="151" t="s">
        <v>1</v>
      </c>
      <c r="I632" s="153"/>
      <c r="L632" s="149"/>
      <c r="M632" s="154"/>
      <c r="T632" s="155"/>
      <c r="AT632" s="151" t="s">
        <v>261</v>
      </c>
      <c r="AU632" s="151" t="s">
        <v>82</v>
      </c>
      <c r="AV632" s="12" t="s">
        <v>80</v>
      </c>
      <c r="AW632" s="12" t="s">
        <v>30</v>
      </c>
      <c r="AX632" s="12" t="s">
        <v>73</v>
      </c>
      <c r="AY632" s="151" t="s">
        <v>252</v>
      </c>
    </row>
    <row r="633" spans="2:65" s="13" customFormat="1">
      <c r="B633" s="156"/>
      <c r="D633" s="150" t="s">
        <v>261</v>
      </c>
      <c r="E633" s="157" t="s">
        <v>1</v>
      </c>
      <c r="F633" s="158" t="s">
        <v>731</v>
      </c>
      <c r="H633" s="159">
        <v>193.32499999999999</v>
      </c>
      <c r="I633" s="160"/>
      <c r="L633" s="156"/>
      <c r="M633" s="161"/>
      <c r="T633" s="162"/>
      <c r="AT633" s="157" t="s">
        <v>261</v>
      </c>
      <c r="AU633" s="157" t="s">
        <v>82</v>
      </c>
      <c r="AV633" s="13" t="s">
        <v>82</v>
      </c>
      <c r="AW633" s="13" t="s">
        <v>30</v>
      </c>
      <c r="AX633" s="13" t="s">
        <v>73</v>
      </c>
      <c r="AY633" s="157" t="s">
        <v>252</v>
      </c>
    </row>
    <row r="634" spans="2:65" s="14" customFormat="1">
      <c r="B634" s="163"/>
      <c r="D634" s="150" t="s">
        <v>261</v>
      </c>
      <c r="E634" s="164" t="s">
        <v>1</v>
      </c>
      <c r="F634" s="165" t="s">
        <v>277</v>
      </c>
      <c r="H634" s="166">
        <v>249.64699999999999</v>
      </c>
      <c r="I634" s="167"/>
      <c r="L634" s="163"/>
      <c r="M634" s="168"/>
      <c r="T634" s="169"/>
      <c r="AT634" s="164" t="s">
        <v>261</v>
      </c>
      <c r="AU634" s="164" t="s">
        <v>82</v>
      </c>
      <c r="AV634" s="14" t="s">
        <v>259</v>
      </c>
      <c r="AW634" s="14" t="s">
        <v>30</v>
      </c>
      <c r="AX634" s="14" t="s">
        <v>80</v>
      </c>
      <c r="AY634" s="164" t="s">
        <v>252</v>
      </c>
    </row>
    <row r="635" spans="2:65" s="1" customFormat="1" ht="37.9" customHeight="1">
      <c r="B635" s="32"/>
      <c r="C635" s="136" t="s">
        <v>732</v>
      </c>
      <c r="D635" s="136" t="s">
        <v>254</v>
      </c>
      <c r="E635" s="137" t="s">
        <v>733</v>
      </c>
      <c r="F635" s="138" t="s">
        <v>734</v>
      </c>
      <c r="G635" s="139" t="s">
        <v>434</v>
      </c>
      <c r="H635" s="140">
        <v>0.30299999999999999</v>
      </c>
      <c r="I635" s="141"/>
      <c r="J635" s="142">
        <f>ROUND(I635*H635,2)</f>
        <v>0</v>
      </c>
      <c r="K635" s="138" t="s">
        <v>258</v>
      </c>
      <c r="L635" s="32"/>
      <c r="M635" s="143" t="s">
        <v>1</v>
      </c>
      <c r="N635" s="144" t="s">
        <v>38</v>
      </c>
      <c r="P635" s="145">
        <f>O635*H635</f>
        <v>0</v>
      </c>
      <c r="Q635" s="145">
        <v>0</v>
      </c>
      <c r="R635" s="145">
        <f>Q635*H635</f>
        <v>0</v>
      </c>
      <c r="S635" s="145">
        <v>2.1</v>
      </c>
      <c r="T635" s="146">
        <f>S635*H635</f>
        <v>0.63629999999999998</v>
      </c>
      <c r="AR635" s="147" t="s">
        <v>259</v>
      </c>
      <c r="AT635" s="147" t="s">
        <v>254</v>
      </c>
      <c r="AU635" s="147" t="s">
        <v>82</v>
      </c>
      <c r="AY635" s="17" t="s">
        <v>252</v>
      </c>
      <c r="BE635" s="148">
        <f>IF(N635="základní",J635,0)</f>
        <v>0</v>
      </c>
      <c r="BF635" s="148">
        <f>IF(N635="snížená",J635,0)</f>
        <v>0</v>
      </c>
      <c r="BG635" s="148">
        <f>IF(N635="zákl. přenesená",J635,0)</f>
        <v>0</v>
      </c>
      <c r="BH635" s="148">
        <f>IF(N635="sníž. přenesená",J635,0)</f>
        <v>0</v>
      </c>
      <c r="BI635" s="148">
        <f>IF(N635="nulová",J635,0)</f>
        <v>0</v>
      </c>
      <c r="BJ635" s="17" t="s">
        <v>80</v>
      </c>
      <c r="BK635" s="148">
        <f>ROUND(I635*H635,2)</f>
        <v>0</v>
      </c>
      <c r="BL635" s="17" t="s">
        <v>259</v>
      </c>
      <c r="BM635" s="147" t="s">
        <v>735</v>
      </c>
    </row>
    <row r="636" spans="2:65" s="12" customFormat="1">
      <c r="B636" s="149"/>
      <c r="D636" s="150" t="s">
        <v>261</v>
      </c>
      <c r="E636" s="151" t="s">
        <v>1</v>
      </c>
      <c r="F636" s="152" t="s">
        <v>641</v>
      </c>
      <c r="H636" s="151" t="s">
        <v>1</v>
      </c>
      <c r="I636" s="153"/>
      <c r="L636" s="149"/>
      <c r="M636" s="154"/>
      <c r="T636" s="155"/>
      <c r="AT636" s="151" t="s">
        <v>261</v>
      </c>
      <c r="AU636" s="151" t="s">
        <v>82</v>
      </c>
      <c r="AV636" s="12" t="s">
        <v>80</v>
      </c>
      <c r="AW636" s="12" t="s">
        <v>30</v>
      </c>
      <c r="AX636" s="12" t="s">
        <v>73</v>
      </c>
      <c r="AY636" s="151" t="s">
        <v>252</v>
      </c>
    </row>
    <row r="637" spans="2:65" s="12" customFormat="1">
      <c r="B637" s="149"/>
      <c r="D637" s="150" t="s">
        <v>261</v>
      </c>
      <c r="E637" s="151" t="s">
        <v>1</v>
      </c>
      <c r="F637" s="152" t="s">
        <v>642</v>
      </c>
      <c r="H637" s="151" t="s">
        <v>1</v>
      </c>
      <c r="I637" s="153"/>
      <c r="L637" s="149"/>
      <c r="M637" s="154"/>
      <c r="T637" s="155"/>
      <c r="AT637" s="151" t="s">
        <v>261</v>
      </c>
      <c r="AU637" s="151" t="s">
        <v>82</v>
      </c>
      <c r="AV637" s="12" t="s">
        <v>80</v>
      </c>
      <c r="AW637" s="12" t="s">
        <v>30</v>
      </c>
      <c r="AX637" s="12" t="s">
        <v>73</v>
      </c>
      <c r="AY637" s="151" t="s">
        <v>252</v>
      </c>
    </row>
    <row r="638" spans="2:65" s="13" customFormat="1">
      <c r="B638" s="156"/>
      <c r="D638" s="150" t="s">
        <v>261</v>
      </c>
      <c r="E638" s="157" t="s">
        <v>1</v>
      </c>
      <c r="F638" s="158" t="s">
        <v>736</v>
      </c>
      <c r="H638" s="159">
        <v>6.5000000000000002E-2</v>
      </c>
      <c r="I638" s="160"/>
      <c r="L638" s="156"/>
      <c r="M638" s="161"/>
      <c r="T638" s="162"/>
      <c r="AT638" s="157" t="s">
        <v>261</v>
      </c>
      <c r="AU638" s="157" t="s">
        <v>82</v>
      </c>
      <c r="AV638" s="13" t="s">
        <v>82</v>
      </c>
      <c r="AW638" s="13" t="s">
        <v>30</v>
      </c>
      <c r="AX638" s="13" t="s">
        <v>73</v>
      </c>
      <c r="AY638" s="157" t="s">
        <v>252</v>
      </c>
    </row>
    <row r="639" spans="2:65" s="12" customFormat="1">
      <c r="B639" s="149"/>
      <c r="D639" s="150" t="s">
        <v>261</v>
      </c>
      <c r="E639" s="151" t="s">
        <v>1</v>
      </c>
      <c r="F639" s="152" t="s">
        <v>644</v>
      </c>
      <c r="H639" s="151" t="s">
        <v>1</v>
      </c>
      <c r="I639" s="153"/>
      <c r="L639" s="149"/>
      <c r="M639" s="154"/>
      <c r="T639" s="155"/>
      <c r="AT639" s="151" t="s">
        <v>261</v>
      </c>
      <c r="AU639" s="151" t="s">
        <v>82</v>
      </c>
      <c r="AV639" s="12" t="s">
        <v>80</v>
      </c>
      <c r="AW639" s="12" t="s">
        <v>30</v>
      </c>
      <c r="AX639" s="12" t="s">
        <v>73</v>
      </c>
      <c r="AY639" s="151" t="s">
        <v>252</v>
      </c>
    </row>
    <row r="640" spans="2:65" s="13" customFormat="1">
      <c r="B640" s="156"/>
      <c r="D640" s="150" t="s">
        <v>261</v>
      </c>
      <c r="E640" s="157" t="s">
        <v>1</v>
      </c>
      <c r="F640" s="158" t="s">
        <v>737</v>
      </c>
      <c r="H640" s="159">
        <v>0.03</v>
      </c>
      <c r="I640" s="160"/>
      <c r="L640" s="156"/>
      <c r="M640" s="161"/>
      <c r="T640" s="162"/>
      <c r="AT640" s="157" t="s">
        <v>261</v>
      </c>
      <c r="AU640" s="157" t="s">
        <v>82</v>
      </c>
      <c r="AV640" s="13" t="s">
        <v>82</v>
      </c>
      <c r="AW640" s="13" t="s">
        <v>30</v>
      </c>
      <c r="AX640" s="13" t="s">
        <v>73</v>
      </c>
      <c r="AY640" s="157" t="s">
        <v>252</v>
      </c>
    </row>
    <row r="641" spans="2:65" s="12" customFormat="1">
      <c r="B641" s="149"/>
      <c r="D641" s="150" t="s">
        <v>261</v>
      </c>
      <c r="E641" s="151" t="s">
        <v>1</v>
      </c>
      <c r="F641" s="152" t="s">
        <v>646</v>
      </c>
      <c r="H641" s="151" t="s">
        <v>1</v>
      </c>
      <c r="I641" s="153"/>
      <c r="L641" s="149"/>
      <c r="M641" s="154"/>
      <c r="T641" s="155"/>
      <c r="AT641" s="151" t="s">
        <v>261</v>
      </c>
      <c r="AU641" s="151" t="s">
        <v>82</v>
      </c>
      <c r="AV641" s="12" t="s">
        <v>80</v>
      </c>
      <c r="AW641" s="12" t="s">
        <v>30</v>
      </c>
      <c r="AX641" s="12" t="s">
        <v>73</v>
      </c>
      <c r="AY641" s="151" t="s">
        <v>252</v>
      </c>
    </row>
    <row r="642" spans="2:65" s="13" customFormat="1">
      <c r="B642" s="156"/>
      <c r="D642" s="150" t="s">
        <v>261</v>
      </c>
      <c r="E642" s="157" t="s">
        <v>1</v>
      </c>
      <c r="F642" s="158" t="s">
        <v>738</v>
      </c>
      <c r="H642" s="159">
        <v>4.8000000000000001E-2</v>
      </c>
      <c r="I642" s="160"/>
      <c r="L642" s="156"/>
      <c r="M642" s="161"/>
      <c r="T642" s="162"/>
      <c r="AT642" s="157" t="s">
        <v>261</v>
      </c>
      <c r="AU642" s="157" t="s">
        <v>82</v>
      </c>
      <c r="AV642" s="13" t="s">
        <v>82</v>
      </c>
      <c r="AW642" s="13" t="s">
        <v>30</v>
      </c>
      <c r="AX642" s="13" t="s">
        <v>73</v>
      </c>
      <c r="AY642" s="157" t="s">
        <v>252</v>
      </c>
    </row>
    <row r="643" spans="2:65" s="12" customFormat="1">
      <c r="B643" s="149"/>
      <c r="D643" s="150" t="s">
        <v>261</v>
      </c>
      <c r="E643" s="151" t="s">
        <v>1</v>
      </c>
      <c r="F643" s="152" t="s">
        <v>648</v>
      </c>
      <c r="H643" s="151" t="s">
        <v>1</v>
      </c>
      <c r="I643" s="153"/>
      <c r="L643" s="149"/>
      <c r="M643" s="154"/>
      <c r="T643" s="155"/>
      <c r="AT643" s="151" t="s">
        <v>261</v>
      </c>
      <c r="AU643" s="151" t="s">
        <v>82</v>
      </c>
      <c r="AV643" s="12" t="s">
        <v>80</v>
      </c>
      <c r="AW643" s="12" t="s">
        <v>30</v>
      </c>
      <c r="AX643" s="12" t="s">
        <v>73</v>
      </c>
      <c r="AY643" s="151" t="s">
        <v>252</v>
      </c>
    </row>
    <row r="644" spans="2:65" s="13" customFormat="1">
      <c r="B644" s="156"/>
      <c r="D644" s="150" t="s">
        <v>261</v>
      </c>
      <c r="E644" s="157" t="s">
        <v>1</v>
      </c>
      <c r="F644" s="158" t="s">
        <v>739</v>
      </c>
      <c r="H644" s="159">
        <v>0.08</v>
      </c>
      <c r="I644" s="160"/>
      <c r="L644" s="156"/>
      <c r="M644" s="161"/>
      <c r="T644" s="162"/>
      <c r="AT644" s="157" t="s">
        <v>261</v>
      </c>
      <c r="AU644" s="157" t="s">
        <v>82</v>
      </c>
      <c r="AV644" s="13" t="s">
        <v>82</v>
      </c>
      <c r="AW644" s="13" t="s">
        <v>30</v>
      </c>
      <c r="AX644" s="13" t="s">
        <v>73</v>
      </c>
      <c r="AY644" s="157" t="s">
        <v>252</v>
      </c>
    </row>
    <row r="645" spans="2:65" s="12" customFormat="1">
      <c r="B645" s="149"/>
      <c r="D645" s="150" t="s">
        <v>261</v>
      </c>
      <c r="E645" s="151" t="s">
        <v>1</v>
      </c>
      <c r="F645" s="152" t="s">
        <v>650</v>
      </c>
      <c r="H645" s="151" t="s">
        <v>1</v>
      </c>
      <c r="I645" s="153"/>
      <c r="L645" s="149"/>
      <c r="M645" s="154"/>
      <c r="T645" s="155"/>
      <c r="AT645" s="151" t="s">
        <v>261</v>
      </c>
      <c r="AU645" s="151" t="s">
        <v>82</v>
      </c>
      <c r="AV645" s="12" t="s">
        <v>80</v>
      </c>
      <c r="AW645" s="12" t="s">
        <v>30</v>
      </c>
      <c r="AX645" s="12" t="s">
        <v>73</v>
      </c>
      <c r="AY645" s="151" t="s">
        <v>252</v>
      </c>
    </row>
    <row r="646" spans="2:65" s="13" customFormat="1">
      <c r="B646" s="156"/>
      <c r="D646" s="150" t="s">
        <v>261</v>
      </c>
      <c r="E646" s="157" t="s">
        <v>1</v>
      </c>
      <c r="F646" s="158" t="s">
        <v>739</v>
      </c>
      <c r="H646" s="159">
        <v>0.08</v>
      </c>
      <c r="I646" s="160"/>
      <c r="L646" s="156"/>
      <c r="M646" s="161"/>
      <c r="T646" s="162"/>
      <c r="AT646" s="157" t="s">
        <v>261</v>
      </c>
      <c r="AU646" s="157" t="s">
        <v>82</v>
      </c>
      <c r="AV646" s="13" t="s">
        <v>82</v>
      </c>
      <c r="AW646" s="13" t="s">
        <v>30</v>
      </c>
      <c r="AX646" s="13" t="s">
        <v>73</v>
      </c>
      <c r="AY646" s="157" t="s">
        <v>252</v>
      </c>
    </row>
    <row r="647" spans="2:65" s="14" customFormat="1">
      <c r="B647" s="163"/>
      <c r="D647" s="150" t="s">
        <v>261</v>
      </c>
      <c r="E647" s="164" t="s">
        <v>1</v>
      </c>
      <c r="F647" s="165" t="s">
        <v>277</v>
      </c>
      <c r="H647" s="166">
        <v>0.30300000000000005</v>
      </c>
      <c r="I647" s="167"/>
      <c r="L647" s="163"/>
      <c r="M647" s="168"/>
      <c r="T647" s="169"/>
      <c r="AT647" s="164" t="s">
        <v>261</v>
      </c>
      <c r="AU647" s="164" t="s">
        <v>82</v>
      </c>
      <c r="AV647" s="14" t="s">
        <v>259</v>
      </c>
      <c r="AW647" s="14" t="s">
        <v>30</v>
      </c>
      <c r="AX647" s="14" t="s">
        <v>80</v>
      </c>
      <c r="AY647" s="164" t="s">
        <v>252</v>
      </c>
    </row>
    <row r="648" spans="2:65" s="1" customFormat="1" ht="37.9" customHeight="1">
      <c r="B648" s="32"/>
      <c r="C648" s="136" t="s">
        <v>740</v>
      </c>
      <c r="D648" s="136" t="s">
        <v>254</v>
      </c>
      <c r="E648" s="137" t="s">
        <v>741</v>
      </c>
      <c r="F648" s="138" t="s">
        <v>742</v>
      </c>
      <c r="G648" s="139" t="s">
        <v>345</v>
      </c>
      <c r="H648" s="140">
        <v>10</v>
      </c>
      <c r="I648" s="141"/>
      <c r="J648" s="142">
        <f>ROUND(I648*H648,2)</f>
        <v>0</v>
      </c>
      <c r="K648" s="138" t="s">
        <v>258</v>
      </c>
      <c r="L648" s="32"/>
      <c r="M648" s="143" t="s">
        <v>1</v>
      </c>
      <c r="N648" s="144" t="s">
        <v>38</v>
      </c>
      <c r="P648" s="145">
        <f>O648*H648</f>
        <v>0</v>
      </c>
      <c r="Q648" s="145">
        <v>0</v>
      </c>
      <c r="R648" s="145">
        <f>Q648*H648</f>
        <v>0</v>
      </c>
      <c r="S648" s="145">
        <v>3.1E-2</v>
      </c>
      <c r="T648" s="146">
        <f>S648*H648</f>
        <v>0.31</v>
      </c>
      <c r="AR648" s="147" t="s">
        <v>259</v>
      </c>
      <c r="AT648" s="147" t="s">
        <v>254</v>
      </c>
      <c r="AU648" s="147" t="s">
        <v>82</v>
      </c>
      <c r="AY648" s="17" t="s">
        <v>252</v>
      </c>
      <c r="BE648" s="148">
        <f>IF(N648="základní",J648,0)</f>
        <v>0</v>
      </c>
      <c r="BF648" s="148">
        <f>IF(N648="snížená",J648,0)</f>
        <v>0</v>
      </c>
      <c r="BG648" s="148">
        <f>IF(N648="zákl. přenesená",J648,0)</f>
        <v>0</v>
      </c>
      <c r="BH648" s="148">
        <f>IF(N648="sníž. přenesená",J648,0)</f>
        <v>0</v>
      </c>
      <c r="BI648" s="148">
        <f>IF(N648="nulová",J648,0)</f>
        <v>0</v>
      </c>
      <c r="BJ648" s="17" t="s">
        <v>80</v>
      </c>
      <c r="BK648" s="148">
        <f>ROUND(I648*H648,2)</f>
        <v>0</v>
      </c>
      <c r="BL648" s="17" t="s">
        <v>259</v>
      </c>
      <c r="BM648" s="147" t="s">
        <v>743</v>
      </c>
    </row>
    <row r="649" spans="2:65" s="12" customFormat="1">
      <c r="B649" s="149"/>
      <c r="D649" s="150" t="s">
        <v>261</v>
      </c>
      <c r="E649" s="151" t="s">
        <v>1</v>
      </c>
      <c r="F649" s="152" t="s">
        <v>453</v>
      </c>
      <c r="H649" s="151" t="s">
        <v>1</v>
      </c>
      <c r="I649" s="153"/>
      <c r="L649" s="149"/>
      <c r="M649" s="154"/>
      <c r="T649" s="155"/>
      <c r="AT649" s="151" t="s">
        <v>261</v>
      </c>
      <c r="AU649" s="151" t="s">
        <v>82</v>
      </c>
      <c r="AV649" s="12" t="s">
        <v>80</v>
      </c>
      <c r="AW649" s="12" t="s">
        <v>30</v>
      </c>
      <c r="AX649" s="12" t="s">
        <v>73</v>
      </c>
      <c r="AY649" s="151" t="s">
        <v>252</v>
      </c>
    </row>
    <row r="650" spans="2:65" s="13" customFormat="1">
      <c r="B650" s="156"/>
      <c r="D650" s="150" t="s">
        <v>261</v>
      </c>
      <c r="E650" s="157" t="s">
        <v>1</v>
      </c>
      <c r="F650" s="158" t="s">
        <v>454</v>
      </c>
      <c r="H650" s="159">
        <v>4</v>
      </c>
      <c r="I650" s="160"/>
      <c r="L650" s="156"/>
      <c r="M650" s="161"/>
      <c r="T650" s="162"/>
      <c r="AT650" s="157" t="s">
        <v>261</v>
      </c>
      <c r="AU650" s="157" t="s">
        <v>82</v>
      </c>
      <c r="AV650" s="13" t="s">
        <v>82</v>
      </c>
      <c r="AW650" s="13" t="s">
        <v>30</v>
      </c>
      <c r="AX650" s="13" t="s">
        <v>73</v>
      </c>
      <c r="AY650" s="157" t="s">
        <v>252</v>
      </c>
    </row>
    <row r="651" spans="2:65" s="12" customFormat="1">
      <c r="B651" s="149"/>
      <c r="D651" s="150" t="s">
        <v>261</v>
      </c>
      <c r="E651" s="151" t="s">
        <v>1</v>
      </c>
      <c r="F651" s="152" t="s">
        <v>455</v>
      </c>
      <c r="H651" s="151" t="s">
        <v>1</v>
      </c>
      <c r="I651" s="153"/>
      <c r="L651" s="149"/>
      <c r="M651" s="154"/>
      <c r="T651" s="155"/>
      <c r="AT651" s="151" t="s">
        <v>261</v>
      </c>
      <c r="AU651" s="151" t="s">
        <v>82</v>
      </c>
      <c r="AV651" s="12" t="s">
        <v>80</v>
      </c>
      <c r="AW651" s="12" t="s">
        <v>30</v>
      </c>
      <c r="AX651" s="12" t="s">
        <v>73</v>
      </c>
      <c r="AY651" s="151" t="s">
        <v>252</v>
      </c>
    </row>
    <row r="652" spans="2:65" s="13" customFormat="1">
      <c r="B652" s="156"/>
      <c r="D652" s="150" t="s">
        <v>261</v>
      </c>
      <c r="E652" s="157" t="s">
        <v>1</v>
      </c>
      <c r="F652" s="158" t="s">
        <v>305</v>
      </c>
      <c r="H652" s="159">
        <v>6</v>
      </c>
      <c r="I652" s="160"/>
      <c r="L652" s="156"/>
      <c r="M652" s="161"/>
      <c r="T652" s="162"/>
      <c r="AT652" s="157" t="s">
        <v>261</v>
      </c>
      <c r="AU652" s="157" t="s">
        <v>82</v>
      </c>
      <c r="AV652" s="13" t="s">
        <v>82</v>
      </c>
      <c r="AW652" s="13" t="s">
        <v>30</v>
      </c>
      <c r="AX652" s="13" t="s">
        <v>73</v>
      </c>
      <c r="AY652" s="157" t="s">
        <v>252</v>
      </c>
    </row>
    <row r="653" spans="2:65" s="14" customFormat="1">
      <c r="B653" s="163"/>
      <c r="D653" s="150" t="s">
        <v>261</v>
      </c>
      <c r="E653" s="164" t="s">
        <v>1</v>
      </c>
      <c r="F653" s="165" t="s">
        <v>277</v>
      </c>
      <c r="H653" s="166">
        <v>10</v>
      </c>
      <c r="I653" s="167"/>
      <c r="L653" s="163"/>
      <c r="M653" s="168"/>
      <c r="T653" s="169"/>
      <c r="AT653" s="164" t="s">
        <v>261</v>
      </c>
      <c r="AU653" s="164" t="s">
        <v>82</v>
      </c>
      <c r="AV653" s="14" t="s">
        <v>259</v>
      </c>
      <c r="AW653" s="14" t="s">
        <v>30</v>
      </c>
      <c r="AX653" s="14" t="s">
        <v>80</v>
      </c>
      <c r="AY653" s="164" t="s">
        <v>252</v>
      </c>
    </row>
    <row r="654" spans="2:65" s="1" customFormat="1" ht="44.25" customHeight="1">
      <c r="B654" s="32"/>
      <c r="C654" s="136" t="s">
        <v>744</v>
      </c>
      <c r="D654" s="136" t="s">
        <v>254</v>
      </c>
      <c r="E654" s="137" t="s">
        <v>745</v>
      </c>
      <c r="F654" s="138" t="s">
        <v>746</v>
      </c>
      <c r="G654" s="139" t="s">
        <v>610</v>
      </c>
      <c r="H654" s="140">
        <v>72</v>
      </c>
      <c r="I654" s="141"/>
      <c r="J654" s="142">
        <f>ROUND(I654*H654,2)</f>
        <v>0</v>
      </c>
      <c r="K654" s="138" t="s">
        <v>258</v>
      </c>
      <c r="L654" s="32"/>
      <c r="M654" s="143" t="s">
        <v>1</v>
      </c>
      <c r="N654" s="144" t="s">
        <v>38</v>
      </c>
      <c r="P654" s="145">
        <f>O654*H654</f>
        <v>0</v>
      </c>
      <c r="Q654" s="145">
        <v>2.3619999999999999E-2</v>
      </c>
      <c r="R654" s="145">
        <f>Q654*H654</f>
        <v>1.7006399999999999</v>
      </c>
      <c r="S654" s="145">
        <v>0</v>
      </c>
      <c r="T654" s="146">
        <f>S654*H654</f>
        <v>0</v>
      </c>
      <c r="AR654" s="147" t="s">
        <v>259</v>
      </c>
      <c r="AT654" s="147" t="s">
        <v>254</v>
      </c>
      <c r="AU654" s="147" t="s">
        <v>82</v>
      </c>
      <c r="AY654" s="17" t="s">
        <v>252</v>
      </c>
      <c r="BE654" s="148">
        <f>IF(N654="základní",J654,0)</f>
        <v>0</v>
      </c>
      <c r="BF654" s="148">
        <f>IF(N654="snížená",J654,0)</f>
        <v>0</v>
      </c>
      <c r="BG654" s="148">
        <f>IF(N654="zákl. přenesená",J654,0)</f>
        <v>0</v>
      </c>
      <c r="BH654" s="148">
        <f>IF(N654="sníž. přenesená",J654,0)</f>
        <v>0</v>
      </c>
      <c r="BI654" s="148">
        <f>IF(N654="nulová",J654,0)</f>
        <v>0</v>
      </c>
      <c r="BJ654" s="17" t="s">
        <v>80</v>
      </c>
      <c r="BK654" s="148">
        <f>ROUND(I654*H654,2)</f>
        <v>0</v>
      </c>
      <c r="BL654" s="17" t="s">
        <v>259</v>
      </c>
      <c r="BM654" s="147" t="s">
        <v>747</v>
      </c>
    </row>
    <row r="655" spans="2:65" s="12" customFormat="1">
      <c r="B655" s="149"/>
      <c r="D655" s="150" t="s">
        <v>261</v>
      </c>
      <c r="E655" s="151" t="s">
        <v>1</v>
      </c>
      <c r="F655" s="152" t="s">
        <v>748</v>
      </c>
      <c r="H655" s="151" t="s">
        <v>1</v>
      </c>
      <c r="I655" s="153"/>
      <c r="L655" s="149"/>
      <c r="M655" s="154"/>
      <c r="T655" s="155"/>
      <c r="AT655" s="151" t="s">
        <v>261</v>
      </c>
      <c r="AU655" s="151" t="s">
        <v>82</v>
      </c>
      <c r="AV655" s="12" t="s">
        <v>80</v>
      </c>
      <c r="AW655" s="12" t="s">
        <v>30</v>
      </c>
      <c r="AX655" s="12" t="s">
        <v>73</v>
      </c>
      <c r="AY655" s="151" t="s">
        <v>252</v>
      </c>
    </row>
    <row r="656" spans="2:65" s="13" customFormat="1">
      <c r="B656" s="156"/>
      <c r="D656" s="150" t="s">
        <v>261</v>
      </c>
      <c r="E656" s="157" t="s">
        <v>1</v>
      </c>
      <c r="F656" s="158" t="s">
        <v>749</v>
      </c>
      <c r="H656" s="159">
        <v>32</v>
      </c>
      <c r="I656" s="160"/>
      <c r="L656" s="156"/>
      <c r="M656" s="161"/>
      <c r="T656" s="162"/>
      <c r="AT656" s="157" t="s">
        <v>261</v>
      </c>
      <c r="AU656" s="157" t="s">
        <v>82</v>
      </c>
      <c r="AV656" s="13" t="s">
        <v>82</v>
      </c>
      <c r="AW656" s="13" t="s">
        <v>30</v>
      </c>
      <c r="AX656" s="13" t="s">
        <v>73</v>
      </c>
      <c r="AY656" s="157" t="s">
        <v>252</v>
      </c>
    </row>
    <row r="657" spans="2:65" s="12" customFormat="1">
      <c r="B657" s="149"/>
      <c r="D657" s="150" t="s">
        <v>261</v>
      </c>
      <c r="E657" s="151" t="s">
        <v>1</v>
      </c>
      <c r="F657" s="152" t="s">
        <v>750</v>
      </c>
      <c r="H657" s="151" t="s">
        <v>1</v>
      </c>
      <c r="I657" s="153"/>
      <c r="L657" s="149"/>
      <c r="M657" s="154"/>
      <c r="T657" s="155"/>
      <c r="AT657" s="151" t="s">
        <v>261</v>
      </c>
      <c r="AU657" s="151" t="s">
        <v>82</v>
      </c>
      <c r="AV657" s="12" t="s">
        <v>80</v>
      </c>
      <c r="AW657" s="12" t="s">
        <v>30</v>
      </c>
      <c r="AX657" s="12" t="s">
        <v>73</v>
      </c>
      <c r="AY657" s="151" t="s">
        <v>252</v>
      </c>
    </row>
    <row r="658" spans="2:65" s="13" customFormat="1">
      <c r="B658" s="156"/>
      <c r="D658" s="150" t="s">
        <v>261</v>
      </c>
      <c r="E658" s="157" t="s">
        <v>1</v>
      </c>
      <c r="F658" s="158" t="s">
        <v>751</v>
      </c>
      <c r="H658" s="159">
        <v>40</v>
      </c>
      <c r="I658" s="160"/>
      <c r="L658" s="156"/>
      <c r="M658" s="161"/>
      <c r="T658" s="162"/>
      <c r="AT658" s="157" t="s">
        <v>261</v>
      </c>
      <c r="AU658" s="157" t="s">
        <v>82</v>
      </c>
      <c r="AV658" s="13" t="s">
        <v>82</v>
      </c>
      <c r="AW658" s="13" t="s">
        <v>30</v>
      </c>
      <c r="AX658" s="13" t="s">
        <v>73</v>
      </c>
      <c r="AY658" s="157" t="s">
        <v>252</v>
      </c>
    </row>
    <row r="659" spans="2:65" s="14" customFormat="1">
      <c r="B659" s="163"/>
      <c r="D659" s="150" t="s">
        <v>261</v>
      </c>
      <c r="E659" s="164" t="s">
        <v>1</v>
      </c>
      <c r="F659" s="165" t="s">
        <v>277</v>
      </c>
      <c r="H659" s="166">
        <v>72</v>
      </c>
      <c r="I659" s="167"/>
      <c r="L659" s="163"/>
      <c r="M659" s="168"/>
      <c r="T659" s="169"/>
      <c r="AT659" s="164" t="s">
        <v>261</v>
      </c>
      <c r="AU659" s="164" t="s">
        <v>82</v>
      </c>
      <c r="AV659" s="14" t="s">
        <v>259</v>
      </c>
      <c r="AW659" s="14" t="s">
        <v>30</v>
      </c>
      <c r="AX659" s="14" t="s">
        <v>80</v>
      </c>
      <c r="AY659" s="164" t="s">
        <v>252</v>
      </c>
    </row>
    <row r="660" spans="2:65" s="1" customFormat="1" ht="44.25" customHeight="1">
      <c r="B660" s="32"/>
      <c r="C660" s="136" t="s">
        <v>752</v>
      </c>
      <c r="D660" s="136" t="s">
        <v>254</v>
      </c>
      <c r="E660" s="137" t="s">
        <v>753</v>
      </c>
      <c r="F660" s="138" t="s">
        <v>754</v>
      </c>
      <c r="G660" s="139" t="s">
        <v>610</v>
      </c>
      <c r="H660" s="140">
        <v>1.3</v>
      </c>
      <c r="I660" s="141"/>
      <c r="J660" s="142">
        <f>ROUND(I660*H660,2)</f>
        <v>0</v>
      </c>
      <c r="K660" s="138" t="s">
        <v>258</v>
      </c>
      <c r="L660" s="32"/>
      <c r="M660" s="143" t="s">
        <v>1</v>
      </c>
      <c r="N660" s="144" t="s">
        <v>38</v>
      </c>
      <c r="P660" s="145">
        <f>O660*H660</f>
        <v>0</v>
      </c>
      <c r="Q660" s="145">
        <v>1.23E-3</v>
      </c>
      <c r="R660" s="145">
        <f>Q660*H660</f>
        <v>1.5989999999999999E-3</v>
      </c>
      <c r="S660" s="145">
        <v>1.7000000000000001E-2</v>
      </c>
      <c r="T660" s="146">
        <f>S660*H660</f>
        <v>2.2100000000000002E-2</v>
      </c>
      <c r="AR660" s="147" t="s">
        <v>259</v>
      </c>
      <c r="AT660" s="147" t="s">
        <v>254</v>
      </c>
      <c r="AU660" s="147" t="s">
        <v>82</v>
      </c>
      <c r="AY660" s="17" t="s">
        <v>252</v>
      </c>
      <c r="BE660" s="148">
        <f>IF(N660="základní",J660,0)</f>
        <v>0</v>
      </c>
      <c r="BF660" s="148">
        <f>IF(N660="snížená",J660,0)</f>
        <v>0</v>
      </c>
      <c r="BG660" s="148">
        <f>IF(N660="zákl. přenesená",J660,0)</f>
        <v>0</v>
      </c>
      <c r="BH660" s="148">
        <f>IF(N660="sníž. přenesená",J660,0)</f>
        <v>0</v>
      </c>
      <c r="BI660" s="148">
        <f>IF(N660="nulová",J660,0)</f>
        <v>0</v>
      </c>
      <c r="BJ660" s="17" t="s">
        <v>80</v>
      </c>
      <c r="BK660" s="148">
        <f>ROUND(I660*H660,2)</f>
        <v>0</v>
      </c>
      <c r="BL660" s="17" t="s">
        <v>259</v>
      </c>
      <c r="BM660" s="147" t="s">
        <v>755</v>
      </c>
    </row>
    <row r="661" spans="2:65" s="12" customFormat="1">
      <c r="B661" s="149"/>
      <c r="D661" s="150" t="s">
        <v>261</v>
      </c>
      <c r="E661" s="151" t="s">
        <v>1</v>
      </c>
      <c r="F661" s="152" t="s">
        <v>756</v>
      </c>
      <c r="H661" s="151" t="s">
        <v>1</v>
      </c>
      <c r="I661" s="153"/>
      <c r="L661" s="149"/>
      <c r="M661" s="154"/>
      <c r="T661" s="155"/>
      <c r="AT661" s="151" t="s">
        <v>261</v>
      </c>
      <c r="AU661" s="151" t="s">
        <v>82</v>
      </c>
      <c r="AV661" s="12" t="s">
        <v>80</v>
      </c>
      <c r="AW661" s="12" t="s">
        <v>30</v>
      </c>
      <c r="AX661" s="12" t="s">
        <v>73</v>
      </c>
      <c r="AY661" s="151" t="s">
        <v>252</v>
      </c>
    </row>
    <row r="662" spans="2:65" s="13" customFormat="1">
      <c r="B662" s="156"/>
      <c r="D662" s="150" t="s">
        <v>261</v>
      </c>
      <c r="E662" s="157" t="s">
        <v>1</v>
      </c>
      <c r="F662" s="158" t="s">
        <v>757</v>
      </c>
      <c r="H662" s="159">
        <v>1.3</v>
      </c>
      <c r="I662" s="160"/>
      <c r="L662" s="156"/>
      <c r="M662" s="161"/>
      <c r="T662" s="162"/>
      <c r="AT662" s="157" t="s">
        <v>261</v>
      </c>
      <c r="AU662" s="157" t="s">
        <v>82</v>
      </c>
      <c r="AV662" s="13" t="s">
        <v>82</v>
      </c>
      <c r="AW662" s="13" t="s">
        <v>30</v>
      </c>
      <c r="AX662" s="13" t="s">
        <v>80</v>
      </c>
      <c r="AY662" s="157" t="s">
        <v>252</v>
      </c>
    </row>
    <row r="663" spans="2:65" s="1" customFormat="1" ht="37.9" customHeight="1">
      <c r="B663" s="32"/>
      <c r="C663" s="136" t="s">
        <v>758</v>
      </c>
      <c r="D663" s="136" t="s">
        <v>254</v>
      </c>
      <c r="E663" s="137" t="s">
        <v>759</v>
      </c>
      <c r="F663" s="138" t="s">
        <v>760</v>
      </c>
      <c r="G663" s="139" t="s">
        <v>610</v>
      </c>
      <c r="H663" s="140">
        <v>14.77</v>
      </c>
      <c r="I663" s="141"/>
      <c r="J663" s="142">
        <f>ROUND(I663*H663,2)</f>
        <v>0</v>
      </c>
      <c r="K663" s="138" t="s">
        <v>258</v>
      </c>
      <c r="L663" s="32"/>
      <c r="M663" s="143" t="s">
        <v>1</v>
      </c>
      <c r="N663" s="144" t="s">
        <v>38</v>
      </c>
      <c r="P663" s="145">
        <f>O663*H663</f>
        <v>0</v>
      </c>
      <c r="Q663" s="145">
        <v>8.0000000000000007E-5</v>
      </c>
      <c r="R663" s="145">
        <f>Q663*H663</f>
        <v>1.1816000000000001E-3</v>
      </c>
      <c r="S663" s="145">
        <v>0</v>
      </c>
      <c r="T663" s="146">
        <f>S663*H663</f>
        <v>0</v>
      </c>
      <c r="AR663" s="147" t="s">
        <v>259</v>
      </c>
      <c r="AT663" s="147" t="s">
        <v>254</v>
      </c>
      <c r="AU663" s="147" t="s">
        <v>82</v>
      </c>
      <c r="AY663" s="17" t="s">
        <v>252</v>
      </c>
      <c r="BE663" s="148">
        <f>IF(N663="základní",J663,0)</f>
        <v>0</v>
      </c>
      <c r="BF663" s="148">
        <f>IF(N663="snížená",J663,0)</f>
        <v>0</v>
      </c>
      <c r="BG663" s="148">
        <f>IF(N663="zákl. přenesená",J663,0)</f>
        <v>0</v>
      </c>
      <c r="BH663" s="148">
        <f>IF(N663="sníž. přenesená",J663,0)</f>
        <v>0</v>
      </c>
      <c r="BI663" s="148">
        <f>IF(N663="nulová",J663,0)</f>
        <v>0</v>
      </c>
      <c r="BJ663" s="17" t="s">
        <v>80</v>
      </c>
      <c r="BK663" s="148">
        <f>ROUND(I663*H663,2)</f>
        <v>0</v>
      </c>
      <c r="BL663" s="17" t="s">
        <v>259</v>
      </c>
      <c r="BM663" s="147" t="s">
        <v>761</v>
      </c>
    </row>
    <row r="664" spans="2:65" s="12" customFormat="1">
      <c r="B664" s="149"/>
      <c r="D664" s="150" t="s">
        <v>261</v>
      </c>
      <c r="E664" s="151" t="s">
        <v>1</v>
      </c>
      <c r="F664" s="152" t="s">
        <v>641</v>
      </c>
      <c r="H664" s="151" t="s">
        <v>1</v>
      </c>
      <c r="I664" s="153"/>
      <c r="L664" s="149"/>
      <c r="M664" s="154"/>
      <c r="T664" s="155"/>
      <c r="AT664" s="151" t="s">
        <v>261</v>
      </c>
      <c r="AU664" s="151" t="s">
        <v>82</v>
      </c>
      <c r="AV664" s="12" t="s">
        <v>80</v>
      </c>
      <c r="AW664" s="12" t="s">
        <v>30</v>
      </c>
      <c r="AX664" s="12" t="s">
        <v>73</v>
      </c>
      <c r="AY664" s="151" t="s">
        <v>252</v>
      </c>
    </row>
    <row r="665" spans="2:65" s="12" customFormat="1">
      <c r="B665" s="149"/>
      <c r="D665" s="150" t="s">
        <v>261</v>
      </c>
      <c r="E665" s="151" t="s">
        <v>1</v>
      </c>
      <c r="F665" s="152" t="s">
        <v>642</v>
      </c>
      <c r="H665" s="151" t="s">
        <v>1</v>
      </c>
      <c r="I665" s="153"/>
      <c r="L665" s="149"/>
      <c r="M665" s="154"/>
      <c r="T665" s="155"/>
      <c r="AT665" s="151" t="s">
        <v>261</v>
      </c>
      <c r="AU665" s="151" t="s">
        <v>82</v>
      </c>
      <c r="AV665" s="12" t="s">
        <v>80</v>
      </c>
      <c r="AW665" s="12" t="s">
        <v>30</v>
      </c>
      <c r="AX665" s="12" t="s">
        <v>73</v>
      </c>
      <c r="AY665" s="151" t="s">
        <v>252</v>
      </c>
    </row>
    <row r="666" spans="2:65" s="13" customFormat="1">
      <c r="B666" s="156"/>
      <c r="D666" s="150" t="s">
        <v>261</v>
      </c>
      <c r="E666" s="157" t="s">
        <v>1</v>
      </c>
      <c r="F666" s="158" t="s">
        <v>643</v>
      </c>
      <c r="H666" s="159">
        <v>3.11</v>
      </c>
      <c r="I666" s="160"/>
      <c r="L666" s="156"/>
      <c r="M666" s="161"/>
      <c r="T666" s="162"/>
      <c r="AT666" s="157" t="s">
        <v>261</v>
      </c>
      <c r="AU666" s="157" t="s">
        <v>82</v>
      </c>
      <c r="AV666" s="13" t="s">
        <v>82</v>
      </c>
      <c r="AW666" s="13" t="s">
        <v>30</v>
      </c>
      <c r="AX666" s="13" t="s">
        <v>73</v>
      </c>
      <c r="AY666" s="157" t="s">
        <v>252</v>
      </c>
    </row>
    <row r="667" spans="2:65" s="12" customFormat="1">
      <c r="B667" s="149"/>
      <c r="D667" s="150" t="s">
        <v>261</v>
      </c>
      <c r="E667" s="151" t="s">
        <v>1</v>
      </c>
      <c r="F667" s="152" t="s">
        <v>644</v>
      </c>
      <c r="H667" s="151" t="s">
        <v>1</v>
      </c>
      <c r="I667" s="153"/>
      <c r="L667" s="149"/>
      <c r="M667" s="154"/>
      <c r="T667" s="155"/>
      <c r="AT667" s="151" t="s">
        <v>261</v>
      </c>
      <c r="AU667" s="151" t="s">
        <v>82</v>
      </c>
      <c r="AV667" s="12" t="s">
        <v>80</v>
      </c>
      <c r="AW667" s="12" t="s">
        <v>30</v>
      </c>
      <c r="AX667" s="12" t="s">
        <v>73</v>
      </c>
      <c r="AY667" s="151" t="s">
        <v>252</v>
      </c>
    </row>
    <row r="668" spans="2:65" s="13" customFormat="1">
      <c r="B668" s="156"/>
      <c r="D668" s="150" t="s">
        <v>261</v>
      </c>
      <c r="E668" s="157" t="s">
        <v>1</v>
      </c>
      <c r="F668" s="158" t="s">
        <v>645</v>
      </c>
      <c r="H668" s="159">
        <v>1.91</v>
      </c>
      <c r="I668" s="160"/>
      <c r="L668" s="156"/>
      <c r="M668" s="161"/>
      <c r="T668" s="162"/>
      <c r="AT668" s="157" t="s">
        <v>261</v>
      </c>
      <c r="AU668" s="157" t="s">
        <v>82</v>
      </c>
      <c r="AV668" s="13" t="s">
        <v>82</v>
      </c>
      <c r="AW668" s="13" t="s">
        <v>30</v>
      </c>
      <c r="AX668" s="13" t="s">
        <v>73</v>
      </c>
      <c r="AY668" s="157" t="s">
        <v>252</v>
      </c>
    </row>
    <row r="669" spans="2:65" s="12" customFormat="1">
      <c r="B669" s="149"/>
      <c r="D669" s="150" t="s">
        <v>261</v>
      </c>
      <c r="E669" s="151" t="s">
        <v>1</v>
      </c>
      <c r="F669" s="152" t="s">
        <v>646</v>
      </c>
      <c r="H669" s="151" t="s">
        <v>1</v>
      </c>
      <c r="I669" s="153"/>
      <c r="L669" s="149"/>
      <c r="M669" s="154"/>
      <c r="T669" s="155"/>
      <c r="AT669" s="151" t="s">
        <v>261</v>
      </c>
      <c r="AU669" s="151" t="s">
        <v>82</v>
      </c>
      <c r="AV669" s="12" t="s">
        <v>80</v>
      </c>
      <c r="AW669" s="12" t="s">
        <v>30</v>
      </c>
      <c r="AX669" s="12" t="s">
        <v>73</v>
      </c>
      <c r="AY669" s="151" t="s">
        <v>252</v>
      </c>
    </row>
    <row r="670" spans="2:65" s="13" customFormat="1">
      <c r="B670" s="156"/>
      <c r="D670" s="150" t="s">
        <v>261</v>
      </c>
      <c r="E670" s="157" t="s">
        <v>1</v>
      </c>
      <c r="F670" s="158" t="s">
        <v>647</v>
      </c>
      <c r="H670" s="159">
        <v>2.5299999999999998</v>
      </c>
      <c r="I670" s="160"/>
      <c r="L670" s="156"/>
      <c r="M670" s="161"/>
      <c r="T670" s="162"/>
      <c r="AT670" s="157" t="s">
        <v>261</v>
      </c>
      <c r="AU670" s="157" t="s">
        <v>82</v>
      </c>
      <c r="AV670" s="13" t="s">
        <v>82</v>
      </c>
      <c r="AW670" s="13" t="s">
        <v>30</v>
      </c>
      <c r="AX670" s="13" t="s">
        <v>73</v>
      </c>
      <c r="AY670" s="157" t="s">
        <v>252</v>
      </c>
    </row>
    <row r="671" spans="2:65" s="12" customFormat="1">
      <c r="B671" s="149"/>
      <c r="D671" s="150" t="s">
        <v>261</v>
      </c>
      <c r="E671" s="151" t="s">
        <v>1</v>
      </c>
      <c r="F671" s="152" t="s">
        <v>648</v>
      </c>
      <c r="H671" s="151" t="s">
        <v>1</v>
      </c>
      <c r="I671" s="153"/>
      <c r="L671" s="149"/>
      <c r="M671" s="154"/>
      <c r="T671" s="155"/>
      <c r="AT671" s="151" t="s">
        <v>261</v>
      </c>
      <c r="AU671" s="151" t="s">
        <v>82</v>
      </c>
      <c r="AV671" s="12" t="s">
        <v>80</v>
      </c>
      <c r="AW671" s="12" t="s">
        <v>30</v>
      </c>
      <c r="AX671" s="12" t="s">
        <v>73</v>
      </c>
      <c r="AY671" s="151" t="s">
        <v>252</v>
      </c>
    </row>
    <row r="672" spans="2:65" s="13" customFormat="1">
      <c r="B672" s="156"/>
      <c r="D672" s="150" t="s">
        <v>261</v>
      </c>
      <c r="E672" s="157" t="s">
        <v>1</v>
      </c>
      <c r="F672" s="158" t="s">
        <v>649</v>
      </c>
      <c r="H672" s="159">
        <v>3.61</v>
      </c>
      <c r="I672" s="160"/>
      <c r="L672" s="156"/>
      <c r="M672" s="161"/>
      <c r="T672" s="162"/>
      <c r="AT672" s="157" t="s">
        <v>261</v>
      </c>
      <c r="AU672" s="157" t="s">
        <v>82</v>
      </c>
      <c r="AV672" s="13" t="s">
        <v>82</v>
      </c>
      <c r="AW672" s="13" t="s">
        <v>30</v>
      </c>
      <c r="AX672" s="13" t="s">
        <v>73</v>
      </c>
      <c r="AY672" s="157" t="s">
        <v>252</v>
      </c>
    </row>
    <row r="673" spans="2:65" s="12" customFormat="1">
      <c r="B673" s="149"/>
      <c r="D673" s="150" t="s">
        <v>261</v>
      </c>
      <c r="E673" s="151" t="s">
        <v>1</v>
      </c>
      <c r="F673" s="152" t="s">
        <v>650</v>
      </c>
      <c r="H673" s="151" t="s">
        <v>1</v>
      </c>
      <c r="I673" s="153"/>
      <c r="L673" s="149"/>
      <c r="M673" s="154"/>
      <c r="T673" s="155"/>
      <c r="AT673" s="151" t="s">
        <v>261</v>
      </c>
      <c r="AU673" s="151" t="s">
        <v>82</v>
      </c>
      <c r="AV673" s="12" t="s">
        <v>80</v>
      </c>
      <c r="AW673" s="12" t="s">
        <v>30</v>
      </c>
      <c r="AX673" s="12" t="s">
        <v>73</v>
      </c>
      <c r="AY673" s="151" t="s">
        <v>252</v>
      </c>
    </row>
    <row r="674" spans="2:65" s="13" customFormat="1">
      <c r="B674" s="156"/>
      <c r="D674" s="150" t="s">
        <v>261</v>
      </c>
      <c r="E674" s="157" t="s">
        <v>1</v>
      </c>
      <c r="F674" s="158" t="s">
        <v>649</v>
      </c>
      <c r="H674" s="159">
        <v>3.61</v>
      </c>
      <c r="I674" s="160"/>
      <c r="L674" s="156"/>
      <c r="M674" s="161"/>
      <c r="T674" s="162"/>
      <c r="AT674" s="157" t="s">
        <v>261</v>
      </c>
      <c r="AU674" s="157" t="s">
        <v>82</v>
      </c>
      <c r="AV674" s="13" t="s">
        <v>82</v>
      </c>
      <c r="AW674" s="13" t="s">
        <v>30</v>
      </c>
      <c r="AX674" s="13" t="s">
        <v>73</v>
      </c>
      <c r="AY674" s="157" t="s">
        <v>252</v>
      </c>
    </row>
    <row r="675" spans="2:65" s="14" customFormat="1">
      <c r="B675" s="163"/>
      <c r="D675" s="150" t="s">
        <v>261</v>
      </c>
      <c r="E675" s="164" t="s">
        <v>1</v>
      </c>
      <c r="F675" s="165" t="s">
        <v>277</v>
      </c>
      <c r="H675" s="166">
        <v>14.769999999999998</v>
      </c>
      <c r="I675" s="167"/>
      <c r="L675" s="163"/>
      <c r="M675" s="168"/>
      <c r="T675" s="169"/>
      <c r="AT675" s="164" t="s">
        <v>261</v>
      </c>
      <c r="AU675" s="164" t="s">
        <v>82</v>
      </c>
      <c r="AV675" s="14" t="s">
        <v>259</v>
      </c>
      <c r="AW675" s="14" t="s">
        <v>30</v>
      </c>
      <c r="AX675" s="14" t="s">
        <v>80</v>
      </c>
      <c r="AY675" s="164" t="s">
        <v>252</v>
      </c>
    </row>
    <row r="676" spans="2:65" s="1" customFormat="1" ht="24.2" customHeight="1">
      <c r="B676" s="32"/>
      <c r="C676" s="136" t="s">
        <v>762</v>
      </c>
      <c r="D676" s="136" t="s">
        <v>254</v>
      </c>
      <c r="E676" s="137" t="s">
        <v>763</v>
      </c>
      <c r="F676" s="138" t="s">
        <v>764</v>
      </c>
      <c r="G676" s="139" t="s">
        <v>610</v>
      </c>
      <c r="H676" s="140">
        <v>190</v>
      </c>
      <c r="I676" s="141"/>
      <c r="J676" s="142">
        <f>ROUND(I676*H676,2)</f>
        <v>0</v>
      </c>
      <c r="K676" s="138" t="s">
        <v>258</v>
      </c>
      <c r="L676" s="32"/>
      <c r="M676" s="143" t="s">
        <v>1</v>
      </c>
      <c r="N676" s="144" t="s">
        <v>38</v>
      </c>
      <c r="P676" s="145">
        <f>O676*H676</f>
        <v>0</v>
      </c>
      <c r="Q676" s="145">
        <v>0</v>
      </c>
      <c r="R676" s="145">
        <f>Q676*H676</f>
        <v>0</v>
      </c>
      <c r="S676" s="145">
        <v>0</v>
      </c>
      <c r="T676" s="146">
        <f>S676*H676</f>
        <v>0</v>
      </c>
      <c r="AR676" s="147" t="s">
        <v>259</v>
      </c>
      <c r="AT676" s="147" t="s">
        <v>254</v>
      </c>
      <c r="AU676" s="147" t="s">
        <v>82</v>
      </c>
      <c r="AY676" s="17" t="s">
        <v>252</v>
      </c>
      <c r="BE676" s="148">
        <f>IF(N676="základní",J676,0)</f>
        <v>0</v>
      </c>
      <c r="BF676" s="148">
        <f>IF(N676="snížená",J676,0)</f>
        <v>0</v>
      </c>
      <c r="BG676" s="148">
        <f>IF(N676="zákl. přenesená",J676,0)</f>
        <v>0</v>
      </c>
      <c r="BH676" s="148">
        <f>IF(N676="sníž. přenesená",J676,0)</f>
        <v>0</v>
      </c>
      <c r="BI676" s="148">
        <f>IF(N676="nulová",J676,0)</f>
        <v>0</v>
      </c>
      <c r="BJ676" s="17" t="s">
        <v>80</v>
      </c>
      <c r="BK676" s="148">
        <f>ROUND(I676*H676,2)</f>
        <v>0</v>
      </c>
      <c r="BL676" s="17" t="s">
        <v>259</v>
      </c>
      <c r="BM676" s="147" t="s">
        <v>765</v>
      </c>
    </row>
    <row r="677" spans="2:65" s="12" customFormat="1">
      <c r="B677" s="149"/>
      <c r="D677" s="150" t="s">
        <v>261</v>
      </c>
      <c r="E677" s="151" t="s">
        <v>1</v>
      </c>
      <c r="F677" s="152" t="s">
        <v>606</v>
      </c>
      <c r="H677" s="151" t="s">
        <v>1</v>
      </c>
      <c r="I677" s="153"/>
      <c r="L677" s="149"/>
      <c r="M677" s="154"/>
      <c r="T677" s="155"/>
      <c r="AT677" s="151" t="s">
        <v>261</v>
      </c>
      <c r="AU677" s="151" t="s">
        <v>82</v>
      </c>
      <c r="AV677" s="12" t="s">
        <v>80</v>
      </c>
      <c r="AW677" s="12" t="s">
        <v>30</v>
      </c>
      <c r="AX677" s="12" t="s">
        <v>73</v>
      </c>
      <c r="AY677" s="151" t="s">
        <v>252</v>
      </c>
    </row>
    <row r="678" spans="2:65" s="12" customFormat="1">
      <c r="B678" s="149"/>
      <c r="D678" s="150" t="s">
        <v>261</v>
      </c>
      <c r="E678" s="151" t="s">
        <v>1</v>
      </c>
      <c r="F678" s="152" t="s">
        <v>766</v>
      </c>
      <c r="H678" s="151" t="s">
        <v>1</v>
      </c>
      <c r="I678" s="153"/>
      <c r="L678" s="149"/>
      <c r="M678" s="154"/>
      <c r="T678" s="155"/>
      <c r="AT678" s="151" t="s">
        <v>261</v>
      </c>
      <c r="AU678" s="151" t="s">
        <v>82</v>
      </c>
      <c r="AV678" s="12" t="s">
        <v>80</v>
      </c>
      <c r="AW678" s="12" t="s">
        <v>30</v>
      </c>
      <c r="AX678" s="12" t="s">
        <v>73</v>
      </c>
      <c r="AY678" s="151" t="s">
        <v>252</v>
      </c>
    </row>
    <row r="679" spans="2:65" s="13" customFormat="1">
      <c r="B679" s="156"/>
      <c r="D679" s="150" t="s">
        <v>261</v>
      </c>
      <c r="E679" s="157" t="s">
        <v>1</v>
      </c>
      <c r="F679" s="158" t="s">
        <v>767</v>
      </c>
      <c r="H679" s="159">
        <v>190</v>
      </c>
      <c r="I679" s="160"/>
      <c r="L679" s="156"/>
      <c r="M679" s="161"/>
      <c r="T679" s="162"/>
      <c r="AT679" s="157" t="s">
        <v>261</v>
      </c>
      <c r="AU679" s="157" t="s">
        <v>82</v>
      </c>
      <c r="AV679" s="13" t="s">
        <v>82</v>
      </c>
      <c r="AW679" s="13" t="s">
        <v>30</v>
      </c>
      <c r="AX679" s="13" t="s">
        <v>80</v>
      </c>
      <c r="AY679" s="157" t="s">
        <v>252</v>
      </c>
    </row>
    <row r="680" spans="2:65" s="1" customFormat="1" ht="44.25" customHeight="1">
      <c r="B680" s="32"/>
      <c r="C680" s="136" t="s">
        <v>768</v>
      </c>
      <c r="D680" s="136" t="s">
        <v>254</v>
      </c>
      <c r="E680" s="137" t="s">
        <v>769</v>
      </c>
      <c r="F680" s="138" t="s">
        <v>770</v>
      </c>
      <c r="G680" s="139" t="s">
        <v>257</v>
      </c>
      <c r="H680" s="140">
        <v>24</v>
      </c>
      <c r="I680" s="141"/>
      <c r="J680" s="142">
        <f>ROUND(I680*H680,2)</f>
        <v>0</v>
      </c>
      <c r="K680" s="138" t="s">
        <v>258</v>
      </c>
      <c r="L680" s="32"/>
      <c r="M680" s="143" t="s">
        <v>1</v>
      </c>
      <c r="N680" s="144" t="s">
        <v>38</v>
      </c>
      <c r="P680" s="145">
        <f>O680*H680</f>
        <v>0</v>
      </c>
      <c r="Q680" s="145">
        <v>0</v>
      </c>
      <c r="R680" s="145">
        <f>Q680*H680</f>
        <v>0</v>
      </c>
      <c r="S680" s="145">
        <v>4.5999999999999999E-2</v>
      </c>
      <c r="T680" s="146">
        <f>S680*H680</f>
        <v>1.1040000000000001</v>
      </c>
      <c r="AR680" s="147" t="s">
        <v>259</v>
      </c>
      <c r="AT680" s="147" t="s">
        <v>254</v>
      </c>
      <c r="AU680" s="147" t="s">
        <v>82</v>
      </c>
      <c r="AY680" s="17" t="s">
        <v>252</v>
      </c>
      <c r="BE680" s="148">
        <f>IF(N680="základní",J680,0)</f>
        <v>0</v>
      </c>
      <c r="BF680" s="148">
        <f>IF(N680="snížená",J680,0)</f>
        <v>0</v>
      </c>
      <c r="BG680" s="148">
        <f>IF(N680="zákl. přenesená",J680,0)</f>
        <v>0</v>
      </c>
      <c r="BH680" s="148">
        <f>IF(N680="sníž. přenesená",J680,0)</f>
        <v>0</v>
      </c>
      <c r="BI680" s="148">
        <f>IF(N680="nulová",J680,0)</f>
        <v>0</v>
      </c>
      <c r="BJ680" s="17" t="s">
        <v>80</v>
      </c>
      <c r="BK680" s="148">
        <f>ROUND(I680*H680,2)</f>
        <v>0</v>
      </c>
      <c r="BL680" s="17" t="s">
        <v>259</v>
      </c>
      <c r="BM680" s="147" t="s">
        <v>771</v>
      </c>
    </row>
    <row r="681" spans="2:65" s="12" customFormat="1">
      <c r="B681" s="149"/>
      <c r="D681" s="150" t="s">
        <v>261</v>
      </c>
      <c r="E681" s="151" t="s">
        <v>1</v>
      </c>
      <c r="F681" s="152" t="s">
        <v>772</v>
      </c>
      <c r="H681" s="151" t="s">
        <v>1</v>
      </c>
      <c r="I681" s="153"/>
      <c r="L681" s="149"/>
      <c r="M681" s="154"/>
      <c r="T681" s="155"/>
      <c r="AT681" s="151" t="s">
        <v>261</v>
      </c>
      <c r="AU681" s="151" t="s">
        <v>82</v>
      </c>
      <c r="AV681" s="12" t="s">
        <v>80</v>
      </c>
      <c r="AW681" s="12" t="s">
        <v>30</v>
      </c>
      <c r="AX681" s="12" t="s">
        <v>73</v>
      </c>
      <c r="AY681" s="151" t="s">
        <v>252</v>
      </c>
    </row>
    <row r="682" spans="2:65" s="13" customFormat="1">
      <c r="B682" s="156"/>
      <c r="D682" s="150" t="s">
        <v>261</v>
      </c>
      <c r="E682" s="157" t="s">
        <v>1</v>
      </c>
      <c r="F682" s="158" t="s">
        <v>773</v>
      </c>
      <c r="H682" s="159">
        <v>24</v>
      </c>
      <c r="I682" s="160"/>
      <c r="L682" s="156"/>
      <c r="M682" s="161"/>
      <c r="T682" s="162"/>
      <c r="AT682" s="157" t="s">
        <v>261</v>
      </c>
      <c r="AU682" s="157" t="s">
        <v>82</v>
      </c>
      <c r="AV682" s="13" t="s">
        <v>82</v>
      </c>
      <c r="AW682" s="13" t="s">
        <v>30</v>
      </c>
      <c r="AX682" s="13" t="s">
        <v>80</v>
      </c>
      <c r="AY682" s="157" t="s">
        <v>252</v>
      </c>
    </row>
    <row r="683" spans="2:65" s="1" customFormat="1" ht="37.9" customHeight="1">
      <c r="B683" s="32"/>
      <c r="C683" s="136" t="s">
        <v>774</v>
      </c>
      <c r="D683" s="136" t="s">
        <v>254</v>
      </c>
      <c r="E683" s="137" t="s">
        <v>775</v>
      </c>
      <c r="F683" s="138" t="s">
        <v>776</v>
      </c>
      <c r="G683" s="139" t="s">
        <v>257</v>
      </c>
      <c r="H683" s="140">
        <v>252.11500000000001</v>
      </c>
      <c r="I683" s="141"/>
      <c r="J683" s="142">
        <f>ROUND(I683*H683,2)</f>
        <v>0</v>
      </c>
      <c r="K683" s="138" t="s">
        <v>258</v>
      </c>
      <c r="L683" s="32"/>
      <c r="M683" s="143" t="s">
        <v>1</v>
      </c>
      <c r="N683" s="144" t="s">
        <v>38</v>
      </c>
      <c r="P683" s="145">
        <f>O683*H683</f>
        <v>0</v>
      </c>
      <c r="Q683" s="145">
        <v>0</v>
      </c>
      <c r="R683" s="145">
        <f>Q683*H683</f>
        <v>0</v>
      </c>
      <c r="S683" s="145">
        <v>6.8000000000000005E-2</v>
      </c>
      <c r="T683" s="146">
        <f>S683*H683</f>
        <v>17.143820000000002</v>
      </c>
      <c r="AR683" s="147" t="s">
        <v>259</v>
      </c>
      <c r="AT683" s="147" t="s">
        <v>254</v>
      </c>
      <c r="AU683" s="147" t="s">
        <v>82</v>
      </c>
      <c r="AY683" s="17" t="s">
        <v>252</v>
      </c>
      <c r="BE683" s="148">
        <f>IF(N683="základní",J683,0)</f>
        <v>0</v>
      </c>
      <c r="BF683" s="148">
        <f>IF(N683="snížená",J683,0)</f>
        <v>0</v>
      </c>
      <c r="BG683" s="148">
        <f>IF(N683="zákl. přenesená",J683,0)</f>
        <v>0</v>
      </c>
      <c r="BH683" s="148">
        <f>IF(N683="sníž. přenesená",J683,0)</f>
        <v>0</v>
      </c>
      <c r="BI683" s="148">
        <f>IF(N683="nulová",J683,0)</f>
        <v>0</v>
      </c>
      <c r="BJ683" s="17" t="s">
        <v>80</v>
      </c>
      <c r="BK683" s="148">
        <f>ROUND(I683*H683,2)</f>
        <v>0</v>
      </c>
      <c r="BL683" s="17" t="s">
        <v>259</v>
      </c>
      <c r="BM683" s="147" t="s">
        <v>777</v>
      </c>
    </row>
    <row r="684" spans="2:65" s="12" customFormat="1">
      <c r="B684" s="149"/>
      <c r="D684" s="150" t="s">
        <v>261</v>
      </c>
      <c r="E684" s="151" t="s">
        <v>1</v>
      </c>
      <c r="F684" s="152" t="s">
        <v>778</v>
      </c>
      <c r="H684" s="151" t="s">
        <v>1</v>
      </c>
      <c r="I684" s="153"/>
      <c r="L684" s="149"/>
      <c r="M684" s="154"/>
      <c r="T684" s="155"/>
      <c r="AT684" s="151" t="s">
        <v>261</v>
      </c>
      <c r="AU684" s="151" t="s">
        <v>82</v>
      </c>
      <c r="AV684" s="12" t="s">
        <v>80</v>
      </c>
      <c r="AW684" s="12" t="s">
        <v>30</v>
      </c>
      <c r="AX684" s="12" t="s">
        <v>73</v>
      </c>
      <c r="AY684" s="151" t="s">
        <v>252</v>
      </c>
    </row>
    <row r="685" spans="2:65" s="13" customFormat="1">
      <c r="B685" s="156"/>
      <c r="D685" s="150" t="s">
        <v>261</v>
      </c>
      <c r="E685" s="157" t="s">
        <v>1</v>
      </c>
      <c r="F685" s="158" t="s">
        <v>779</v>
      </c>
      <c r="H685" s="159">
        <v>79.3</v>
      </c>
      <c r="I685" s="160"/>
      <c r="L685" s="156"/>
      <c r="M685" s="161"/>
      <c r="T685" s="162"/>
      <c r="AT685" s="157" t="s">
        <v>261</v>
      </c>
      <c r="AU685" s="157" t="s">
        <v>82</v>
      </c>
      <c r="AV685" s="13" t="s">
        <v>82</v>
      </c>
      <c r="AW685" s="13" t="s">
        <v>30</v>
      </c>
      <c r="AX685" s="13" t="s">
        <v>73</v>
      </c>
      <c r="AY685" s="157" t="s">
        <v>252</v>
      </c>
    </row>
    <row r="686" spans="2:65" s="12" customFormat="1">
      <c r="B686" s="149"/>
      <c r="D686" s="150" t="s">
        <v>261</v>
      </c>
      <c r="E686" s="151" t="s">
        <v>1</v>
      </c>
      <c r="F686" s="152" t="s">
        <v>780</v>
      </c>
      <c r="H686" s="151" t="s">
        <v>1</v>
      </c>
      <c r="I686" s="153"/>
      <c r="L686" s="149"/>
      <c r="M686" s="154"/>
      <c r="T686" s="155"/>
      <c r="AT686" s="151" t="s">
        <v>261</v>
      </c>
      <c r="AU686" s="151" t="s">
        <v>82</v>
      </c>
      <c r="AV686" s="12" t="s">
        <v>80</v>
      </c>
      <c r="AW686" s="12" t="s">
        <v>30</v>
      </c>
      <c r="AX686" s="12" t="s">
        <v>73</v>
      </c>
      <c r="AY686" s="151" t="s">
        <v>252</v>
      </c>
    </row>
    <row r="687" spans="2:65" s="13" customFormat="1">
      <c r="B687" s="156"/>
      <c r="D687" s="150" t="s">
        <v>261</v>
      </c>
      <c r="E687" s="157" t="s">
        <v>1</v>
      </c>
      <c r="F687" s="158" t="s">
        <v>781</v>
      </c>
      <c r="H687" s="159">
        <v>56.814999999999998</v>
      </c>
      <c r="I687" s="160"/>
      <c r="L687" s="156"/>
      <c r="M687" s="161"/>
      <c r="T687" s="162"/>
      <c r="AT687" s="157" t="s">
        <v>261</v>
      </c>
      <c r="AU687" s="157" t="s">
        <v>82</v>
      </c>
      <c r="AV687" s="13" t="s">
        <v>82</v>
      </c>
      <c r="AW687" s="13" t="s">
        <v>30</v>
      </c>
      <c r="AX687" s="13" t="s">
        <v>73</v>
      </c>
      <c r="AY687" s="157" t="s">
        <v>252</v>
      </c>
    </row>
    <row r="688" spans="2:65" s="12" customFormat="1">
      <c r="B688" s="149"/>
      <c r="D688" s="150" t="s">
        <v>261</v>
      </c>
      <c r="E688" s="151" t="s">
        <v>1</v>
      </c>
      <c r="F688" s="152" t="s">
        <v>522</v>
      </c>
      <c r="H688" s="151" t="s">
        <v>1</v>
      </c>
      <c r="I688" s="153"/>
      <c r="L688" s="149"/>
      <c r="M688" s="154"/>
      <c r="T688" s="155"/>
      <c r="AT688" s="151" t="s">
        <v>261</v>
      </c>
      <c r="AU688" s="151" t="s">
        <v>82</v>
      </c>
      <c r="AV688" s="12" t="s">
        <v>80</v>
      </c>
      <c r="AW688" s="12" t="s">
        <v>30</v>
      </c>
      <c r="AX688" s="12" t="s">
        <v>73</v>
      </c>
      <c r="AY688" s="151" t="s">
        <v>252</v>
      </c>
    </row>
    <row r="689" spans="2:65" s="13" customFormat="1">
      <c r="B689" s="156"/>
      <c r="D689" s="150" t="s">
        <v>261</v>
      </c>
      <c r="E689" s="157" t="s">
        <v>1</v>
      </c>
      <c r="F689" s="158" t="s">
        <v>782</v>
      </c>
      <c r="H689" s="159">
        <v>59.8</v>
      </c>
      <c r="I689" s="160"/>
      <c r="L689" s="156"/>
      <c r="M689" s="161"/>
      <c r="T689" s="162"/>
      <c r="AT689" s="157" t="s">
        <v>261</v>
      </c>
      <c r="AU689" s="157" t="s">
        <v>82</v>
      </c>
      <c r="AV689" s="13" t="s">
        <v>82</v>
      </c>
      <c r="AW689" s="13" t="s">
        <v>30</v>
      </c>
      <c r="AX689" s="13" t="s">
        <v>73</v>
      </c>
      <c r="AY689" s="157" t="s">
        <v>252</v>
      </c>
    </row>
    <row r="690" spans="2:65" s="12" customFormat="1">
      <c r="B690" s="149"/>
      <c r="D690" s="150" t="s">
        <v>261</v>
      </c>
      <c r="E690" s="151" t="s">
        <v>1</v>
      </c>
      <c r="F690" s="152" t="s">
        <v>367</v>
      </c>
      <c r="H690" s="151" t="s">
        <v>1</v>
      </c>
      <c r="I690" s="153"/>
      <c r="L690" s="149"/>
      <c r="M690" s="154"/>
      <c r="T690" s="155"/>
      <c r="AT690" s="151" t="s">
        <v>261</v>
      </c>
      <c r="AU690" s="151" t="s">
        <v>82</v>
      </c>
      <c r="AV690" s="12" t="s">
        <v>80</v>
      </c>
      <c r="AW690" s="12" t="s">
        <v>30</v>
      </c>
      <c r="AX690" s="12" t="s">
        <v>73</v>
      </c>
      <c r="AY690" s="151" t="s">
        <v>252</v>
      </c>
    </row>
    <row r="691" spans="2:65" s="13" customFormat="1">
      <c r="B691" s="156"/>
      <c r="D691" s="150" t="s">
        <v>261</v>
      </c>
      <c r="E691" s="157" t="s">
        <v>1</v>
      </c>
      <c r="F691" s="158" t="s">
        <v>783</v>
      </c>
      <c r="H691" s="159">
        <v>33.1</v>
      </c>
      <c r="I691" s="160"/>
      <c r="L691" s="156"/>
      <c r="M691" s="161"/>
      <c r="T691" s="162"/>
      <c r="AT691" s="157" t="s">
        <v>261</v>
      </c>
      <c r="AU691" s="157" t="s">
        <v>82</v>
      </c>
      <c r="AV691" s="13" t="s">
        <v>82</v>
      </c>
      <c r="AW691" s="13" t="s">
        <v>30</v>
      </c>
      <c r="AX691" s="13" t="s">
        <v>73</v>
      </c>
      <c r="AY691" s="157" t="s">
        <v>252</v>
      </c>
    </row>
    <row r="692" spans="2:65" s="12" customFormat="1">
      <c r="B692" s="149"/>
      <c r="D692" s="150" t="s">
        <v>261</v>
      </c>
      <c r="E692" s="151" t="s">
        <v>1</v>
      </c>
      <c r="F692" s="152" t="s">
        <v>784</v>
      </c>
      <c r="H692" s="151" t="s">
        <v>1</v>
      </c>
      <c r="I692" s="153"/>
      <c r="L692" s="149"/>
      <c r="M692" s="154"/>
      <c r="T692" s="155"/>
      <c r="AT692" s="151" t="s">
        <v>261</v>
      </c>
      <c r="AU692" s="151" t="s">
        <v>82</v>
      </c>
      <c r="AV692" s="12" t="s">
        <v>80</v>
      </c>
      <c r="AW692" s="12" t="s">
        <v>30</v>
      </c>
      <c r="AX692" s="12" t="s">
        <v>73</v>
      </c>
      <c r="AY692" s="151" t="s">
        <v>252</v>
      </c>
    </row>
    <row r="693" spans="2:65" s="13" customFormat="1">
      <c r="B693" s="156"/>
      <c r="D693" s="150" t="s">
        <v>261</v>
      </c>
      <c r="E693" s="157" t="s">
        <v>1</v>
      </c>
      <c r="F693" s="158" t="s">
        <v>785</v>
      </c>
      <c r="H693" s="159">
        <v>23.1</v>
      </c>
      <c r="I693" s="160"/>
      <c r="L693" s="156"/>
      <c r="M693" s="161"/>
      <c r="T693" s="162"/>
      <c r="AT693" s="157" t="s">
        <v>261</v>
      </c>
      <c r="AU693" s="157" t="s">
        <v>82</v>
      </c>
      <c r="AV693" s="13" t="s">
        <v>82</v>
      </c>
      <c r="AW693" s="13" t="s">
        <v>30</v>
      </c>
      <c r="AX693" s="13" t="s">
        <v>73</v>
      </c>
      <c r="AY693" s="157" t="s">
        <v>252</v>
      </c>
    </row>
    <row r="694" spans="2:65" s="14" customFormat="1">
      <c r="B694" s="163"/>
      <c r="D694" s="150" t="s">
        <v>261</v>
      </c>
      <c r="E694" s="164" t="s">
        <v>1</v>
      </c>
      <c r="F694" s="165" t="s">
        <v>277</v>
      </c>
      <c r="H694" s="166">
        <v>252.11500000000001</v>
      </c>
      <c r="I694" s="167"/>
      <c r="L694" s="163"/>
      <c r="M694" s="168"/>
      <c r="T694" s="169"/>
      <c r="AT694" s="164" t="s">
        <v>261</v>
      </c>
      <c r="AU694" s="164" t="s">
        <v>82</v>
      </c>
      <c r="AV694" s="14" t="s">
        <v>259</v>
      </c>
      <c r="AW694" s="14" t="s">
        <v>30</v>
      </c>
      <c r="AX694" s="14" t="s">
        <v>80</v>
      </c>
      <c r="AY694" s="164" t="s">
        <v>252</v>
      </c>
    </row>
    <row r="695" spans="2:65" s="1" customFormat="1" ht="37.9" customHeight="1">
      <c r="B695" s="32"/>
      <c r="C695" s="136" t="s">
        <v>786</v>
      </c>
      <c r="D695" s="136" t="s">
        <v>254</v>
      </c>
      <c r="E695" s="137" t="s">
        <v>787</v>
      </c>
      <c r="F695" s="138" t="s">
        <v>788</v>
      </c>
      <c r="G695" s="139" t="s">
        <v>345</v>
      </c>
      <c r="H695" s="140">
        <v>3</v>
      </c>
      <c r="I695" s="141"/>
      <c r="J695" s="142">
        <f>ROUND(I695*H695,2)</f>
        <v>0</v>
      </c>
      <c r="K695" s="138" t="s">
        <v>1</v>
      </c>
      <c r="L695" s="32"/>
      <c r="M695" s="143" t="s">
        <v>1</v>
      </c>
      <c r="N695" s="144" t="s">
        <v>38</v>
      </c>
      <c r="P695" s="145">
        <f>O695*H695</f>
        <v>0</v>
      </c>
      <c r="Q695" s="145">
        <v>0</v>
      </c>
      <c r="R695" s="145">
        <f>Q695*H695</f>
        <v>0</v>
      </c>
      <c r="S695" s="145">
        <v>0</v>
      </c>
      <c r="T695" s="146">
        <f>S695*H695</f>
        <v>0</v>
      </c>
      <c r="AR695" s="147" t="s">
        <v>259</v>
      </c>
      <c r="AT695" s="147" t="s">
        <v>254</v>
      </c>
      <c r="AU695" s="147" t="s">
        <v>82</v>
      </c>
      <c r="AY695" s="17" t="s">
        <v>252</v>
      </c>
      <c r="BE695" s="148">
        <f>IF(N695="základní",J695,0)</f>
        <v>0</v>
      </c>
      <c r="BF695" s="148">
        <f>IF(N695="snížená",J695,0)</f>
        <v>0</v>
      </c>
      <c r="BG695" s="148">
        <f>IF(N695="zákl. přenesená",J695,0)</f>
        <v>0</v>
      </c>
      <c r="BH695" s="148">
        <f>IF(N695="sníž. přenesená",J695,0)</f>
        <v>0</v>
      </c>
      <c r="BI695" s="148">
        <f>IF(N695="nulová",J695,0)</f>
        <v>0</v>
      </c>
      <c r="BJ695" s="17" t="s">
        <v>80</v>
      </c>
      <c r="BK695" s="148">
        <f>ROUND(I695*H695,2)</f>
        <v>0</v>
      </c>
      <c r="BL695" s="17" t="s">
        <v>259</v>
      </c>
      <c r="BM695" s="147" t="s">
        <v>789</v>
      </c>
    </row>
    <row r="696" spans="2:65" s="1" customFormat="1" ht="24.2" customHeight="1">
      <c r="B696" s="32"/>
      <c r="C696" s="136" t="s">
        <v>790</v>
      </c>
      <c r="D696" s="136" t="s">
        <v>254</v>
      </c>
      <c r="E696" s="137" t="s">
        <v>791</v>
      </c>
      <c r="F696" s="138" t="s">
        <v>792</v>
      </c>
      <c r="G696" s="139" t="s">
        <v>257</v>
      </c>
      <c r="H696" s="140">
        <v>37.44</v>
      </c>
      <c r="I696" s="141"/>
      <c r="J696" s="142">
        <f>ROUND(I696*H696,2)</f>
        <v>0</v>
      </c>
      <c r="K696" s="138" t="s">
        <v>258</v>
      </c>
      <c r="L696" s="32"/>
      <c r="M696" s="143" t="s">
        <v>1</v>
      </c>
      <c r="N696" s="144" t="s">
        <v>38</v>
      </c>
      <c r="P696" s="145">
        <f>O696*H696</f>
        <v>0</v>
      </c>
      <c r="Q696" s="145">
        <v>2.0999999999999999E-3</v>
      </c>
      <c r="R696" s="145">
        <f>Q696*H696</f>
        <v>7.8623999999999986E-2</v>
      </c>
      <c r="S696" s="145">
        <v>0</v>
      </c>
      <c r="T696" s="146">
        <f>S696*H696</f>
        <v>0</v>
      </c>
      <c r="AR696" s="147" t="s">
        <v>259</v>
      </c>
      <c r="AT696" s="147" t="s">
        <v>254</v>
      </c>
      <c r="AU696" s="147" t="s">
        <v>82</v>
      </c>
      <c r="AY696" s="17" t="s">
        <v>252</v>
      </c>
      <c r="BE696" s="148">
        <f>IF(N696="základní",J696,0)</f>
        <v>0</v>
      </c>
      <c r="BF696" s="148">
        <f>IF(N696="snížená",J696,0)</f>
        <v>0</v>
      </c>
      <c r="BG696" s="148">
        <f>IF(N696="zákl. přenesená",J696,0)</f>
        <v>0</v>
      </c>
      <c r="BH696" s="148">
        <f>IF(N696="sníž. přenesená",J696,0)</f>
        <v>0</v>
      </c>
      <c r="BI696" s="148">
        <f>IF(N696="nulová",J696,0)</f>
        <v>0</v>
      </c>
      <c r="BJ696" s="17" t="s">
        <v>80</v>
      </c>
      <c r="BK696" s="148">
        <f>ROUND(I696*H696,2)</f>
        <v>0</v>
      </c>
      <c r="BL696" s="17" t="s">
        <v>259</v>
      </c>
      <c r="BM696" s="147" t="s">
        <v>793</v>
      </c>
    </row>
    <row r="697" spans="2:65" s="12" customFormat="1">
      <c r="B697" s="149"/>
      <c r="D697" s="150" t="s">
        <v>261</v>
      </c>
      <c r="E697" s="151" t="s">
        <v>1</v>
      </c>
      <c r="F697" s="152" t="s">
        <v>794</v>
      </c>
      <c r="H697" s="151" t="s">
        <v>1</v>
      </c>
      <c r="I697" s="153"/>
      <c r="L697" s="149"/>
      <c r="M697" s="154"/>
      <c r="T697" s="155"/>
      <c r="AT697" s="151" t="s">
        <v>261</v>
      </c>
      <c r="AU697" s="151" t="s">
        <v>82</v>
      </c>
      <c r="AV697" s="12" t="s">
        <v>80</v>
      </c>
      <c r="AW697" s="12" t="s">
        <v>30</v>
      </c>
      <c r="AX697" s="12" t="s">
        <v>73</v>
      </c>
      <c r="AY697" s="151" t="s">
        <v>252</v>
      </c>
    </row>
    <row r="698" spans="2:65" s="13" customFormat="1">
      <c r="B698" s="156"/>
      <c r="D698" s="150" t="s">
        <v>261</v>
      </c>
      <c r="E698" s="157" t="s">
        <v>1</v>
      </c>
      <c r="F698" s="158" t="s">
        <v>558</v>
      </c>
      <c r="H698" s="159">
        <v>24</v>
      </c>
      <c r="I698" s="160"/>
      <c r="L698" s="156"/>
      <c r="M698" s="161"/>
      <c r="T698" s="162"/>
      <c r="AT698" s="157" t="s">
        <v>261</v>
      </c>
      <c r="AU698" s="157" t="s">
        <v>82</v>
      </c>
      <c r="AV698" s="13" t="s">
        <v>82</v>
      </c>
      <c r="AW698" s="13" t="s">
        <v>30</v>
      </c>
      <c r="AX698" s="13" t="s">
        <v>73</v>
      </c>
      <c r="AY698" s="157" t="s">
        <v>252</v>
      </c>
    </row>
    <row r="699" spans="2:65" s="12" customFormat="1">
      <c r="B699" s="149"/>
      <c r="D699" s="150" t="s">
        <v>261</v>
      </c>
      <c r="E699" s="151" t="s">
        <v>1</v>
      </c>
      <c r="F699" s="152" t="s">
        <v>795</v>
      </c>
      <c r="H699" s="151" t="s">
        <v>1</v>
      </c>
      <c r="I699" s="153"/>
      <c r="L699" s="149"/>
      <c r="M699" s="154"/>
      <c r="T699" s="155"/>
      <c r="AT699" s="151" t="s">
        <v>261</v>
      </c>
      <c r="AU699" s="151" t="s">
        <v>82</v>
      </c>
      <c r="AV699" s="12" t="s">
        <v>80</v>
      </c>
      <c r="AW699" s="12" t="s">
        <v>30</v>
      </c>
      <c r="AX699" s="12" t="s">
        <v>73</v>
      </c>
      <c r="AY699" s="151" t="s">
        <v>252</v>
      </c>
    </row>
    <row r="700" spans="2:65" s="13" customFormat="1">
      <c r="B700" s="156"/>
      <c r="D700" s="150" t="s">
        <v>261</v>
      </c>
      <c r="E700" s="157" t="s">
        <v>1</v>
      </c>
      <c r="F700" s="158" t="s">
        <v>796</v>
      </c>
      <c r="H700" s="159">
        <v>13.44</v>
      </c>
      <c r="I700" s="160"/>
      <c r="L700" s="156"/>
      <c r="M700" s="161"/>
      <c r="T700" s="162"/>
      <c r="AT700" s="157" t="s">
        <v>261</v>
      </c>
      <c r="AU700" s="157" t="s">
        <v>82</v>
      </c>
      <c r="AV700" s="13" t="s">
        <v>82</v>
      </c>
      <c r="AW700" s="13" t="s">
        <v>30</v>
      </c>
      <c r="AX700" s="13" t="s">
        <v>73</v>
      </c>
      <c r="AY700" s="157" t="s">
        <v>252</v>
      </c>
    </row>
    <row r="701" spans="2:65" s="14" customFormat="1">
      <c r="B701" s="163"/>
      <c r="D701" s="150" t="s">
        <v>261</v>
      </c>
      <c r="E701" s="164" t="s">
        <v>1</v>
      </c>
      <c r="F701" s="165" t="s">
        <v>277</v>
      </c>
      <c r="H701" s="166">
        <v>37.44</v>
      </c>
      <c r="I701" s="167"/>
      <c r="L701" s="163"/>
      <c r="M701" s="168"/>
      <c r="T701" s="169"/>
      <c r="AT701" s="164" t="s">
        <v>261</v>
      </c>
      <c r="AU701" s="164" t="s">
        <v>82</v>
      </c>
      <c r="AV701" s="14" t="s">
        <v>259</v>
      </c>
      <c r="AW701" s="14" t="s">
        <v>30</v>
      </c>
      <c r="AX701" s="14" t="s">
        <v>80</v>
      </c>
      <c r="AY701" s="164" t="s">
        <v>252</v>
      </c>
    </row>
    <row r="702" spans="2:65" s="11" customFormat="1" ht="22.9" customHeight="1">
      <c r="B702" s="124"/>
      <c r="D702" s="125" t="s">
        <v>72</v>
      </c>
      <c r="E702" s="134" t="s">
        <v>797</v>
      </c>
      <c r="F702" s="134" t="s">
        <v>798</v>
      </c>
      <c r="I702" s="127"/>
      <c r="J702" s="135">
        <f>BK702</f>
        <v>0</v>
      </c>
      <c r="L702" s="124"/>
      <c r="M702" s="129"/>
      <c r="P702" s="130">
        <f>SUM(P703:P708)</f>
        <v>0</v>
      </c>
      <c r="R702" s="130">
        <f>SUM(R703:R708)</f>
        <v>0.19376000000000002</v>
      </c>
      <c r="T702" s="131">
        <f>SUM(T703:T708)</f>
        <v>0</v>
      </c>
      <c r="AR702" s="125" t="s">
        <v>80</v>
      </c>
      <c r="AT702" s="132" t="s">
        <v>72</v>
      </c>
      <c r="AU702" s="132" t="s">
        <v>80</v>
      </c>
      <c r="AY702" s="125" t="s">
        <v>252</v>
      </c>
      <c r="BK702" s="133">
        <f>SUM(BK703:BK708)</f>
        <v>0</v>
      </c>
    </row>
    <row r="703" spans="2:65" s="1" customFormat="1" ht="24.2" customHeight="1">
      <c r="B703" s="32"/>
      <c r="C703" s="136" t="s">
        <v>799</v>
      </c>
      <c r="D703" s="136" t="s">
        <v>254</v>
      </c>
      <c r="E703" s="137" t="s">
        <v>800</v>
      </c>
      <c r="F703" s="138" t="s">
        <v>801</v>
      </c>
      <c r="G703" s="139" t="s">
        <v>345</v>
      </c>
      <c r="H703" s="140">
        <v>16</v>
      </c>
      <c r="I703" s="141"/>
      <c r="J703" s="142">
        <f>ROUND(I703*H703,2)</f>
        <v>0</v>
      </c>
      <c r="K703" s="138" t="s">
        <v>258</v>
      </c>
      <c r="L703" s="32"/>
      <c r="M703" s="143" t="s">
        <v>1</v>
      </c>
      <c r="N703" s="144" t="s">
        <v>38</v>
      </c>
      <c r="P703" s="145">
        <f>O703*H703</f>
        <v>0</v>
      </c>
      <c r="Q703" s="145">
        <v>1.1E-4</v>
      </c>
      <c r="R703" s="145">
        <f>Q703*H703</f>
        <v>1.7600000000000001E-3</v>
      </c>
      <c r="S703" s="145">
        <v>0</v>
      </c>
      <c r="T703" s="146">
        <f>S703*H703</f>
        <v>0</v>
      </c>
      <c r="AR703" s="147" t="s">
        <v>259</v>
      </c>
      <c r="AT703" s="147" t="s">
        <v>254</v>
      </c>
      <c r="AU703" s="147" t="s">
        <v>82</v>
      </c>
      <c r="AY703" s="17" t="s">
        <v>252</v>
      </c>
      <c r="BE703" s="148">
        <f>IF(N703="základní",J703,0)</f>
        <v>0</v>
      </c>
      <c r="BF703" s="148">
        <f>IF(N703="snížená",J703,0)</f>
        <v>0</v>
      </c>
      <c r="BG703" s="148">
        <f>IF(N703="zákl. přenesená",J703,0)</f>
        <v>0</v>
      </c>
      <c r="BH703" s="148">
        <f>IF(N703="sníž. přenesená",J703,0)</f>
        <v>0</v>
      </c>
      <c r="BI703" s="148">
        <f>IF(N703="nulová",J703,0)</f>
        <v>0</v>
      </c>
      <c r="BJ703" s="17" t="s">
        <v>80</v>
      </c>
      <c r="BK703" s="148">
        <f>ROUND(I703*H703,2)</f>
        <v>0</v>
      </c>
      <c r="BL703" s="17" t="s">
        <v>259</v>
      </c>
      <c r="BM703" s="147" t="s">
        <v>802</v>
      </c>
    </row>
    <row r="704" spans="2:65" s="12" customFormat="1">
      <c r="B704" s="149"/>
      <c r="D704" s="150" t="s">
        <v>261</v>
      </c>
      <c r="E704" s="151" t="s">
        <v>1</v>
      </c>
      <c r="F704" s="152" t="s">
        <v>803</v>
      </c>
      <c r="H704" s="151" t="s">
        <v>1</v>
      </c>
      <c r="I704" s="153"/>
      <c r="L704" s="149"/>
      <c r="M704" s="154"/>
      <c r="T704" s="155"/>
      <c r="AT704" s="151" t="s">
        <v>261</v>
      </c>
      <c r="AU704" s="151" t="s">
        <v>82</v>
      </c>
      <c r="AV704" s="12" t="s">
        <v>80</v>
      </c>
      <c r="AW704" s="12" t="s">
        <v>30</v>
      </c>
      <c r="AX704" s="12" t="s">
        <v>73</v>
      </c>
      <c r="AY704" s="151" t="s">
        <v>252</v>
      </c>
    </row>
    <row r="705" spans="2:65" s="13" customFormat="1">
      <c r="B705" s="156"/>
      <c r="D705" s="150" t="s">
        <v>261</v>
      </c>
      <c r="E705" s="157" t="s">
        <v>1</v>
      </c>
      <c r="F705" s="158" t="s">
        <v>804</v>
      </c>
      <c r="H705" s="159">
        <v>16</v>
      </c>
      <c r="I705" s="160"/>
      <c r="L705" s="156"/>
      <c r="M705" s="161"/>
      <c r="T705" s="162"/>
      <c r="AT705" s="157" t="s">
        <v>261</v>
      </c>
      <c r="AU705" s="157" t="s">
        <v>82</v>
      </c>
      <c r="AV705" s="13" t="s">
        <v>82</v>
      </c>
      <c r="AW705" s="13" t="s">
        <v>30</v>
      </c>
      <c r="AX705" s="13" t="s">
        <v>80</v>
      </c>
      <c r="AY705" s="157" t="s">
        <v>252</v>
      </c>
    </row>
    <row r="706" spans="2:65" s="1" customFormat="1" ht="16.5" customHeight="1">
      <c r="B706" s="32"/>
      <c r="C706" s="170" t="s">
        <v>805</v>
      </c>
      <c r="D706" s="170" t="s">
        <v>463</v>
      </c>
      <c r="E706" s="171" t="s">
        <v>806</v>
      </c>
      <c r="F706" s="172" t="s">
        <v>807</v>
      </c>
      <c r="G706" s="173" t="s">
        <v>345</v>
      </c>
      <c r="H706" s="174">
        <v>16</v>
      </c>
      <c r="I706" s="175"/>
      <c r="J706" s="176">
        <f>ROUND(I706*H706,2)</f>
        <v>0</v>
      </c>
      <c r="K706" s="172" t="s">
        <v>1</v>
      </c>
      <c r="L706" s="177"/>
      <c r="M706" s="178" t="s">
        <v>1</v>
      </c>
      <c r="N706" s="179" t="s">
        <v>38</v>
      </c>
      <c r="P706" s="145">
        <f>O706*H706</f>
        <v>0</v>
      </c>
      <c r="Q706" s="145">
        <v>1.2E-2</v>
      </c>
      <c r="R706" s="145">
        <f>Q706*H706</f>
        <v>0.192</v>
      </c>
      <c r="S706" s="145">
        <v>0</v>
      </c>
      <c r="T706" s="146">
        <f>S706*H706</f>
        <v>0</v>
      </c>
      <c r="AR706" s="147" t="s">
        <v>320</v>
      </c>
      <c r="AT706" s="147" t="s">
        <v>463</v>
      </c>
      <c r="AU706" s="147" t="s">
        <v>82</v>
      </c>
      <c r="AY706" s="17" t="s">
        <v>252</v>
      </c>
      <c r="BE706" s="148">
        <f>IF(N706="základní",J706,0)</f>
        <v>0</v>
      </c>
      <c r="BF706" s="148">
        <f>IF(N706="snížená",J706,0)</f>
        <v>0</v>
      </c>
      <c r="BG706" s="148">
        <f>IF(N706="zákl. přenesená",J706,0)</f>
        <v>0</v>
      </c>
      <c r="BH706" s="148">
        <f>IF(N706="sníž. přenesená",J706,0)</f>
        <v>0</v>
      </c>
      <c r="BI706" s="148">
        <f>IF(N706="nulová",J706,0)</f>
        <v>0</v>
      </c>
      <c r="BJ706" s="17" t="s">
        <v>80</v>
      </c>
      <c r="BK706" s="148">
        <f>ROUND(I706*H706,2)</f>
        <v>0</v>
      </c>
      <c r="BL706" s="17" t="s">
        <v>259</v>
      </c>
      <c r="BM706" s="147" t="s">
        <v>808</v>
      </c>
    </row>
    <row r="707" spans="2:65" s="1" customFormat="1" ht="24.2" customHeight="1">
      <c r="B707" s="32"/>
      <c r="C707" s="136" t="s">
        <v>809</v>
      </c>
      <c r="D707" s="136" t="s">
        <v>254</v>
      </c>
      <c r="E707" s="137" t="s">
        <v>810</v>
      </c>
      <c r="F707" s="138" t="s">
        <v>811</v>
      </c>
      <c r="G707" s="139" t="s">
        <v>610</v>
      </c>
      <c r="H707" s="140">
        <v>3.57</v>
      </c>
      <c r="I707" s="141"/>
      <c r="J707" s="142">
        <f>ROUND(I707*H707,2)</f>
        <v>0</v>
      </c>
      <c r="K707" s="138" t="s">
        <v>1</v>
      </c>
      <c r="L707" s="32"/>
      <c r="M707" s="143" t="s">
        <v>1</v>
      </c>
      <c r="N707" s="144" t="s">
        <v>38</v>
      </c>
      <c r="P707" s="145">
        <f>O707*H707</f>
        <v>0</v>
      </c>
      <c r="Q707" s="145">
        <v>0</v>
      </c>
      <c r="R707" s="145">
        <f>Q707*H707</f>
        <v>0</v>
      </c>
      <c r="S707" s="145">
        <v>0</v>
      </c>
      <c r="T707" s="146">
        <f>S707*H707</f>
        <v>0</v>
      </c>
      <c r="AR707" s="147" t="s">
        <v>259</v>
      </c>
      <c r="AT707" s="147" t="s">
        <v>254</v>
      </c>
      <c r="AU707" s="147" t="s">
        <v>82</v>
      </c>
      <c r="AY707" s="17" t="s">
        <v>252</v>
      </c>
      <c r="BE707" s="148">
        <f>IF(N707="základní",J707,0)</f>
        <v>0</v>
      </c>
      <c r="BF707" s="148">
        <f>IF(N707="snížená",J707,0)</f>
        <v>0</v>
      </c>
      <c r="BG707" s="148">
        <f>IF(N707="zákl. přenesená",J707,0)</f>
        <v>0</v>
      </c>
      <c r="BH707" s="148">
        <f>IF(N707="sníž. přenesená",J707,0)</f>
        <v>0</v>
      </c>
      <c r="BI707" s="148">
        <f>IF(N707="nulová",J707,0)</f>
        <v>0</v>
      </c>
      <c r="BJ707" s="17" t="s">
        <v>80</v>
      </c>
      <c r="BK707" s="148">
        <f>ROUND(I707*H707,2)</f>
        <v>0</v>
      </c>
      <c r="BL707" s="17" t="s">
        <v>259</v>
      </c>
      <c r="BM707" s="147" t="s">
        <v>812</v>
      </c>
    </row>
    <row r="708" spans="2:65" s="1" customFormat="1" ht="21.75" customHeight="1">
      <c r="B708" s="32"/>
      <c r="C708" s="136" t="s">
        <v>813</v>
      </c>
      <c r="D708" s="136" t="s">
        <v>254</v>
      </c>
      <c r="E708" s="137" t="s">
        <v>814</v>
      </c>
      <c r="F708" s="138" t="s">
        <v>815</v>
      </c>
      <c r="G708" s="139" t="s">
        <v>610</v>
      </c>
      <c r="H708" s="140">
        <v>2</v>
      </c>
      <c r="I708" s="141"/>
      <c r="J708" s="142">
        <f>ROUND(I708*H708,2)</f>
        <v>0</v>
      </c>
      <c r="K708" s="138" t="s">
        <v>1</v>
      </c>
      <c r="L708" s="32"/>
      <c r="M708" s="143" t="s">
        <v>1</v>
      </c>
      <c r="N708" s="144" t="s">
        <v>38</v>
      </c>
      <c r="P708" s="145">
        <f>O708*H708</f>
        <v>0</v>
      </c>
      <c r="Q708" s="145">
        <v>0</v>
      </c>
      <c r="R708" s="145">
        <f>Q708*H708</f>
        <v>0</v>
      </c>
      <c r="S708" s="145">
        <v>0</v>
      </c>
      <c r="T708" s="146">
        <f>S708*H708</f>
        <v>0</v>
      </c>
      <c r="AR708" s="147" t="s">
        <v>259</v>
      </c>
      <c r="AT708" s="147" t="s">
        <v>254</v>
      </c>
      <c r="AU708" s="147" t="s">
        <v>82</v>
      </c>
      <c r="AY708" s="17" t="s">
        <v>252</v>
      </c>
      <c r="BE708" s="148">
        <f>IF(N708="základní",J708,0)</f>
        <v>0</v>
      </c>
      <c r="BF708" s="148">
        <f>IF(N708="snížená",J708,0)</f>
        <v>0</v>
      </c>
      <c r="BG708" s="148">
        <f>IF(N708="zákl. přenesená",J708,0)</f>
        <v>0</v>
      </c>
      <c r="BH708" s="148">
        <f>IF(N708="sníž. přenesená",J708,0)</f>
        <v>0</v>
      </c>
      <c r="BI708" s="148">
        <f>IF(N708="nulová",J708,0)</f>
        <v>0</v>
      </c>
      <c r="BJ708" s="17" t="s">
        <v>80</v>
      </c>
      <c r="BK708" s="148">
        <f>ROUND(I708*H708,2)</f>
        <v>0</v>
      </c>
      <c r="BL708" s="17" t="s">
        <v>259</v>
      </c>
      <c r="BM708" s="147" t="s">
        <v>816</v>
      </c>
    </row>
    <row r="709" spans="2:65" s="11" customFormat="1" ht="22.9" customHeight="1">
      <c r="B709" s="124"/>
      <c r="D709" s="125" t="s">
        <v>72</v>
      </c>
      <c r="E709" s="134" t="s">
        <v>817</v>
      </c>
      <c r="F709" s="134" t="s">
        <v>818</v>
      </c>
      <c r="I709" s="127"/>
      <c r="J709" s="135">
        <f>BK709</f>
        <v>0</v>
      </c>
      <c r="L709" s="124"/>
      <c r="M709" s="129"/>
      <c r="P709" s="130">
        <f>SUM(P710:P742)</f>
        <v>0</v>
      </c>
      <c r="R709" s="130">
        <f>SUM(R710:R742)</f>
        <v>0</v>
      </c>
      <c r="T709" s="131">
        <f>SUM(T710:T742)</f>
        <v>0</v>
      </c>
      <c r="AR709" s="125" t="s">
        <v>80</v>
      </c>
      <c r="AT709" s="132" t="s">
        <v>72</v>
      </c>
      <c r="AU709" s="132" t="s">
        <v>80</v>
      </c>
      <c r="AY709" s="125" t="s">
        <v>252</v>
      </c>
      <c r="BK709" s="133">
        <f>SUM(BK710:BK742)</f>
        <v>0</v>
      </c>
    </row>
    <row r="710" spans="2:65" s="1" customFormat="1" ht="44.25" customHeight="1">
      <c r="B710" s="32"/>
      <c r="C710" s="136" t="s">
        <v>819</v>
      </c>
      <c r="D710" s="136" t="s">
        <v>254</v>
      </c>
      <c r="E710" s="137" t="s">
        <v>820</v>
      </c>
      <c r="F710" s="138" t="s">
        <v>821</v>
      </c>
      <c r="G710" s="139" t="s">
        <v>336</v>
      </c>
      <c r="H710" s="140">
        <v>217.24299999999999</v>
      </c>
      <c r="I710" s="141"/>
      <c r="J710" s="142">
        <f>ROUND(I710*H710,2)</f>
        <v>0</v>
      </c>
      <c r="K710" s="138" t="s">
        <v>258</v>
      </c>
      <c r="L710" s="32"/>
      <c r="M710" s="143" t="s">
        <v>1</v>
      </c>
      <c r="N710" s="144" t="s">
        <v>38</v>
      </c>
      <c r="P710" s="145">
        <f>O710*H710</f>
        <v>0</v>
      </c>
      <c r="Q710" s="145">
        <v>0</v>
      </c>
      <c r="R710" s="145">
        <f>Q710*H710</f>
        <v>0</v>
      </c>
      <c r="S710" s="145">
        <v>0</v>
      </c>
      <c r="T710" s="146">
        <f>S710*H710</f>
        <v>0</v>
      </c>
      <c r="AR710" s="147" t="s">
        <v>259</v>
      </c>
      <c r="AT710" s="147" t="s">
        <v>254</v>
      </c>
      <c r="AU710" s="147" t="s">
        <v>82</v>
      </c>
      <c r="AY710" s="17" t="s">
        <v>252</v>
      </c>
      <c r="BE710" s="148">
        <f>IF(N710="základní",J710,0)</f>
        <v>0</v>
      </c>
      <c r="BF710" s="148">
        <f>IF(N710="snížená",J710,0)</f>
        <v>0</v>
      </c>
      <c r="BG710" s="148">
        <f>IF(N710="zákl. přenesená",J710,0)</f>
        <v>0</v>
      </c>
      <c r="BH710" s="148">
        <f>IF(N710="sníž. přenesená",J710,0)</f>
        <v>0</v>
      </c>
      <c r="BI710" s="148">
        <f>IF(N710="nulová",J710,0)</f>
        <v>0</v>
      </c>
      <c r="BJ710" s="17" t="s">
        <v>80</v>
      </c>
      <c r="BK710" s="148">
        <f>ROUND(I710*H710,2)</f>
        <v>0</v>
      </c>
      <c r="BL710" s="17" t="s">
        <v>259</v>
      </c>
      <c r="BM710" s="147" t="s">
        <v>822</v>
      </c>
    </row>
    <row r="711" spans="2:65" s="1" customFormat="1" ht="62.65" customHeight="1">
      <c r="B711" s="32"/>
      <c r="C711" s="136" t="s">
        <v>823</v>
      </c>
      <c r="D711" s="136" t="s">
        <v>254</v>
      </c>
      <c r="E711" s="137" t="s">
        <v>824</v>
      </c>
      <c r="F711" s="138" t="s">
        <v>825</v>
      </c>
      <c r="G711" s="139" t="s">
        <v>336</v>
      </c>
      <c r="H711" s="140">
        <v>868.97199999999998</v>
      </c>
      <c r="I711" s="141"/>
      <c r="J711" s="142">
        <f>ROUND(I711*H711,2)</f>
        <v>0</v>
      </c>
      <c r="K711" s="138" t="s">
        <v>258</v>
      </c>
      <c r="L711" s="32"/>
      <c r="M711" s="143" t="s">
        <v>1</v>
      </c>
      <c r="N711" s="144" t="s">
        <v>38</v>
      </c>
      <c r="P711" s="145">
        <f>O711*H711</f>
        <v>0</v>
      </c>
      <c r="Q711" s="145">
        <v>0</v>
      </c>
      <c r="R711" s="145">
        <f>Q711*H711</f>
        <v>0</v>
      </c>
      <c r="S711" s="145">
        <v>0</v>
      </c>
      <c r="T711" s="146">
        <f>S711*H711</f>
        <v>0</v>
      </c>
      <c r="AR711" s="147" t="s">
        <v>259</v>
      </c>
      <c r="AT711" s="147" t="s">
        <v>254</v>
      </c>
      <c r="AU711" s="147" t="s">
        <v>82</v>
      </c>
      <c r="AY711" s="17" t="s">
        <v>252</v>
      </c>
      <c r="BE711" s="148">
        <f>IF(N711="základní",J711,0)</f>
        <v>0</v>
      </c>
      <c r="BF711" s="148">
        <f>IF(N711="snížená",J711,0)</f>
        <v>0</v>
      </c>
      <c r="BG711" s="148">
        <f>IF(N711="zákl. přenesená",J711,0)</f>
        <v>0</v>
      </c>
      <c r="BH711" s="148">
        <f>IF(N711="sníž. přenesená",J711,0)</f>
        <v>0</v>
      </c>
      <c r="BI711" s="148">
        <f>IF(N711="nulová",J711,0)</f>
        <v>0</v>
      </c>
      <c r="BJ711" s="17" t="s">
        <v>80</v>
      </c>
      <c r="BK711" s="148">
        <f>ROUND(I711*H711,2)</f>
        <v>0</v>
      </c>
      <c r="BL711" s="17" t="s">
        <v>259</v>
      </c>
      <c r="BM711" s="147" t="s">
        <v>826</v>
      </c>
    </row>
    <row r="712" spans="2:65" s="13" customFormat="1">
      <c r="B712" s="156"/>
      <c r="D712" s="150" t="s">
        <v>261</v>
      </c>
      <c r="F712" s="158" t="s">
        <v>827</v>
      </c>
      <c r="H712" s="159">
        <v>868.97199999999998</v>
      </c>
      <c r="I712" s="160"/>
      <c r="L712" s="156"/>
      <c r="M712" s="161"/>
      <c r="T712" s="162"/>
      <c r="AT712" s="157" t="s">
        <v>261</v>
      </c>
      <c r="AU712" s="157" t="s">
        <v>82</v>
      </c>
      <c r="AV712" s="13" t="s">
        <v>82</v>
      </c>
      <c r="AW712" s="13" t="s">
        <v>4</v>
      </c>
      <c r="AX712" s="13" t="s">
        <v>80</v>
      </c>
      <c r="AY712" s="157" t="s">
        <v>252</v>
      </c>
    </row>
    <row r="713" spans="2:65" s="1" customFormat="1" ht="33" customHeight="1">
      <c r="B713" s="32"/>
      <c r="C713" s="136" t="s">
        <v>828</v>
      </c>
      <c r="D713" s="136" t="s">
        <v>254</v>
      </c>
      <c r="E713" s="137" t="s">
        <v>829</v>
      </c>
      <c r="F713" s="138" t="s">
        <v>830</v>
      </c>
      <c r="G713" s="139" t="s">
        <v>336</v>
      </c>
      <c r="H713" s="140">
        <v>217.24299999999999</v>
      </c>
      <c r="I713" s="141"/>
      <c r="J713" s="142">
        <f>ROUND(I713*H713,2)</f>
        <v>0</v>
      </c>
      <c r="K713" s="138" t="s">
        <v>258</v>
      </c>
      <c r="L713" s="32"/>
      <c r="M713" s="143" t="s">
        <v>1</v>
      </c>
      <c r="N713" s="144" t="s">
        <v>38</v>
      </c>
      <c r="P713" s="145">
        <f>O713*H713</f>
        <v>0</v>
      </c>
      <c r="Q713" s="145">
        <v>0</v>
      </c>
      <c r="R713" s="145">
        <f>Q713*H713</f>
        <v>0</v>
      </c>
      <c r="S713" s="145">
        <v>0</v>
      </c>
      <c r="T713" s="146">
        <f>S713*H713</f>
        <v>0</v>
      </c>
      <c r="AR713" s="147" t="s">
        <v>259</v>
      </c>
      <c r="AT713" s="147" t="s">
        <v>254</v>
      </c>
      <c r="AU713" s="147" t="s">
        <v>82</v>
      </c>
      <c r="AY713" s="17" t="s">
        <v>252</v>
      </c>
      <c r="BE713" s="148">
        <f>IF(N713="základní",J713,0)</f>
        <v>0</v>
      </c>
      <c r="BF713" s="148">
        <f>IF(N713="snížená",J713,0)</f>
        <v>0</v>
      </c>
      <c r="BG713" s="148">
        <f>IF(N713="zákl. přenesená",J713,0)</f>
        <v>0</v>
      </c>
      <c r="BH713" s="148">
        <f>IF(N713="sníž. přenesená",J713,0)</f>
        <v>0</v>
      </c>
      <c r="BI713" s="148">
        <f>IF(N713="nulová",J713,0)</f>
        <v>0</v>
      </c>
      <c r="BJ713" s="17" t="s">
        <v>80</v>
      </c>
      <c r="BK713" s="148">
        <f>ROUND(I713*H713,2)</f>
        <v>0</v>
      </c>
      <c r="BL713" s="17" t="s">
        <v>259</v>
      </c>
      <c r="BM713" s="147" t="s">
        <v>831</v>
      </c>
    </row>
    <row r="714" spans="2:65" s="1" customFormat="1" ht="44.25" customHeight="1">
      <c r="B714" s="32"/>
      <c r="C714" s="136" t="s">
        <v>832</v>
      </c>
      <c r="D714" s="136" t="s">
        <v>254</v>
      </c>
      <c r="E714" s="137" t="s">
        <v>833</v>
      </c>
      <c r="F714" s="138" t="s">
        <v>834</v>
      </c>
      <c r="G714" s="139" t="s">
        <v>336</v>
      </c>
      <c r="H714" s="140">
        <v>3041.402</v>
      </c>
      <c r="I714" s="141"/>
      <c r="J714" s="142">
        <f>ROUND(I714*H714,2)</f>
        <v>0</v>
      </c>
      <c r="K714" s="138" t="s">
        <v>258</v>
      </c>
      <c r="L714" s="32"/>
      <c r="M714" s="143" t="s">
        <v>1</v>
      </c>
      <c r="N714" s="144" t="s">
        <v>38</v>
      </c>
      <c r="P714" s="145">
        <f>O714*H714</f>
        <v>0</v>
      </c>
      <c r="Q714" s="145">
        <v>0</v>
      </c>
      <c r="R714" s="145">
        <f>Q714*H714</f>
        <v>0</v>
      </c>
      <c r="S714" s="145">
        <v>0</v>
      </c>
      <c r="T714" s="146">
        <f>S714*H714</f>
        <v>0</v>
      </c>
      <c r="AR714" s="147" t="s">
        <v>259</v>
      </c>
      <c r="AT714" s="147" t="s">
        <v>254</v>
      </c>
      <c r="AU714" s="147" t="s">
        <v>82</v>
      </c>
      <c r="AY714" s="17" t="s">
        <v>252</v>
      </c>
      <c r="BE714" s="148">
        <f>IF(N714="základní",J714,0)</f>
        <v>0</v>
      </c>
      <c r="BF714" s="148">
        <f>IF(N714="snížená",J714,0)</f>
        <v>0</v>
      </c>
      <c r="BG714" s="148">
        <f>IF(N714="zákl. přenesená",J714,0)</f>
        <v>0</v>
      </c>
      <c r="BH714" s="148">
        <f>IF(N714="sníž. přenesená",J714,0)</f>
        <v>0</v>
      </c>
      <c r="BI714" s="148">
        <f>IF(N714="nulová",J714,0)</f>
        <v>0</v>
      </c>
      <c r="BJ714" s="17" t="s">
        <v>80</v>
      </c>
      <c r="BK714" s="148">
        <f>ROUND(I714*H714,2)</f>
        <v>0</v>
      </c>
      <c r="BL714" s="17" t="s">
        <v>259</v>
      </c>
      <c r="BM714" s="147" t="s">
        <v>835</v>
      </c>
    </row>
    <row r="715" spans="2:65" s="13" customFormat="1">
      <c r="B715" s="156"/>
      <c r="D715" s="150" t="s">
        <v>261</v>
      </c>
      <c r="F715" s="158" t="s">
        <v>836</v>
      </c>
      <c r="H715" s="159">
        <v>3041.402</v>
      </c>
      <c r="I715" s="160"/>
      <c r="L715" s="156"/>
      <c r="M715" s="161"/>
      <c r="T715" s="162"/>
      <c r="AT715" s="157" t="s">
        <v>261</v>
      </c>
      <c r="AU715" s="157" t="s">
        <v>82</v>
      </c>
      <c r="AV715" s="13" t="s">
        <v>82</v>
      </c>
      <c r="AW715" s="13" t="s">
        <v>4</v>
      </c>
      <c r="AX715" s="13" t="s">
        <v>80</v>
      </c>
      <c r="AY715" s="157" t="s">
        <v>252</v>
      </c>
    </row>
    <row r="716" spans="2:65" s="1" customFormat="1" ht="37.9" customHeight="1">
      <c r="B716" s="32"/>
      <c r="C716" s="136" t="s">
        <v>837</v>
      </c>
      <c r="D716" s="136" t="s">
        <v>254</v>
      </c>
      <c r="E716" s="137" t="s">
        <v>838</v>
      </c>
      <c r="F716" s="138" t="s">
        <v>839</v>
      </c>
      <c r="G716" s="139" t="s">
        <v>336</v>
      </c>
      <c r="H716" s="140">
        <v>6.2409999999999997</v>
      </c>
      <c r="I716" s="141"/>
      <c r="J716" s="142">
        <f>ROUND(I716*H716,2)</f>
        <v>0</v>
      </c>
      <c r="K716" s="138" t="s">
        <v>258</v>
      </c>
      <c r="L716" s="32"/>
      <c r="M716" s="143" t="s">
        <v>1</v>
      </c>
      <c r="N716" s="144" t="s">
        <v>38</v>
      </c>
      <c r="P716" s="145">
        <f>O716*H716</f>
        <v>0</v>
      </c>
      <c r="Q716" s="145">
        <v>0</v>
      </c>
      <c r="R716" s="145">
        <f>Q716*H716</f>
        <v>0</v>
      </c>
      <c r="S716" s="145">
        <v>0</v>
      </c>
      <c r="T716" s="146">
        <f>S716*H716</f>
        <v>0</v>
      </c>
      <c r="AR716" s="147" t="s">
        <v>259</v>
      </c>
      <c r="AT716" s="147" t="s">
        <v>254</v>
      </c>
      <c r="AU716" s="147" t="s">
        <v>82</v>
      </c>
      <c r="AY716" s="17" t="s">
        <v>252</v>
      </c>
      <c r="BE716" s="148">
        <f>IF(N716="základní",J716,0)</f>
        <v>0</v>
      </c>
      <c r="BF716" s="148">
        <f>IF(N716="snížená",J716,0)</f>
        <v>0</v>
      </c>
      <c r="BG716" s="148">
        <f>IF(N716="zákl. přenesená",J716,0)</f>
        <v>0</v>
      </c>
      <c r="BH716" s="148">
        <f>IF(N716="sníž. přenesená",J716,0)</f>
        <v>0</v>
      </c>
      <c r="BI716" s="148">
        <f>IF(N716="nulová",J716,0)</f>
        <v>0</v>
      </c>
      <c r="BJ716" s="17" t="s">
        <v>80</v>
      </c>
      <c r="BK716" s="148">
        <f>ROUND(I716*H716,2)</f>
        <v>0</v>
      </c>
      <c r="BL716" s="17" t="s">
        <v>259</v>
      </c>
      <c r="BM716" s="147" t="s">
        <v>840</v>
      </c>
    </row>
    <row r="717" spans="2:65" s="13" customFormat="1">
      <c r="B717" s="156"/>
      <c r="D717" s="150" t="s">
        <v>261</v>
      </c>
      <c r="E717" s="157" t="s">
        <v>1</v>
      </c>
      <c r="F717" s="158" t="s">
        <v>841</v>
      </c>
      <c r="H717" s="159">
        <v>6.2409999999999997</v>
      </c>
      <c r="I717" s="160"/>
      <c r="L717" s="156"/>
      <c r="M717" s="161"/>
      <c r="T717" s="162"/>
      <c r="AT717" s="157" t="s">
        <v>261</v>
      </c>
      <c r="AU717" s="157" t="s">
        <v>82</v>
      </c>
      <c r="AV717" s="13" t="s">
        <v>82</v>
      </c>
      <c r="AW717" s="13" t="s">
        <v>30</v>
      </c>
      <c r="AX717" s="13" t="s">
        <v>80</v>
      </c>
      <c r="AY717" s="157" t="s">
        <v>252</v>
      </c>
    </row>
    <row r="718" spans="2:65" s="1" customFormat="1" ht="37.9" customHeight="1">
      <c r="B718" s="32"/>
      <c r="C718" s="136" t="s">
        <v>842</v>
      </c>
      <c r="D718" s="136" t="s">
        <v>254</v>
      </c>
      <c r="E718" s="137" t="s">
        <v>843</v>
      </c>
      <c r="F718" s="138" t="s">
        <v>844</v>
      </c>
      <c r="G718" s="139" t="s">
        <v>336</v>
      </c>
      <c r="H718" s="140">
        <v>19.376000000000001</v>
      </c>
      <c r="I718" s="141"/>
      <c r="J718" s="142">
        <f>ROUND(I718*H718,2)</f>
        <v>0</v>
      </c>
      <c r="K718" s="138" t="s">
        <v>258</v>
      </c>
      <c r="L718" s="32"/>
      <c r="M718" s="143" t="s">
        <v>1</v>
      </c>
      <c r="N718" s="144" t="s">
        <v>38</v>
      </c>
      <c r="P718" s="145">
        <f>O718*H718</f>
        <v>0</v>
      </c>
      <c r="Q718" s="145">
        <v>0</v>
      </c>
      <c r="R718" s="145">
        <f>Q718*H718</f>
        <v>0</v>
      </c>
      <c r="S718" s="145">
        <v>0</v>
      </c>
      <c r="T718" s="146">
        <f>S718*H718</f>
        <v>0</v>
      </c>
      <c r="AR718" s="147" t="s">
        <v>259</v>
      </c>
      <c r="AT718" s="147" t="s">
        <v>254</v>
      </c>
      <c r="AU718" s="147" t="s">
        <v>82</v>
      </c>
      <c r="AY718" s="17" t="s">
        <v>252</v>
      </c>
      <c r="BE718" s="148">
        <f>IF(N718="základní",J718,0)</f>
        <v>0</v>
      </c>
      <c r="BF718" s="148">
        <f>IF(N718="snížená",J718,0)</f>
        <v>0</v>
      </c>
      <c r="BG718" s="148">
        <f>IF(N718="zákl. přenesená",J718,0)</f>
        <v>0</v>
      </c>
      <c r="BH718" s="148">
        <f>IF(N718="sníž. přenesená",J718,0)</f>
        <v>0</v>
      </c>
      <c r="BI718" s="148">
        <f>IF(N718="nulová",J718,0)</f>
        <v>0</v>
      </c>
      <c r="BJ718" s="17" t="s">
        <v>80</v>
      </c>
      <c r="BK718" s="148">
        <f>ROUND(I718*H718,2)</f>
        <v>0</v>
      </c>
      <c r="BL718" s="17" t="s">
        <v>259</v>
      </c>
      <c r="BM718" s="147" t="s">
        <v>845</v>
      </c>
    </row>
    <row r="719" spans="2:65" s="13" customFormat="1">
      <c r="B719" s="156"/>
      <c r="D719" s="150" t="s">
        <v>261</v>
      </c>
      <c r="E719" s="157" t="s">
        <v>1</v>
      </c>
      <c r="F719" s="158" t="s">
        <v>846</v>
      </c>
      <c r="H719" s="159">
        <v>19.376000000000001</v>
      </c>
      <c r="I719" s="160"/>
      <c r="L719" s="156"/>
      <c r="M719" s="161"/>
      <c r="T719" s="162"/>
      <c r="AT719" s="157" t="s">
        <v>261</v>
      </c>
      <c r="AU719" s="157" t="s">
        <v>82</v>
      </c>
      <c r="AV719" s="13" t="s">
        <v>82</v>
      </c>
      <c r="AW719" s="13" t="s">
        <v>30</v>
      </c>
      <c r="AX719" s="13" t="s">
        <v>73</v>
      </c>
      <c r="AY719" s="157" t="s">
        <v>252</v>
      </c>
    </row>
    <row r="720" spans="2:65" s="14" customFormat="1">
      <c r="B720" s="163"/>
      <c r="D720" s="150" t="s">
        <v>261</v>
      </c>
      <c r="E720" s="164" t="s">
        <v>1</v>
      </c>
      <c r="F720" s="165" t="s">
        <v>277</v>
      </c>
      <c r="H720" s="166">
        <v>19.376000000000001</v>
      </c>
      <c r="I720" s="167"/>
      <c r="L720" s="163"/>
      <c r="M720" s="168"/>
      <c r="T720" s="169"/>
      <c r="AT720" s="164" t="s">
        <v>261</v>
      </c>
      <c r="AU720" s="164" t="s">
        <v>82</v>
      </c>
      <c r="AV720" s="14" t="s">
        <v>259</v>
      </c>
      <c r="AW720" s="14" t="s">
        <v>30</v>
      </c>
      <c r="AX720" s="14" t="s">
        <v>80</v>
      </c>
      <c r="AY720" s="164" t="s">
        <v>252</v>
      </c>
    </row>
    <row r="721" spans="2:65" s="1" customFormat="1" ht="44.25" customHeight="1">
      <c r="B721" s="32"/>
      <c r="C721" s="136" t="s">
        <v>847</v>
      </c>
      <c r="D721" s="136" t="s">
        <v>254</v>
      </c>
      <c r="E721" s="137" t="s">
        <v>848</v>
      </c>
      <c r="F721" s="138" t="s">
        <v>849</v>
      </c>
      <c r="G721" s="139" t="s">
        <v>336</v>
      </c>
      <c r="H721" s="140">
        <v>20.51</v>
      </c>
      <c r="I721" s="141"/>
      <c r="J721" s="142">
        <f>ROUND(I721*H721,2)</f>
        <v>0</v>
      </c>
      <c r="K721" s="138" t="s">
        <v>258</v>
      </c>
      <c r="L721" s="32"/>
      <c r="M721" s="143" t="s">
        <v>1</v>
      </c>
      <c r="N721" s="144" t="s">
        <v>38</v>
      </c>
      <c r="P721" s="145">
        <f>O721*H721</f>
        <v>0</v>
      </c>
      <c r="Q721" s="145">
        <v>0</v>
      </c>
      <c r="R721" s="145">
        <f>Q721*H721</f>
        <v>0</v>
      </c>
      <c r="S721" s="145">
        <v>0</v>
      </c>
      <c r="T721" s="146">
        <f>S721*H721</f>
        <v>0</v>
      </c>
      <c r="AR721" s="147" t="s">
        <v>259</v>
      </c>
      <c r="AT721" s="147" t="s">
        <v>254</v>
      </c>
      <c r="AU721" s="147" t="s">
        <v>82</v>
      </c>
      <c r="AY721" s="17" t="s">
        <v>252</v>
      </c>
      <c r="BE721" s="148">
        <f>IF(N721="základní",J721,0)</f>
        <v>0</v>
      </c>
      <c r="BF721" s="148">
        <f>IF(N721="snížená",J721,0)</f>
        <v>0</v>
      </c>
      <c r="BG721" s="148">
        <f>IF(N721="zákl. přenesená",J721,0)</f>
        <v>0</v>
      </c>
      <c r="BH721" s="148">
        <f>IF(N721="sníž. přenesená",J721,0)</f>
        <v>0</v>
      </c>
      <c r="BI721" s="148">
        <f>IF(N721="nulová",J721,0)</f>
        <v>0</v>
      </c>
      <c r="BJ721" s="17" t="s">
        <v>80</v>
      </c>
      <c r="BK721" s="148">
        <f>ROUND(I721*H721,2)</f>
        <v>0</v>
      </c>
      <c r="BL721" s="17" t="s">
        <v>259</v>
      </c>
      <c r="BM721" s="147" t="s">
        <v>850</v>
      </c>
    </row>
    <row r="722" spans="2:65" s="13" customFormat="1">
      <c r="B722" s="156"/>
      <c r="D722" s="150" t="s">
        <v>261</v>
      </c>
      <c r="E722" s="157" t="s">
        <v>1</v>
      </c>
      <c r="F722" s="158" t="s">
        <v>851</v>
      </c>
      <c r="H722" s="159">
        <v>20.51</v>
      </c>
      <c r="I722" s="160"/>
      <c r="L722" s="156"/>
      <c r="M722" s="161"/>
      <c r="T722" s="162"/>
      <c r="AT722" s="157" t="s">
        <v>261</v>
      </c>
      <c r="AU722" s="157" t="s">
        <v>82</v>
      </c>
      <c r="AV722" s="13" t="s">
        <v>82</v>
      </c>
      <c r="AW722" s="13" t="s">
        <v>30</v>
      </c>
      <c r="AX722" s="13" t="s">
        <v>80</v>
      </c>
      <c r="AY722" s="157" t="s">
        <v>252</v>
      </c>
    </row>
    <row r="723" spans="2:65" s="1" customFormat="1" ht="44.25" customHeight="1">
      <c r="B723" s="32"/>
      <c r="C723" s="136" t="s">
        <v>852</v>
      </c>
      <c r="D723" s="136" t="s">
        <v>254</v>
      </c>
      <c r="E723" s="137" t="s">
        <v>853</v>
      </c>
      <c r="F723" s="138" t="s">
        <v>854</v>
      </c>
      <c r="G723" s="139" t="s">
        <v>336</v>
      </c>
      <c r="H723" s="140">
        <v>2.1150000000000002</v>
      </c>
      <c r="I723" s="141"/>
      <c r="J723" s="142">
        <f>ROUND(I723*H723,2)</f>
        <v>0</v>
      </c>
      <c r="K723" s="138" t="s">
        <v>258</v>
      </c>
      <c r="L723" s="32"/>
      <c r="M723" s="143" t="s">
        <v>1</v>
      </c>
      <c r="N723" s="144" t="s">
        <v>38</v>
      </c>
      <c r="P723" s="145">
        <f>O723*H723</f>
        <v>0</v>
      </c>
      <c r="Q723" s="145">
        <v>0</v>
      </c>
      <c r="R723" s="145">
        <f>Q723*H723</f>
        <v>0</v>
      </c>
      <c r="S723" s="145">
        <v>0</v>
      </c>
      <c r="T723" s="146">
        <f>S723*H723</f>
        <v>0</v>
      </c>
      <c r="AR723" s="147" t="s">
        <v>259</v>
      </c>
      <c r="AT723" s="147" t="s">
        <v>254</v>
      </c>
      <c r="AU723" s="147" t="s">
        <v>82</v>
      </c>
      <c r="AY723" s="17" t="s">
        <v>252</v>
      </c>
      <c r="BE723" s="148">
        <f>IF(N723="základní",J723,0)</f>
        <v>0</v>
      </c>
      <c r="BF723" s="148">
        <f>IF(N723="snížená",J723,0)</f>
        <v>0</v>
      </c>
      <c r="BG723" s="148">
        <f>IF(N723="zákl. přenesená",J723,0)</f>
        <v>0</v>
      </c>
      <c r="BH723" s="148">
        <f>IF(N723="sníž. přenesená",J723,0)</f>
        <v>0</v>
      </c>
      <c r="BI723" s="148">
        <f>IF(N723="nulová",J723,0)</f>
        <v>0</v>
      </c>
      <c r="BJ723" s="17" t="s">
        <v>80</v>
      </c>
      <c r="BK723" s="148">
        <f>ROUND(I723*H723,2)</f>
        <v>0</v>
      </c>
      <c r="BL723" s="17" t="s">
        <v>259</v>
      </c>
      <c r="BM723" s="147" t="s">
        <v>855</v>
      </c>
    </row>
    <row r="724" spans="2:65" s="13" customFormat="1">
      <c r="B724" s="156"/>
      <c r="D724" s="150" t="s">
        <v>261</v>
      </c>
      <c r="E724" s="157" t="s">
        <v>1</v>
      </c>
      <c r="F724" s="158" t="s">
        <v>856</v>
      </c>
      <c r="H724" s="159">
        <v>2.1150000000000002</v>
      </c>
      <c r="I724" s="160"/>
      <c r="L724" s="156"/>
      <c r="M724" s="161"/>
      <c r="T724" s="162"/>
      <c r="AT724" s="157" t="s">
        <v>261</v>
      </c>
      <c r="AU724" s="157" t="s">
        <v>82</v>
      </c>
      <c r="AV724" s="13" t="s">
        <v>82</v>
      </c>
      <c r="AW724" s="13" t="s">
        <v>30</v>
      </c>
      <c r="AX724" s="13" t="s">
        <v>80</v>
      </c>
      <c r="AY724" s="157" t="s">
        <v>252</v>
      </c>
    </row>
    <row r="725" spans="2:65" s="1" customFormat="1" ht="49.15" customHeight="1">
      <c r="B725" s="32"/>
      <c r="C725" s="136" t="s">
        <v>857</v>
      </c>
      <c r="D725" s="136" t="s">
        <v>254</v>
      </c>
      <c r="E725" s="137" t="s">
        <v>858</v>
      </c>
      <c r="F725" s="138" t="s">
        <v>859</v>
      </c>
      <c r="G725" s="139" t="s">
        <v>336</v>
      </c>
      <c r="H725" s="140">
        <v>0.32700000000000001</v>
      </c>
      <c r="I725" s="141"/>
      <c r="J725" s="142">
        <f>ROUND(I725*H725,2)</f>
        <v>0</v>
      </c>
      <c r="K725" s="138" t="s">
        <v>258</v>
      </c>
      <c r="L725" s="32"/>
      <c r="M725" s="143" t="s">
        <v>1</v>
      </c>
      <c r="N725" s="144" t="s">
        <v>38</v>
      </c>
      <c r="P725" s="145">
        <f>O725*H725</f>
        <v>0</v>
      </c>
      <c r="Q725" s="145">
        <v>0</v>
      </c>
      <c r="R725" s="145">
        <f>Q725*H725</f>
        <v>0</v>
      </c>
      <c r="S725" s="145">
        <v>0</v>
      </c>
      <c r="T725" s="146">
        <f>S725*H725</f>
        <v>0</v>
      </c>
      <c r="AR725" s="147" t="s">
        <v>259</v>
      </c>
      <c r="AT725" s="147" t="s">
        <v>254</v>
      </c>
      <c r="AU725" s="147" t="s">
        <v>82</v>
      </c>
      <c r="AY725" s="17" t="s">
        <v>252</v>
      </c>
      <c r="BE725" s="148">
        <f>IF(N725="základní",J725,0)</f>
        <v>0</v>
      </c>
      <c r="BF725" s="148">
        <f>IF(N725="snížená",J725,0)</f>
        <v>0</v>
      </c>
      <c r="BG725" s="148">
        <f>IF(N725="zákl. přenesená",J725,0)</f>
        <v>0</v>
      </c>
      <c r="BH725" s="148">
        <f>IF(N725="sníž. přenesená",J725,0)</f>
        <v>0</v>
      </c>
      <c r="BI725" s="148">
        <f>IF(N725="nulová",J725,0)</f>
        <v>0</v>
      </c>
      <c r="BJ725" s="17" t="s">
        <v>80</v>
      </c>
      <c r="BK725" s="148">
        <f>ROUND(I725*H725,2)</f>
        <v>0</v>
      </c>
      <c r="BL725" s="17" t="s">
        <v>259</v>
      </c>
      <c r="BM725" s="147" t="s">
        <v>860</v>
      </c>
    </row>
    <row r="726" spans="2:65" s="12" customFormat="1">
      <c r="B726" s="149"/>
      <c r="D726" s="150" t="s">
        <v>261</v>
      </c>
      <c r="E726" s="151" t="s">
        <v>1</v>
      </c>
      <c r="F726" s="152" t="s">
        <v>861</v>
      </c>
      <c r="H726" s="151" t="s">
        <v>1</v>
      </c>
      <c r="I726" s="153"/>
      <c r="L726" s="149"/>
      <c r="M726" s="154"/>
      <c r="T726" s="155"/>
      <c r="AT726" s="151" t="s">
        <v>261</v>
      </c>
      <c r="AU726" s="151" t="s">
        <v>82</v>
      </c>
      <c r="AV726" s="12" t="s">
        <v>80</v>
      </c>
      <c r="AW726" s="12" t="s">
        <v>30</v>
      </c>
      <c r="AX726" s="12" t="s">
        <v>73</v>
      </c>
      <c r="AY726" s="151" t="s">
        <v>252</v>
      </c>
    </row>
    <row r="727" spans="2:65" s="13" customFormat="1">
      <c r="B727" s="156"/>
      <c r="D727" s="150" t="s">
        <v>261</v>
      </c>
      <c r="E727" s="157" t="s">
        <v>1</v>
      </c>
      <c r="F727" s="158" t="s">
        <v>862</v>
      </c>
      <c r="H727" s="159">
        <v>0.32700000000000001</v>
      </c>
      <c r="I727" s="160"/>
      <c r="L727" s="156"/>
      <c r="M727" s="161"/>
      <c r="T727" s="162"/>
      <c r="AT727" s="157" t="s">
        <v>261</v>
      </c>
      <c r="AU727" s="157" t="s">
        <v>82</v>
      </c>
      <c r="AV727" s="13" t="s">
        <v>82</v>
      </c>
      <c r="AW727" s="13" t="s">
        <v>30</v>
      </c>
      <c r="AX727" s="13" t="s">
        <v>80</v>
      </c>
      <c r="AY727" s="157" t="s">
        <v>252</v>
      </c>
    </row>
    <row r="728" spans="2:65" s="1" customFormat="1" ht="44.25" customHeight="1">
      <c r="B728" s="32"/>
      <c r="C728" s="136" t="s">
        <v>863</v>
      </c>
      <c r="D728" s="136" t="s">
        <v>254</v>
      </c>
      <c r="E728" s="137" t="s">
        <v>864</v>
      </c>
      <c r="F728" s="138" t="s">
        <v>865</v>
      </c>
      <c r="G728" s="139" t="s">
        <v>336</v>
      </c>
      <c r="H728" s="140">
        <v>62.47</v>
      </c>
      <c r="I728" s="141"/>
      <c r="J728" s="142">
        <f>ROUND(I728*H728,2)</f>
        <v>0</v>
      </c>
      <c r="K728" s="138" t="s">
        <v>258</v>
      </c>
      <c r="L728" s="32"/>
      <c r="M728" s="143" t="s">
        <v>1</v>
      </c>
      <c r="N728" s="144" t="s">
        <v>38</v>
      </c>
      <c r="P728" s="145">
        <f>O728*H728</f>
        <v>0</v>
      </c>
      <c r="Q728" s="145">
        <v>0</v>
      </c>
      <c r="R728" s="145">
        <f>Q728*H728</f>
        <v>0</v>
      </c>
      <c r="S728" s="145">
        <v>0</v>
      </c>
      <c r="T728" s="146">
        <f>S728*H728</f>
        <v>0</v>
      </c>
      <c r="AR728" s="147" t="s">
        <v>259</v>
      </c>
      <c r="AT728" s="147" t="s">
        <v>254</v>
      </c>
      <c r="AU728" s="147" t="s">
        <v>82</v>
      </c>
      <c r="AY728" s="17" t="s">
        <v>252</v>
      </c>
      <c r="BE728" s="148">
        <f>IF(N728="základní",J728,0)</f>
        <v>0</v>
      </c>
      <c r="BF728" s="148">
        <f>IF(N728="snížená",J728,0)</f>
        <v>0</v>
      </c>
      <c r="BG728" s="148">
        <f>IF(N728="zákl. přenesená",J728,0)</f>
        <v>0</v>
      </c>
      <c r="BH728" s="148">
        <f>IF(N728="sníž. přenesená",J728,0)</f>
        <v>0</v>
      </c>
      <c r="BI728" s="148">
        <f>IF(N728="nulová",J728,0)</f>
        <v>0</v>
      </c>
      <c r="BJ728" s="17" t="s">
        <v>80</v>
      </c>
      <c r="BK728" s="148">
        <f>ROUND(I728*H728,2)</f>
        <v>0</v>
      </c>
      <c r="BL728" s="17" t="s">
        <v>259</v>
      </c>
      <c r="BM728" s="147" t="s">
        <v>866</v>
      </c>
    </row>
    <row r="729" spans="2:65" s="13" customFormat="1">
      <c r="B729" s="156"/>
      <c r="D729" s="150" t="s">
        <v>261</v>
      </c>
      <c r="E729" s="157" t="s">
        <v>1</v>
      </c>
      <c r="F729" s="158" t="s">
        <v>867</v>
      </c>
      <c r="H729" s="159">
        <v>62.47</v>
      </c>
      <c r="I729" s="160"/>
      <c r="L729" s="156"/>
      <c r="M729" s="161"/>
      <c r="T729" s="162"/>
      <c r="AT729" s="157" t="s">
        <v>261</v>
      </c>
      <c r="AU729" s="157" t="s">
        <v>82</v>
      </c>
      <c r="AV729" s="13" t="s">
        <v>82</v>
      </c>
      <c r="AW729" s="13" t="s">
        <v>30</v>
      </c>
      <c r="AX729" s="13" t="s">
        <v>80</v>
      </c>
      <c r="AY729" s="157" t="s">
        <v>252</v>
      </c>
    </row>
    <row r="730" spans="2:65" s="1" customFormat="1" ht="44.25" customHeight="1">
      <c r="B730" s="32"/>
      <c r="C730" s="136" t="s">
        <v>868</v>
      </c>
      <c r="D730" s="136" t="s">
        <v>254</v>
      </c>
      <c r="E730" s="137" t="s">
        <v>869</v>
      </c>
      <c r="F730" s="138" t="s">
        <v>870</v>
      </c>
      <c r="G730" s="139" t="s">
        <v>336</v>
      </c>
      <c r="H730" s="140">
        <v>4.0919999999999996</v>
      </c>
      <c r="I730" s="141"/>
      <c r="J730" s="142">
        <f>ROUND(I730*H730,2)</f>
        <v>0</v>
      </c>
      <c r="K730" s="138" t="s">
        <v>258</v>
      </c>
      <c r="L730" s="32"/>
      <c r="M730" s="143" t="s">
        <v>1</v>
      </c>
      <c r="N730" s="144" t="s">
        <v>38</v>
      </c>
      <c r="P730" s="145">
        <f>O730*H730</f>
        <v>0</v>
      </c>
      <c r="Q730" s="145">
        <v>0</v>
      </c>
      <c r="R730" s="145">
        <f>Q730*H730</f>
        <v>0</v>
      </c>
      <c r="S730" s="145">
        <v>0</v>
      </c>
      <c r="T730" s="146">
        <f>S730*H730</f>
        <v>0</v>
      </c>
      <c r="AR730" s="147" t="s">
        <v>259</v>
      </c>
      <c r="AT730" s="147" t="s">
        <v>254</v>
      </c>
      <c r="AU730" s="147" t="s">
        <v>82</v>
      </c>
      <c r="AY730" s="17" t="s">
        <v>252</v>
      </c>
      <c r="BE730" s="148">
        <f>IF(N730="základní",J730,0)</f>
        <v>0</v>
      </c>
      <c r="BF730" s="148">
        <f>IF(N730="snížená",J730,0)</f>
        <v>0</v>
      </c>
      <c r="BG730" s="148">
        <f>IF(N730="zákl. přenesená",J730,0)</f>
        <v>0</v>
      </c>
      <c r="BH730" s="148">
        <f>IF(N730="sníž. přenesená",J730,0)</f>
        <v>0</v>
      </c>
      <c r="BI730" s="148">
        <f>IF(N730="nulová",J730,0)</f>
        <v>0</v>
      </c>
      <c r="BJ730" s="17" t="s">
        <v>80</v>
      </c>
      <c r="BK730" s="148">
        <f>ROUND(I730*H730,2)</f>
        <v>0</v>
      </c>
      <c r="BL730" s="17" t="s">
        <v>259</v>
      </c>
      <c r="BM730" s="147" t="s">
        <v>871</v>
      </c>
    </row>
    <row r="731" spans="2:65" s="13" customFormat="1">
      <c r="B731" s="156"/>
      <c r="D731" s="150" t="s">
        <v>261</v>
      </c>
      <c r="E731" s="157" t="s">
        <v>1</v>
      </c>
      <c r="F731" s="158" t="s">
        <v>872</v>
      </c>
      <c r="H731" s="159">
        <v>4.0919999999999996</v>
      </c>
      <c r="I731" s="160"/>
      <c r="L731" s="156"/>
      <c r="M731" s="161"/>
      <c r="T731" s="162"/>
      <c r="AT731" s="157" t="s">
        <v>261</v>
      </c>
      <c r="AU731" s="157" t="s">
        <v>82</v>
      </c>
      <c r="AV731" s="13" t="s">
        <v>82</v>
      </c>
      <c r="AW731" s="13" t="s">
        <v>30</v>
      </c>
      <c r="AX731" s="13" t="s">
        <v>80</v>
      </c>
      <c r="AY731" s="157" t="s">
        <v>252</v>
      </c>
    </row>
    <row r="732" spans="2:65" s="1" customFormat="1" ht="44.25" customHeight="1">
      <c r="B732" s="32"/>
      <c r="C732" s="136" t="s">
        <v>873</v>
      </c>
      <c r="D732" s="136" t="s">
        <v>254</v>
      </c>
      <c r="E732" s="137" t="s">
        <v>874</v>
      </c>
      <c r="F732" s="138" t="s">
        <v>875</v>
      </c>
      <c r="G732" s="139" t="s">
        <v>336</v>
      </c>
      <c r="H732" s="140">
        <v>30.795000000000002</v>
      </c>
      <c r="I732" s="141"/>
      <c r="J732" s="142">
        <f>ROUND(I732*H732,2)</f>
        <v>0</v>
      </c>
      <c r="K732" s="138" t="s">
        <v>258</v>
      </c>
      <c r="L732" s="32"/>
      <c r="M732" s="143" t="s">
        <v>1</v>
      </c>
      <c r="N732" s="144" t="s">
        <v>38</v>
      </c>
      <c r="P732" s="145">
        <f>O732*H732</f>
        <v>0</v>
      </c>
      <c r="Q732" s="145">
        <v>0</v>
      </c>
      <c r="R732" s="145">
        <f>Q732*H732</f>
        <v>0</v>
      </c>
      <c r="S732" s="145">
        <v>0</v>
      </c>
      <c r="T732" s="146">
        <f>S732*H732</f>
        <v>0</v>
      </c>
      <c r="AR732" s="147" t="s">
        <v>259</v>
      </c>
      <c r="AT732" s="147" t="s">
        <v>254</v>
      </c>
      <c r="AU732" s="147" t="s">
        <v>82</v>
      </c>
      <c r="AY732" s="17" t="s">
        <v>252</v>
      </c>
      <c r="BE732" s="148">
        <f>IF(N732="základní",J732,0)</f>
        <v>0</v>
      </c>
      <c r="BF732" s="148">
        <f>IF(N732="snížená",J732,0)</f>
        <v>0</v>
      </c>
      <c r="BG732" s="148">
        <f>IF(N732="zákl. přenesená",J732,0)</f>
        <v>0</v>
      </c>
      <c r="BH732" s="148">
        <f>IF(N732="sníž. přenesená",J732,0)</f>
        <v>0</v>
      </c>
      <c r="BI732" s="148">
        <f>IF(N732="nulová",J732,0)</f>
        <v>0</v>
      </c>
      <c r="BJ732" s="17" t="s">
        <v>80</v>
      </c>
      <c r="BK732" s="148">
        <f>ROUND(I732*H732,2)</f>
        <v>0</v>
      </c>
      <c r="BL732" s="17" t="s">
        <v>259</v>
      </c>
      <c r="BM732" s="147" t="s">
        <v>876</v>
      </c>
    </row>
    <row r="733" spans="2:65" s="13" customFormat="1">
      <c r="B733" s="156"/>
      <c r="D733" s="150" t="s">
        <v>261</v>
      </c>
      <c r="E733" s="157" t="s">
        <v>1</v>
      </c>
      <c r="F733" s="158" t="s">
        <v>877</v>
      </c>
      <c r="H733" s="159">
        <v>30.795000000000002</v>
      </c>
      <c r="I733" s="160"/>
      <c r="L733" s="156"/>
      <c r="M733" s="161"/>
      <c r="T733" s="162"/>
      <c r="AT733" s="157" t="s">
        <v>261</v>
      </c>
      <c r="AU733" s="157" t="s">
        <v>82</v>
      </c>
      <c r="AV733" s="13" t="s">
        <v>82</v>
      </c>
      <c r="AW733" s="13" t="s">
        <v>30</v>
      </c>
      <c r="AX733" s="13" t="s">
        <v>80</v>
      </c>
      <c r="AY733" s="157" t="s">
        <v>252</v>
      </c>
    </row>
    <row r="734" spans="2:65" s="1" customFormat="1" ht="44.25" customHeight="1">
      <c r="B734" s="32"/>
      <c r="C734" s="136" t="s">
        <v>878</v>
      </c>
      <c r="D734" s="136" t="s">
        <v>254</v>
      </c>
      <c r="E734" s="137" t="s">
        <v>879</v>
      </c>
      <c r="F734" s="138" t="s">
        <v>880</v>
      </c>
      <c r="G734" s="139" t="s">
        <v>336</v>
      </c>
      <c r="H734" s="140">
        <v>17.143999999999998</v>
      </c>
      <c r="I734" s="141"/>
      <c r="J734" s="142">
        <f>ROUND(I734*H734,2)</f>
        <v>0</v>
      </c>
      <c r="K734" s="138" t="s">
        <v>258</v>
      </c>
      <c r="L734" s="32"/>
      <c r="M734" s="143" t="s">
        <v>1</v>
      </c>
      <c r="N734" s="144" t="s">
        <v>38</v>
      </c>
      <c r="P734" s="145">
        <f>O734*H734</f>
        <v>0</v>
      </c>
      <c r="Q734" s="145">
        <v>0</v>
      </c>
      <c r="R734" s="145">
        <f>Q734*H734</f>
        <v>0</v>
      </c>
      <c r="S734" s="145">
        <v>0</v>
      </c>
      <c r="T734" s="146">
        <f>S734*H734</f>
        <v>0</v>
      </c>
      <c r="AR734" s="147" t="s">
        <v>259</v>
      </c>
      <c r="AT734" s="147" t="s">
        <v>254</v>
      </c>
      <c r="AU734" s="147" t="s">
        <v>82</v>
      </c>
      <c r="AY734" s="17" t="s">
        <v>252</v>
      </c>
      <c r="BE734" s="148">
        <f>IF(N734="základní",J734,0)</f>
        <v>0</v>
      </c>
      <c r="BF734" s="148">
        <f>IF(N734="snížená",J734,0)</f>
        <v>0</v>
      </c>
      <c r="BG734" s="148">
        <f>IF(N734="zákl. přenesená",J734,0)</f>
        <v>0</v>
      </c>
      <c r="BH734" s="148">
        <f>IF(N734="sníž. přenesená",J734,0)</f>
        <v>0</v>
      </c>
      <c r="BI734" s="148">
        <f>IF(N734="nulová",J734,0)</f>
        <v>0</v>
      </c>
      <c r="BJ734" s="17" t="s">
        <v>80</v>
      </c>
      <c r="BK734" s="148">
        <f>ROUND(I734*H734,2)</f>
        <v>0</v>
      </c>
      <c r="BL734" s="17" t="s">
        <v>259</v>
      </c>
      <c r="BM734" s="147" t="s">
        <v>881</v>
      </c>
    </row>
    <row r="735" spans="2:65" s="13" customFormat="1">
      <c r="B735" s="156"/>
      <c r="D735" s="150" t="s">
        <v>261</v>
      </c>
      <c r="E735" s="157" t="s">
        <v>1</v>
      </c>
      <c r="F735" s="158" t="s">
        <v>882</v>
      </c>
      <c r="H735" s="159">
        <v>17.143999999999998</v>
      </c>
      <c r="I735" s="160"/>
      <c r="L735" s="156"/>
      <c r="M735" s="161"/>
      <c r="T735" s="162"/>
      <c r="AT735" s="157" t="s">
        <v>261</v>
      </c>
      <c r="AU735" s="157" t="s">
        <v>82</v>
      </c>
      <c r="AV735" s="13" t="s">
        <v>82</v>
      </c>
      <c r="AW735" s="13" t="s">
        <v>30</v>
      </c>
      <c r="AX735" s="13" t="s">
        <v>80</v>
      </c>
      <c r="AY735" s="157" t="s">
        <v>252</v>
      </c>
    </row>
    <row r="736" spans="2:65" s="1" customFormat="1" ht="49.15" customHeight="1">
      <c r="B736" s="32"/>
      <c r="C736" s="136" t="s">
        <v>883</v>
      </c>
      <c r="D736" s="136" t="s">
        <v>254</v>
      </c>
      <c r="E736" s="137" t="s">
        <v>884</v>
      </c>
      <c r="F736" s="138" t="s">
        <v>885</v>
      </c>
      <c r="G736" s="139" t="s">
        <v>336</v>
      </c>
      <c r="H736" s="140">
        <v>41.445</v>
      </c>
      <c r="I736" s="141"/>
      <c r="J736" s="142">
        <f>ROUND(I736*H736,2)</f>
        <v>0</v>
      </c>
      <c r="K736" s="138" t="s">
        <v>258</v>
      </c>
      <c r="L736" s="32"/>
      <c r="M736" s="143" t="s">
        <v>1</v>
      </c>
      <c r="N736" s="144" t="s">
        <v>38</v>
      </c>
      <c r="P736" s="145">
        <f>O736*H736</f>
        <v>0</v>
      </c>
      <c r="Q736" s="145">
        <v>0</v>
      </c>
      <c r="R736" s="145">
        <f>Q736*H736</f>
        <v>0</v>
      </c>
      <c r="S736" s="145">
        <v>0</v>
      </c>
      <c r="T736" s="146">
        <f>S736*H736</f>
        <v>0</v>
      </c>
      <c r="AR736" s="147" t="s">
        <v>259</v>
      </c>
      <c r="AT736" s="147" t="s">
        <v>254</v>
      </c>
      <c r="AU736" s="147" t="s">
        <v>82</v>
      </c>
      <c r="AY736" s="17" t="s">
        <v>252</v>
      </c>
      <c r="BE736" s="148">
        <f>IF(N736="základní",J736,0)</f>
        <v>0</v>
      </c>
      <c r="BF736" s="148">
        <f>IF(N736="snížená",J736,0)</f>
        <v>0</v>
      </c>
      <c r="BG736" s="148">
        <f>IF(N736="zákl. přenesená",J736,0)</f>
        <v>0</v>
      </c>
      <c r="BH736" s="148">
        <f>IF(N736="sníž. přenesená",J736,0)</f>
        <v>0</v>
      </c>
      <c r="BI736" s="148">
        <f>IF(N736="nulová",J736,0)</f>
        <v>0</v>
      </c>
      <c r="BJ736" s="17" t="s">
        <v>80</v>
      </c>
      <c r="BK736" s="148">
        <f>ROUND(I736*H736,2)</f>
        <v>0</v>
      </c>
      <c r="BL736" s="17" t="s">
        <v>259</v>
      </c>
      <c r="BM736" s="147" t="s">
        <v>886</v>
      </c>
    </row>
    <row r="737" spans="2:65" s="13" customFormat="1">
      <c r="B737" s="156"/>
      <c r="D737" s="150" t="s">
        <v>261</v>
      </c>
      <c r="E737" s="157" t="s">
        <v>1</v>
      </c>
      <c r="F737" s="158" t="s">
        <v>887</v>
      </c>
      <c r="H737" s="159">
        <v>41.445</v>
      </c>
      <c r="I737" s="160"/>
      <c r="L737" s="156"/>
      <c r="M737" s="161"/>
      <c r="T737" s="162"/>
      <c r="AT737" s="157" t="s">
        <v>261</v>
      </c>
      <c r="AU737" s="157" t="s">
        <v>82</v>
      </c>
      <c r="AV737" s="13" t="s">
        <v>82</v>
      </c>
      <c r="AW737" s="13" t="s">
        <v>30</v>
      </c>
      <c r="AX737" s="13" t="s">
        <v>80</v>
      </c>
      <c r="AY737" s="157" t="s">
        <v>252</v>
      </c>
    </row>
    <row r="738" spans="2:65" s="1" customFormat="1" ht="44.25" customHeight="1">
      <c r="B738" s="32"/>
      <c r="C738" s="136" t="s">
        <v>888</v>
      </c>
      <c r="D738" s="136" t="s">
        <v>254</v>
      </c>
      <c r="E738" s="137" t="s">
        <v>889</v>
      </c>
      <c r="F738" s="138" t="s">
        <v>890</v>
      </c>
      <c r="G738" s="139" t="s">
        <v>336</v>
      </c>
      <c r="H738" s="140">
        <v>1.665</v>
      </c>
      <c r="I738" s="141"/>
      <c r="J738" s="142">
        <f>ROUND(I738*H738,2)</f>
        <v>0</v>
      </c>
      <c r="K738" s="138" t="s">
        <v>258</v>
      </c>
      <c r="L738" s="32"/>
      <c r="M738" s="143" t="s">
        <v>1</v>
      </c>
      <c r="N738" s="144" t="s">
        <v>38</v>
      </c>
      <c r="P738" s="145">
        <f>O738*H738</f>
        <v>0</v>
      </c>
      <c r="Q738" s="145">
        <v>0</v>
      </c>
      <c r="R738" s="145">
        <f>Q738*H738</f>
        <v>0</v>
      </c>
      <c r="S738" s="145">
        <v>0</v>
      </c>
      <c r="T738" s="146">
        <f>S738*H738</f>
        <v>0</v>
      </c>
      <c r="AR738" s="147" t="s">
        <v>259</v>
      </c>
      <c r="AT738" s="147" t="s">
        <v>254</v>
      </c>
      <c r="AU738" s="147" t="s">
        <v>82</v>
      </c>
      <c r="AY738" s="17" t="s">
        <v>252</v>
      </c>
      <c r="BE738" s="148">
        <f>IF(N738="základní",J738,0)</f>
        <v>0</v>
      </c>
      <c r="BF738" s="148">
        <f>IF(N738="snížená",J738,0)</f>
        <v>0</v>
      </c>
      <c r="BG738" s="148">
        <f>IF(N738="zákl. přenesená",J738,0)</f>
        <v>0</v>
      </c>
      <c r="BH738" s="148">
        <f>IF(N738="sníž. přenesená",J738,0)</f>
        <v>0</v>
      </c>
      <c r="BI738" s="148">
        <f>IF(N738="nulová",J738,0)</f>
        <v>0</v>
      </c>
      <c r="BJ738" s="17" t="s">
        <v>80</v>
      </c>
      <c r="BK738" s="148">
        <f>ROUND(I738*H738,2)</f>
        <v>0</v>
      </c>
      <c r="BL738" s="17" t="s">
        <v>259</v>
      </c>
      <c r="BM738" s="147" t="s">
        <v>891</v>
      </c>
    </row>
    <row r="739" spans="2:65" s="13" customFormat="1">
      <c r="B739" s="156"/>
      <c r="D739" s="150" t="s">
        <v>261</v>
      </c>
      <c r="E739" s="157" t="s">
        <v>1</v>
      </c>
      <c r="F739" s="158" t="s">
        <v>892</v>
      </c>
      <c r="H739" s="159">
        <v>1.665</v>
      </c>
      <c r="I739" s="160"/>
      <c r="L739" s="156"/>
      <c r="M739" s="161"/>
      <c r="T739" s="162"/>
      <c r="AT739" s="157" t="s">
        <v>261</v>
      </c>
      <c r="AU739" s="157" t="s">
        <v>82</v>
      </c>
      <c r="AV739" s="13" t="s">
        <v>82</v>
      </c>
      <c r="AW739" s="13" t="s">
        <v>30</v>
      </c>
      <c r="AX739" s="13" t="s">
        <v>80</v>
      </c>
      <c r="AY739" s="157" t="s">
        <v>252</v>
      </c>
    </row>
    <row r="740" spans="2:65" s="1" customFormat="1" ht="24.2" customHeight="1">
      <c r="B740" s="32"/>
      <c r="C740" s="136" t="s">
        <v>893</v>
      </c>
      <c r="D740" s="136" t="s">
        <v>254</v>
      </c>
      <c r="E740" s="137" t="s">
        <v>894</v>
      </c>
      <c r="F740" s="138" t="s">
        <v>895</v>
      </c>
      <c r="G740" s="139" t="s">
        <v>896</v>
      </c>
      <c r="H740" s="140">
        <v>1</v>
      </c>
      <c r="I740" s="141"/>
      <c r="J740" s="142">
        <f>ROUND(I740*H740,2)</f>
        <v>0</v>
      </c>
      <c r="K740" s="138" t="s">
        <v>1</v>
      </c>
      <c r="L740" s="32"/>
      <c r="M740" s="143" t="s">
        <v>1</v>
      </c>
      <c r="N740" s="144" t="s">
        <v>38</v>
      </c>
      <c r="P740" s="145">
        <f>O740*H740</f>
        <v>0</v>
      </c>
      <c r="Q740" s="145">
        <v>0</v>
      </c>
      <c r="R740" s="145">
        <f>Q740*H740</f>
        <v>0</v>
      </c>
      <c r="S740" s="145">
        <v>0</v>
      </c>
      <c r="T740" s="146">
        <f>S740*H740</f>
        <v>0</v>
      </c>
      <c r="AR740" s="147" t="s">
        <v>259</v>
      </c>
      <c r="AT740" s="147" t="s">
        <v>254</v>
      </c>
      <c r="AU740" s="147" t="s">
        <v>82</v>
      </c>
      <c r="AY740" s="17" t="s">
        <v>252</v>
      </c>
      <c r="BE740" s="148">
        <f>IF(N740="základní",J740,0)</f>
        <v>0</v>
      </c>
      <c r="BF740" s="148">
        <f>IF(N740="snížená",J740,0)</f>
        <v>0</v>
      </c>
      <c r="BG740" s="148">
        <f>IF(N740="zákl. přenesená",J740,0)</f>
        <v>0</v>
      </c>
      <c r="BH740" s="148">
        <f>IF(N740="sníž. přenesená",J740,0)</f>
        <v>0</v>
      </c>
      <c r="BI740" s="148">
        <f>IF(N740="nulová",J740,0)</f>
        <v>0</v>
      </c>
      <c r="BJ740" s="17" t="s">
        <v>80</v>
      </c>
      <c r="BK740" s="148">
        <f>ROUND(I740*H740,2)</f>
        <v>0</v>
      </c>
      <c r="BL740" s="17" t="s">
        <v>259</v>
      </c>
      <c r="BM740" s="147" t="s">
        <v>897</v>
      </c>
    </row>
    <row r="741" spans="2:65" s="1" customFormat="1" ht="24.2" customHeight="1">
      <c r="B741" s="32"/>
      <c r="C741" s="136" t="s">
        <v>898</v>
      </c>
      <c r="D741" s="136" t="s">
        <v>254</v>
      </c>
      <c r="E741" s="137" t="s">
        <v>899</v>
      </c>
      <c r="F741" s="138" t="s">
        <v>900</v>
      </c>
      <c r="G741" s="139" t="s">
        <v>901</v>
      </c>
      <c r="H741" s="140">
        <v>-11063.12</v>
      </c>
      <c r="I741" s="141"/>
      <c r="J741" s="142">
        <f>ROUND(I741*H741,2)</f>
        <v>0</v>
      </c>
      <c r="K741" s="138" t="s">
        <v>1</v>
      </c>
      <c r="L741" s="32"/>
      <c r="M741" s="143" t="s">
        <v>1</v>
      </c>
      <c r="N741" s="144" t="s">
        <v>38</v>
      </c>
      <c r="P741" s="145">
        <f>O741*H741</f>
        <v>0</v>
      </c>
      <c r="Q741" s="145">
        <v>0</v>
      </c>
      <c r="R741" s="145">
        <f>Q741*H741</f>
        <v>0</v>
      </c>
      <c r="S741" s="145">
        <v>0</v>
      </c>
      <c r="T741" s="146">
        <f>S741*H741</f>
        <v>0</v>
      </c>
      <c r="AR741" s="147" t="s">
        <v>259</v>
      </c>
      <c r="AT741" s="147" t="s">
        <v>254</v>
      </c>
      <c r="AU741" s="147" t="s">
        <v>82</v>
      </c>
      <c r="AY741" s="17" t="s">
        <v>252</v>
      </c>
      <c r="BE741" s="148">
        <f>IF(N741="základní",J741,0)</f>
        <v>0</v>
      </c>
      <c r="BF741" s="148">
        <f>IF(N741="snížená",J741,0)</f>
        <v>0</v>
      </c>
      <c r="BG741" s="148">
        <f>IF(N741="zákl. přenesená",J741,0)</f>
        <v>0</v>
      </c>
      <c r="BH741" s="148">
        <f>IF(N741="sníž. přenesená",J741,0)</f>
        <v>0</v>
      </c>
      <c r="BI741" s="148">
        <f>IF(N741="nulová",J741,0)</f>
        <v>0</v>
      </c>
      <c r="BJ741" s="17" t="s">
        <v>80</v>
      </c>
      <c r="BK741" s="148">
        <f>ROUND(I741*H741,2)</f>
        <v>0</v>
      </c>
      <c r="BL741" s="17" t="s">
        <v>259</v>
      </c>
      <c r="BM741" s="147" t="s">
        <v>902</v>
      </c>
    </row>
    <row r="742" spans="2:65" s="13" customFormat="1">
      <c r="B742" s="156"/>
      <c r="D742" s="150" t="s">
        <v>261</v>
      </c>
      <c r="E742" s="157" t="s">
        <v>1</v>
      </c>
      <c r="F742" s="158" t="s">
        <v>903</v>
      </c>
      <c r="H742" s="159">
        <v>-11063.12</v>
      </c>
      <c r="I742" s="160"/>
      <c r="L742" s="156"/>
      <c r="M742" s="161"/>
      <c r="T742" s="162"/>
      <c r="AT742" s="157" t="s">
        <v>261</v>
      </c>
      <c r="AU742" s="157" t="s">
        <v>82</v>
      </c>
      <c r="AV742" s="13" t="s">
        <v>82</v>
      </c>
      <c r="AW742" s="13" t="s">
        <v>30</v>
      </c>
      <c r="AX742" s="13" t="s">
        <v>80</v>
      </c>
      <c r="AY742" s="157" t="s">
        <v>252</v>
      </c>
    </row>
    <row r="743" spans="2:65" s="11" customFormat="1" ht="22.9" customHeight="1">
      <c r="B743" s="124"/>
      <c r="D743" s="125" t="s">
        <v>72</v>
      </c>
      <c r="E743" s="134" t="s">
        <v>904</v>
      </c>
      <c r="F743" s="134" t="s">
        <v>905</v>
      </c>
      <c r="I743" s="127"/>
      <c r="J743" s="135">
        <f>BK743</f>
        <v>0</v>
      </c>
      <c r="L743" s="124"/>
      <c r="M743" s="129"/>
      <c r="P743" s="130">
        <f>P744</f>
        <v>0</v>
      </c>
      <c r="R743" s="130">
        <f>R744</f>
        <v>0</v>
      </c>
      <c r="T743" s="131">
        <f>T744</f>
        <v>0</v>
      </c>
      <c r="AR743" s="125" t="s">
        <v>80</v>
      </c>
      <c r="AT743" s="132" t="s">
        <v>72</v>
      </c>
      <c r="AU743" s="132" t="s">
        <v>80</v>
      </c>
      <c r="AY743" s="125" t="s">
        <v>252</v>
      </c>
      <c r="BK743" s="133">
        <f>BK744</f>
        <v>0</v>
      </c>
    </row>
    <row r="744" spans="2:65" s="1" customFormat="1" ht="62.65" customHeight="1">
      <c r="B744" s="32"/>
      <c r="C744" s="136" t="s">
        <v>906</v>
      </c>
      <c r="D744" s="136" t="s">
        <v>254</v>
      </c>
      <c r="E744" s="137" t="s">
        <v>907</v>
      </c>
      <c r="F744" s="138" t="s">
        <v>908</v>
      </c>
      <c r="G744" s="139" t="s">
        <v>336</v>
      </c>
      <c r="H744" s="140">
        <v>200.959</v>
      </c>
      <c r="I744" s="141"/>
      <c r="J744" s="142">
        <f>ROUND(I744*H744,2)</f>
        <v>0</v>
      </c>
      <c r="K744" s="138" t="s">
        <v>258</v>
      </c>
      <c r="L744" s="32"/>
      <c r="M744" s="143" t="s">
        <v>1</v>
      </c>
      <c r="N744" s="144" t="s">
        <v>38</v>
      </c>
      <c r="P744" s="145">
        <f>O744*H744</f>
        <v>0</v>
      </c>
      <c r="Q744" s="145">
        <v>0</v>
      </c>
      <c r="R744" s="145">
        <f>Q744*H744</f>
        <v>0</v>
      </c>
      <c r="S744" s="145">
        <v>0</v>
      </c>
      <c r="T744" s="146">
        <f>S744*H744</f>
        <v>0</v>
      </c>
      <c r="AR744" s="147" t="s">
        <v>259</v>
      </c>
      <c r="AT744" s="147" t="s">
        <v>254</v>
      </c>
      <c r="AU744" s="147" t="s">
        <v>82</v>
      </c>
      <c r="AY744" s="17" t="s">
        <v>252</v>
      </c>
      <c r="BE744" s="148">
        <f>IF(N744="základní",J744,0)</f>
        <v>0</v>
      </c>
      <c r="BF744" s="148">
        <f>IF(N744="snížená",J744,0)</f>
        <v>0</v>
      </c>
      <c r="BG744" s="148">
        <f>IF(N744="zákl. přenesená",J744,0)</f>
        <v>0</v>
      </c>
      <c r="BH744" s="148">
        <f>IF(N744="sníž. přenesená",J744,0)</f>
        <v>0</v>
      </c>
      <c r="BI744" s="148">
        <f>IF(N744="nulová",J744,0)</f>
        <v>0</v>
      </c>
      <c r="BJ744" s="17" t="s">
        <v>80</v>
      </c>
      <c r="BK744" s="148">
        <f>ROUND(I744*H744,2)</f>
        <v>0</v>
      </c>
      <c r="BL744" s="17" t="s">
        <v>259</v>
      </c>
      <c r="BM744" s="147" t="s">
        <v>909</v>
      </c>
    </row>
    <row r="745" spans="2:65" s="11" customFormat="1" ht="25.9" customHeight="1">
      <c r="B745" s="124"/>
      <c r="D745" s="125" t="s">
        <v>72</v>
      </c>
      <c r="E745" s="126" t="s">
        <v>910</v>
      </c>
      <c r="F745" s="126" t="s">
        <v>911</v>
      </c>
      <c r="I745" s="127"/>
      <c r="J745" s="128">
        <f>BK745</f>
        <v>0</v>
      </c>
      <c r="L745" s="124"/>
      <c r="M745" s="129"/>
      <c r="P745" s="130">
        <f>P746+P765+P769+P851+P853+P874+P962+P994+P1013+P1017+P1050+P1194+P1204+P1235+P1242+P1247+P1297+P1332+P1381+P1421+P1497+P1505</f>
        <v>0</v>
      </c>
      <c r="R745" s="130">
        <f>R746+R765+R769+R851+R853+R874+R962+R994+R1013+R1017+R1050+R1194+R1204+R1235+R1242+R1247+R1297+R1332+R1381+R1421+R1497+R1505</f>
        <v>146.62703106000001</v>
      </c>
      <c r="T745" s="131">
        <f>T746+T765+T769+T851+T853+T874+T962+T994+T1013+T1017+T1050+T1194+T1204+T1235+T1242+T1247+T1297+T1332+T1381+T1421+T1497+T1505</f>
        <v>89.637642249999999</v>
      </c>
      <c r="AR745" s="125" t="s">
        <v>82</v>
      </c>
      <c r="AT745" s="132" t="s">
        <v>72</v>
      </c>
      <c r="AU745" s="132" t="s">
        <v>73</v>
      </c>
      <c r="AY745" s="125" t="s">
        <v>252</v>
      </c>
      <c r="BK745" s="133">
        <f>BK746+BK765+BK769+BK851+BK853+BK874+BK962+BK994+BK1013+BK1017+BK1050+BK1194+BK1204+BK1235+BK1242+BK1247+BK1297+BK1332+BK1381+BK1421+BK1497+BK1505</f>
        <v>0</v>
      </c>
    </row>
    <row r="746" spans="2:65" s="11" customFormat="1" ht="22.9" customHeight="1">
      <c r="B746" s="124"/>
      <c r="D746" s="125" t="s">
        <v>72</v>
      </c>
      <c r="E746" s="134" t="s">
        <v>912</v>
      </c>
      <c r="F746" s="134" t="s">
        <v>913</v>
      </c>
      <c r="I746" s="127"/>
      <c r="J746" s="135">
        <f>BK746</f>
        <v>0</v>
      </c>
      <c r="L746" s="124"/>
      <c r="M746" s="129"/>
      <c r="P746" s="130">
        <f>SUM(P747:P764)</f>
        <v>0</v>
      </c>
      <c r="R746" s="130">
        <f>SUM(R747:R764)</f>
        <v>0.25015199999999999</v>
      </c>
      <c r="T746" s="131">
        <f>SUM(T747:T764)</f>
        <v>0</v>
      </c>
      <c r="AR746" s="125" t="s">
        <v>82</v>
      </c>
      <c r="AT746" s="132" t="s">
        <v>72</v>
      </c>
      <c r="AU746" s="132" t="s">
        <v>80</v>
      </c>
      <c r="AY746" s="125" t="s">
        <v>252</v>
      </c>
      <c r="BK746" s="133">
        <f>SUM(BK747:BK764)</f>
        <v>0</v>
      </c>
    </row>
    <row r="747" spans="2:65" s="1" customFormat="1" ht="44.25" customHeight="1">
      <c r="B747" s="32"/>
      <c r="C747" s="136" t="s">
        <v>914</v>
      </c>
      <c r="D747" s="136" t="s">
        <v>254</v>
      </c>
      <c r="E747" s="137" t="s">
        <v>915</v>
      </c>
      <c r="F747" s="138" t="s">
        <v>916</v>
      </c>
      <c r="G747" s="139" t="s">
        <v>257</v>
      </c>
      <c r="H747" s="140">
        <v>1.5</v>
      </c>
      <c r="I747" s="141"/>
      <c r="J747" s="142">
        <f>ROUND(I747*H747,2)</f>
        <v>0</v>
      </c>
      <c r="K747" s="138" t="s">
        <v>258</v>
      </c>
      <c r="L747" s="32"/>
      <c r="M747" s="143" t="s">
        <v>1</v>
      </c>
      <c r="N747" s="144" t="s">
        <v>38</v>
      </c>
      <c r="P747" s="145">
        <f>O747*H747</f>
        <v>0</v>
      </c>
      <c r="Q747" s="145">
        <v>6.0000000000000001E-3</v>
      </c>
      <c r="R747" s="145">
        <f>Q747*H747</f>
        <v>9.0000000000000011E-3</v>
      </c>
      <c r="S747" s="145">
        <v>0</v>
      </c>
      <c r="T747" s="146">
        <f>S747*H747</f>
        <v>0</v>
      </c>
      <c r="AR747" s="147" t="s">
        <v>368</v>
      </c>
      <c r="AT747" s="147" t="s">
        <v>254</v>
      </c>
      <c r="AU747" s="147" t="s">
        <v>82</v>
      </c>
      <c r="AY747" s="17" t="s">
        <v>252</v>
      </c>
      <c r="BE747" s="148">
        <f>IF(N747="základní",J747,0)</f>
        <v>0</v>
      </c>
      <c r="BF747" s="148">
        <f>IF(N747="snížená",J747,0)</f>
        <v>0</v>
      </c>
      <c r="BG747" s="148">
        <f>IF(N747="zákl. přenesená",J747,0)</f>
        <v>0</v>
      </c>
      <c r="BH747" s="148">
        <f>IF(N747="sníž. přenesená",J747,0)</f>
        <v>0</v>
      </c>
      <c r="BI747" s="148">
        <f>IF(N747="nulová",J747,0)</f>
        <v>0</v>
      </c>
      <c r="BJ747" s="17" t="s">
        <v>80</v>
      </c>
      <c r="BK747" s="148">
        <f>ROUND(I747*H747,2)</f>
        <v>0</v>
      </c>
      <c r="BL747" s="17" t="s">
        <v>368</v>
      </c>
      <c r="BM747" s="147" t="s">
        <v>917</v>
      </c>
    </row>
    <row r="748" spans="2:65" s="12" customFormat="1">
      <c r="B748" s="149"/>
      <c r="D748" s="150" t="s">
        <v>261</v>
      </c>
      <c r="E748" s="151" t="s">
        <v>1</v>
      </c>
      <c r="F748" s="152" t="s">
        <v>918</v>
      </c>
      <c r="H748" s="151" t="s">
        <v>1</v>
      </c>
      <c r="I748" s="153"/>
      <c r="L748" s="149"/>
      <c r="M748" s="154"/>
      <c r="T748" s="155"/>
      <c r="AT748" s="151" t="s">
        <v>261</v>
      </c>
      <c r="AU748" s="151" t="s">
        <v>82</v>
      </c>
      <c r="AV748" s="12" t="s">
        <v>80</v>
      </c>
      <c r="AW748" s="12" t="s">
        <v>30</v>
      </c>
      <c r="AX748" s="12" t="s">
        <v>73</v>
      </c>
      <c r="AY748" s="151" t="s">
        <v>252</v>
      </c>
    </row>
    <row r="749" spans="2:65" s="13" customFormat="1">
      <c r="B749" s="156"/>
      <c r="D749" s="150" t="s">
        <v>261</v>
      </c>
      <c r="E749" s="157" t="s">
        <v>1</v>
      </c>
      <c r="F749" s="158" t="s">
        <v>919</v>
      </c>
      <c r="H749" s="159">
        <v>1.5</v>
      </c>
      <c r="I749" s="160"/>
      <c r="L749" s="156"/>
      <c r="M749" s="161"/>
      <c r="T749" s="162"/>
      <c r="AT749" s="157" t="s">
        <v>261</v>
      </c>
      <c r="AU749" s="157" t="s">
        <v>82</v>
      </c>
      <c r="AV749" s="13" t="s">
        <v>82</v>
      </c>
      <c r="AW749" s="13" t="s">
        <v>30</v>
      </c>
      <c r="AX749" s="13" t="s">
        <v>80</v>
      </c>
      <c r="AY749" s="157" t="s">
        <v>252</v>
      </c>
    </row>
    <row r="750" spans="2:65" s="1" customFormat="1" ht="37.9" customHeight="1">
      <c r="B750" s="32"/>
      <c r="C750" s="136" t="s">
        <v>920</v>
      </c>
      <c r="D750" s="136" t="s">
        <v>254</v>
      </c>
      <c r="E750" s="137" t="s">
        <v>921</v>
      </c>
      <c r="F750" s="138" t="s">
        <v>922</v>
      </c>
      <c r="G750" s="139" t="s">
        <v>257</v>
      </c>
      <c r="H750" s="140">
        <v>1.44</v>
      </c>
      <c r="I750" s="141"/>
      <c r="J750" s="142">
        <f>ROUND(I750*H750,2)</f>
        <v>0</v>
      </c>
      <c r="K750" s="138" t="s">
        <v>258</v>
      </c>
      <c r="L750" s="32"/>
      <c r="M750" s="143" t="s">
        <v>1</v>
      </c>
      <c r="N750" s="144" t="s">
        <v>38</v>
      </c>
      <c r="P750" s="145">
        <f>O750*H750</f>
        <v>0</v>
      </c>
      <c r="Q750" s="145">
        <v>6.3200000000000001E-3</v>
      </c>
      <c r="R750" s="145">
        <f>Q750*H750</f>
        <v>9.1007999999999992E-3</v>
      </c>
      <c r="S750" s="145">
        <v>0</v>
      </c>
      <c r="T750" s="146">
        <f>S750*H750</f>
        <v>0</v>
      </c>
      <c r="AR750" s="147" t="s">
        <v>368</v>
      </c>
      <c r="AT750" s="147" t="s">
        <v>254</v>
      </c>
      <c r="AU750" s="147" t="s">
        <v>82</v>
      </c>
      <c r="AY750" s="17" t="s">
        <v>252</v>
      </c>
      <c r="BE750" s="148">
        <f>IF(N750="základní",J750,0)</f>
        <v>0</v>
      </c>
      <c r="BF750" s="148">
        <f>IF(N750="snížená",J750,0)</f>
        <v>0</v>
      </c>
      <c r="BG750" s="148">
        <f>IF(N750="zákl. přenesená",J750,0)</f>
        <v>0</v>
      </c>
      <c r="BH750" s="148">
        <f>IF(N750="sníž. přenesená",J750,0)</f>
        <v>0</v>
      </c>
      <c r="BI750" s="148">
        <f>IF(N750="nulová",J750,0)</f>
        <v>0</v>
      </c>
      <c r="BJ750" s="17" t="s">
        <v>80</v>
      </c>
      <c r="BK750" s="148">
        <f>ROUND(I750*H750,2)</f>
        <v>0</v>
      </c>
      <c r="BL750" s="17" t="s">
        <v>368</v>
      </c>
      <c r="BM750" s="147" t="s">
        <v>923</v>
      </c>
    </row>
    <row r="751" spans="2:65" s="12" customFormat="1">
      <c r="B751" s="149"/>
      <c r="D751" s="150" t="s">
        <v>261</v>
      </c>
      <c r="E751" s="151" t="s">
        <v>1</v>
      </c>
      <c r="F751" s="152" t="s">
        <v>918</v>
      </c>
      <c r="H751" s="151" t="s">
        <v>1</v>
      </c>
      <c r="I751" s="153"/>
      <c r="L751" s="149"/>
      <c r="M751" s="154"/>
      <c r="T751" s="155"/>
      <c r="AT751" s="151" t="s">
        <v>261</v>
      </c>
      <c r="AU751" s="151" t="s">
        <v>82</v>
      </c>
      <c r="AV751" s="12" t="s">
        <v>80</v>
      </c>
      <c r="AW751" s="12" t="s">
        <v>30</v>
      </c>
      <c r="AX751" s="12" t="s">
        <v>73</v>
      </c>
      <c r="AY751" s="151" t="s">
        <v>252</v>
      </c>
    </row>
    <row r="752" spans="2:65" s="13" customFormat="1">
      <c r="B752" s="156"/>
      <c r="D752" s="150" t="s">
        <v>261</v>
      </c>
      <c r="E752" s="157" t="s">
        <v>1</v>
      </c>
      <c r="F752" s="158" t="s">
        <v>924</v>
      </c>
      <c r="H752" s="159">
        <v>1.44</v>
      </c>
      <c r="I752" s="160"/>
      <c r="L752" s="156"/>
      <c r="M752" s="161"/>
      <c r="T752" s="162"/>
      <c r="AT752" s="157" t="s">
        <v>261</v>
      </c>
      <c r="AU752" s="157" t="s">
        <v>82</v>
      </c>
      <c r="AV752" s="13" t="s">
        <v>82</v>
      </c>
      <c r="AW752" s="13" t="s">
        <v>30</v>
      </c>
      <c r="AX752" s="13" t="s">
        <v>80</v>
      </c>
      <c r="AY752" s="157" t="s">
        <v>252</v>
      </c>
    </row>
    <row r="753" spans="2:65" s="1" customFormat="1" ht="33" customHeight="1">
      <c r="B753" s="32"/>
      <c r="C753" s="136" t="s">
        <v>925</v>
      </c>
      <c r="D753" s="136" t="s">
        <v>254</v>
      </c>
      <c r="E753" s="137" t="s">
        <v>926</v>
      </c>
      <c r="F753" s="138" t="s">
        <v>927</v>
      </c>
      <c r="G753" s="139" t="s">
        <v>257</v>
      </c>
      <c r="H753" s="140">
        <v>13.44</v>
      </c>
      <c r="I753" s="141"/>
      <c r="J753" s="142">
        <f>ROUND(I753*H753,2)</f>
        <v>0</v>
      </c>
      <c r="K753" s="138" t="s">
        <v>258</v>
      </c>
      <c r="L753" s="32"/>
      <c r="M753" s="143" t="s">
        <v>1</v>
      </c>
      <c r="N753" s="144" t="s">
        <v>38</v>
      </c>
      <c r="P753" s="145">
        <f>O753*H753</f>
        <v>0</v>
      </c>
      <c r="Q753" s="145">
        <v>4.7299999999999998E-3</v>
      </c>
      <c r="R753" s="145">
        <f>Q753*H753</f>
        <v>6.3571199999999994E-2</v>
      </c>
      <c r="S753" s="145">
        <v>0</v>
      </c>
      <c r="T753" s="146">
        <f>S753*H753</f>
        <v>0</v>
      </c>
      <c r="AR753" s="147" t="s">
        <v>368</v>
      </c>
      <c r="AT753" s="147" t="s">
        <v>254</v>
      </c>
      <c r="AU753" s="147" t="s">
        <v>82</v>
      </c>
      <c r="AY753" s="17" t="s">
        <v>252</v>
      </c>
      <c r="BE753" s="148">
        <f>IF(N753="základní",J753,0)</f>
        <v>0</v>
      </c>
      <c r="BF753" s="148">
        <f>IF(N753="snížená",J753,0)</f>
        <v>0</v>
      </c>
      <c r="BG753" s="148">
        <f>IF(N753="zákl. přenesená",J753,0)</f>
        <v>0</v>
      </c>
      <c r="BH753" s="148">
        <f>IF(N753="sníž. přenesená",J753,0)</f>
        <v>0</v>
      </c>
      <c r="BI753" s="148">
        <f>IF(N753="nulová",J753,0)</f>
        <v>0</v>
      </c>
      <c r="BJ753" s="17" t="s">
        <v>80</v>
      </c>
      <c r="BK753" s="148">
        <f>ROUND(I753*H753,2)</f>
        <v>0</v>
      </c>
      <c r="BL753" s="17" t="s">
        <v>368</v>
      </c>
      <c r="BM753" s="147" t="s">
        <v>928</v>
      </c>
    </row>
    <row r="754" spans="2:65" s="12" customFormat="1">
      <c r="B754" s="149"/>
      <c r="D754" s="150" t="s">
        <v>261</v>
      </c>
      <c r="E754" s="151" t="s">
        <v>1</v>
      </c>
      <c r="F754" s="152" t="s">
        <v>929</v>
      </c>
      <c r="H754" s="151" t="s">
        <v>1</v>
      </c>
      <c r="I754" s="153"/>
      <c r="L754" s="149"/>
      <c r="M754" s="154"/>
      <c r="T754" s="155"/>
      <c r="AT754" s="151" t="s">
        <v>261</v>
      </c>
      <c r="AU754" s="151" t="s">
        <v>82</v>
      </c>
      <c r="AV754" s="12" t="s">
        <v>80</v>
      </c>
      <c r="AW754" s="12" t="s">
        <v>30</v>
      </c>
      <c r="AX754" s="12" t="s">
        <v>73</v>
      </c>
      <c r="AY754" s="151" t="s">
        <v>252</v>
      </c>
    </row>
    <row r="755" spans="2:65" s="13" customFormat="1">
      <c r="B755" s="156"/>
      <c r="D755" s="150" t="s">
        <v>261</v>
      </c>
      <c r="E755" s="157" t="s">
        <v>1</v>
      </c>
      <c r="F755" s="158" t="s">
        <v>796</v>
      </c>
      <c r="H755" s="159">
        <v>13.44</v>
      </c>
      <c r="I755" s="160"/>
      <c r="L755" s="156"/>
      <c r="M755" s="161"/>
      <c r="T755" s="162"/>
      <c r="AT755" s="157" t="s">
        <v>261</v>
      </c>
      <c r="AU755" s="157" t="s">
        <v>82</v>
      </c>
      <c r="AV755" s="13" t="s">
        <v>82</v>
      </c>
      <c r="AW755" s="13" t="s">
        <v>30</v>
      </c>
      <c r="AX755" s="13" t="s">
        <v>80</v>
      </c>
      <c r="AY755" s="157" t="s">
        <v>252</v>
      </c>
    </row>
    <row r="756" spans="2:65" s="1" customFormat="1" ht="33" customHeight="1">
      <c r="B756" s="32"/>
      <c r="C756" s="136" t="s">
        <v>930</v>
      </c>
      <c r="D756" s="136" t="s">
        <v>254</v>
      </c>
      <c r="E756" s="137" t="s">
        <v>931</v>
      </c>
      <c r="F756" s="138" t="s">
        <v>932</v>
      </c>
      <c r="G756" s="139" t="s">
        <v>257</v>
      </c>
      <c r="H756" s="140">
        <v>13.44</v>
      </c>
      <c r="I756" s="141"/>
      <c r="J756" s="142">
        <f>ROUND(I756*H756,2)</f>
        <v>0</v>
      </c>
      <c r="K756" s="138" t="s">
        <v>258</v>
      </c>
      <c r="L756" s="32"/>
      <c r="M756" s="143" t="s">
        <v>1</v>
      </c>
      <c r="N756" s="144" t="s">
        <v>38</v>
      </c>
      <c r="P756" s="145">
        <f>O756*H756</f>
        <v>0</v>
      </c>
      <c r="Q756" s="145">
        <v>4.4999999999999997E-3</v>
      </c>
      <c r="R756" s="145">
        <f>Q756*H756</f>
        <v>6.0479999999999992E-2</v>
      </c>
      <c r="S756" s="145">
        <v>0</v>
      </c>
      <c r="T756" s="146">
        <f>S756*H756</f>
        <v>0</v>
      </c>
      <c r="AR756" s="147" t="s">
        <v>368</v>
      </c>
      <c r="AT756" s="147" t="s">
        <v>254</v>
      </c>
      <c r="AU756" s="147" t="s">
        <v>82</v>
      </c>
      <c r="AY756" s="17" t="s">
        <v>252</v>
      </c>
      <c r="BE756" s="148">
        <f>IF(N756="základní",J756,0)</f>
        <v>0</v>
      </c>
      <c r="BF756" s="148">
        <f>IF(N756="snížená",J756,0)</f>
        <v>0</v>
      </c>
      <c r="BG756" s="148">
        <f>IF(N756="zákl. přenesená",J756,0)</f>
        <v>0</v>
      </c>
      <c r="BH756" s="148">
        <f>IF(N756="sníž. přenesená",J756,0)</f>
        <v>0</v>
      </c>
      <c r="BI756" s="148">
        <f>IF(N756="nulová",J756,0)</f>
        <v>0</v>
      </c>
      <c r="BJ756" s="17" t="s">
        <v>80</v>
      </c>
      <c r="BK756" s="148">
        <f>ROUND(I756*H756,2)</f>
        <v>0</v>
      </c>
      <c r="BL756" s="17" t="s">
        <v>368</v>
      </c>
      <c r="BM756" s="147" t="s">
        <v>933</v>
      </c>
    </row>
    <row r="757" spans="2:65" s="12" customFormat="1">
      <c r="B757" s="149"/>
      <c r="D757" s="150" t="s">
        <v>261</v>
      </c>
      <c r="E757" s="151" t="s">
        <v>1</v>
      </c>
      <c r="F757" s="152" t="s">
        <v>795</v>
      </c>
      <c r="H757" s="151" t="s">
        <v>1</v>
      </c>
      <c r="I757" s="153"/>
      <c r="L757" s="149"/>
      <c r="M757" s="154"/>
      <c r="T757" s="155"/>
      <c r="AT757" s="151" t="s">
        <v>261</v>
      </c>
      <c r="AU757" s="151" t="s">
        <v>82</v>
      </c>
      <c r="AV757" s="12" t="s">
        <v>80</v>
      </c>
      <c r="AW757" s="12" t="s">
        <v>30</v>
      </c>
      <c r="AX757" s="12" t="s">
        <v>73</v>
      </c>
      <c r="AY757" s="151" t="s">
        <v>252</v>
      </c>
    </row>
    <row r="758" spans="2:65" s="13" customFormat="1">
      <c r="B758" s="156"/>
      <c r="D758" s="150" t="s">
        <v>261</v>
      </c>
      <c r="E758" s="157" t="s">
        <v>1</v>
      </c>
      <c r="F758" s="158" t="s">
        <v>796</v>
      </c>
      <c r="H758" s="159">
        <v>13.44</v>
      </c>
      <c r="I758" s="160"/>
      <c r="L758" s="156"/>
      <c r="M758" s="161"/>
      <c r="T758" s="162"/>
      <c r="AT758" s="157" t="s">
        <v>261</v>
      </c>
      <c r="AU758" s="157" t="s">
        <v>82</v>
      </c>
      <c r="AV758" s="13" t="s">
        <v>82</v>
      </c>
      <c r="AW758" s="13" t="s">
        <v>30</v>
      </c>
      <c r="AX758" s="13" t="s">
        <v>73</v>
      </c>
      <c r="AY758" s="157" t="s">
        <v>252</v>
      </c>
    </row>
    <row r="759" spans="2:65" s="14" customFormat="1">
      <c r="B759" s="163"/>
      <c r="D759" s="150" t="s">
        <v>261</v>
      </c>
      <c r="E759" s="164" t="s">
        <v>1</v>
      </c>
      <c r="F759" s="165" t="s">
        <v>277</v>
      </c>
      <c r="H759" s="166">
        <v>13.44</v>
      </c>
      <c r="I759" s="167"/>
      <c r="L759" s="163"/>
      <c r="M759" s="168"/>
      <c r="T759" s="169"/>
      <c r="AT759" s="164" t="s">
        <v>261</v>
      </c>
      <c r="AU759" s="164" t="s">
        <v>82</v>
      </c>
      <c r="AV759" s="14" t="s">
        <v>259</v>
      </c>
      <c r="AW759" s="14" t="s">
        <v>30</v>
      </c>
      <c r="AX759" s="14" t="s">
        <v>80</v>
      </c>
      <c r="AY759" s="164" t="s">
        <v>252</v>
      </c>
    </row>
    <row r="760" spans="2:65" s="1" customFormat="1" ht="33" customHeight="1">
      <c r="B760" s="32"/>
      <c r="C760" s="136" t="s">
        <v>934</v>
      </c>
      <c r="D760" s="136" t="s">
        <v>254</v>
      </c>
      <c r="E760" s="137" t="s">
        <v>935</v>
      </c>
      <c r="F760" s="138" t="s">
        <v>936</v>
      </c>
      <c r="G760" s="139" t="s">
        <v>257</v>
      </c>
      <c r="H760" s="140">
        <v>24</v>
      </c>
      <c r="I760" s="141"/>
      <c r="J760" s="142">
        <f>ROUND(I760*H760,2)</f>
        <v>0</v>
      </c>
      <c r="K760" s="138" t="s">
        <v>258</v>
      </c>
      <c r="L760" s="32"/>
      <c r="M760" s="143" t="s">
        <v>1</v>
      </c>
      <c r="N760" s="144" t="s">
        <v>38</v>
      </c>
      <c r="P760" s="145">
        <f>O760*H760</f>
        <v>0</v>
      </c>
      <c r="Q760" s="145">
        <v>4.4999999999999997E-3</v>
      </c>
      <c r="R760" s="145">
        <f>Q760*H760</f>
        <v>0.10799999999999998</v>
      </c>
      <c r="S760" s="145">
        <v>0</v>
      </c>
      <c r="T760" s="146">
        <f>S760*H760</f>
        <v>0</v>
      </c>
      <c r="AR760" s="147" t="s">
        <v>368</v>
      </c>
      <c r="AT760" s="147" t="s">
        <v>254</v>
      </c>
      <c r="AU760" s="147" t="s">
        <v>82</v>
      </c>
      <c r="AY760" s="17" t="s">
        <v>252</v>
      </c>
      <c r="BE760" s="148">
        <f>IF(N760="základní",J760,0)</f>
        <v>0</v>
      </c>
      <c r="BF760" s="148">
        <f>IF(N760="snížená",J760,0)</f>
        <v>0</v>
      </c>
      <c r="BG760" s="148">
        <f>IF(N760="zákl. přenesená",J760,0)</f>
        <v>0</v>
      </c>
      <c r="BH760" s="148">
        <f>IF(N760="sníž. přenesená",J760,0)</f>
        <v>0</v>
      </c>
      <c r="BI760" s="148">
        <f>IF(N760="nulová",J760,0)</f>
        <v>0</v>
      </c>
      <c r="BJ760" s="17" t="s">
        <v>80</v>
      </c>
      <c r="BK760" s="148">
        <f>ROUND(I760*H760,2)</f>
        <v>0</v>
      </c>
      <c r="BL760" s="17" t="s">
        <v>368</v>
      </c>
      <c r="BM760" s="147" t="s">
        <v>937</v>
      </c>
    </row>
    <row r="761" spans="2:65" s="12" customFormat="1">
      <c r="B761" s="149"/>
      <c r="D761" s="150" t="s">
        <v>261</v>
      </c>
      <c r="E761" s="151" t="s">
        <v>1</v>
      </c>
      <c r="F761" s="152" t="s">
        <v>794</v>
      </c>
      <c r="H761" s="151" t="s">
        <v>1</v>
      </c>
      <c r="I761" s="153"/>
      <c r="L761" s="149"/>
      <c r="M761" s="154"/>
      <c r="T761" s="155"/>
      <c r="AT761" s="151" t="s">
        <v>261</v>
      </c>
      <c r="AU761" s="151" t="s">
        <v>82</v>
      </c>
      <c r="AV761" s="12" t="s">
        <v>80</v>
      </c>
      <c r="AW761" s="12" t="s">
        <v>30</v>
      </c>
      <c r="AX761" s="12" t="s">
        <v>73</v>
      </c>
      <c r="AY761" s="151" t="s">
        <v>252</v>
      </c>
    </row>
    <row r="762" spans="2:65" s="13" customFormat="1">
      <c r="B762" s="156"/>
      <c r="D762" s="150" t="s">
        <v>261</v>
      </c>
      <c r="E762" s="157" t="s">
        <v>1</v>
      </c>
      <c r="F762" s="158" t="s">
        <v>558</v>
      </c>
      <c r="H762" s="159">
        <v>24</v>
      </c>
      <c r="I762" s="160"/>
      <c r="L762" s="156"/>
      <c r="M762" s="161"/>
      <c r="T762" s="162"/>
      <c r="AT762" s="157" t="s">
        <v>261</v>
      </c>
      <c r="AU762" s="157" t="s">
        <v>82</v>
      </c>
      <c r="AV762" s="13" t="s">
        <v>82</v>
      </c>
      <c r="AW762" s="13" t="s">
        <v>30</v>
      </c>
      <c r="AX762" s="13" t="s">
        <v>73</v>
      </c>
      <c r="AY762" s="157" t="s">
        <v>252</v>
      </c>
    </row>
    <row r="763" spans="2:65" s="14" customFormat="1">
      <c r="B763" s="163"/>
      <c r="D763" s="150" t="s">
        <v>261</v>
      </c>
      <c r="E763" s="164" t="s">
        <v>1</v>
      </c>
      <c r="F763" s="165" t="s">
        <v>277</v>
      </c>
      <c r="H763" s="166">
        <v>24</v>
      </c>
      <c r="I763" s="167"/>
      <c r="L763" s="163"/>
      <c r="M763" s="168"/>
      <c r="T763" s="169"/>
      <c r="AT763" s="164" t="s">
        <v>261</v>
      </c>
      <c r="AU763" s="164" t="s">
        <v>82</v>
      </c>
      <c r="AV763" s="14" t="s">
        <v>259</v>
      </c>
      <c r="AW763" s="14" t="s">
        <v>30</v>
      </c>
      <c r="AX763" s="14" t="s">
        <v>80</v>
      </c>
      <c r="AY763" s="164" t="s">
        <v>252</v>
      </c>
    </row>
    <row r="764" spans="2:65" s="1" customFormat="1" ht="49.15" customHeight="1">
      <c r="B764" s="32"/>
      <c r="C764" s="136" t="s">
        <v>938</v>
      </c>
      <c r="D764" s="136" t="s">
        <v>254</v>
      </c>
      <c r="E764" s="137" t="s">
        <v>939</v>
      </c>
      <c r="F764" s="138" t="s">
        <v>940</v>
      </c>
      <c r="G764" s="139" t="s">
        <v>336</v>
      </c>
      <c r="H764" s="140">
        <v>0.25</v>
      </c>
      <c r="I764" s="141"/>
      <c r="J764" s="142">
        <f>ROUND(I764*H764,2)</f>
        <v>0</v>
      </c>
      <c r="K764" s="138" t="s">
        <v>258</v>
      </c>
      <c r="L764" s="32"/>
      <c r="M764" s="143" t="s">
        <v>1</v>
      </c>
      <c r="N764" s="144" t="s">
        <v>38</v>
      </c>
      <c r="P764" s="145">
        <f>O764*H764</f>
        <v>0</v>
      </c>
      <c r="Q764" s="145">
        <v>0</v>
      </c>
      <c r="R764" s="145">
        <f>Q764*H764</f>
        <v>0</v>
      </c>
      <c r="S764" s="145">
        <v>0</v>
      </c>
      <c r="T764" s="146">
        <f>S764*H764</f>
        <v>0</v>
      </c>
      <c r="AR764" s="147" t="s">
        <v>368</v>
      </c>
      <c r="AT764" s="147" t="s">
        <v>254</v>
      </c>
      <c r="AU764" s="147" t="s">
        <v>82</v>
      </c>
      <c r="AY764" s="17" t="s">
        <v>252</v>
      </c>
      <c r="BE764" s="148">
        <f>IF(N764="základní",J764,0)</f>
        <v>0</v>
      </c>
      <c r="BF764" s="148">
        <f>IF(N764="snížená",J764,0)</f>
        <v>0</v>
      </c>
      <c r="BG764" s="148">
        <f>IF(N764="zákl. přenesená",J764,0)</f>
        <v>0</v>
      </c>
      <c r="BH764" s="148">
        <f>IF(N764="sníž. přenesená",J764,0)</f>
        <v>0</v>
      </c>
      <c r="BI764" s="148">
        <f>IF(N764="nulová",J764,0)</f>
        <v>0</v>
      </c>
      <c r="BJ764" s="17" t="s">
        <v>80</v>
      </c>
      <c r="BK764" s="148">
        <f>ROUND(I764*H764,2)</f>
        <v>0</v>
      </c>
      <c r="BL764" s="17" t="s">
        <v>368</v>
      </c>
      <c r="BM764" s="147" t="s">
        <v>941</v>
      </c>
    </row>
    <row r="765" spans="2:65" s="11" customFormat="1" ht="22.9" customHeight="1">
      <c r="B765" s="124"/>
      <c r="D765" s="125" t="s">
        <v>72</v>
      </c>
      <c r="E765" s="134" t="s">
        <v>942</v>
      </c>
      <c r="F765" s="134" t="s">
        <v>943</v>
      </c>
      <c r="I765" s="127"/>
      <c r="J765" s="135">
        <f>BK765</f>
        <v>0</v>
      </c>
      <c r="L765" s="124"/>
      <c r="M765" s="129"/>
      <c r="P765" s="130">
        <f>SUM(P766:P768)</f>
        <v>0</v>
      </c>
      <c r="R765" s="130">
        <f>SUM(R766:R768)</f>
        <v>0</v>
      </c>
      <c r="T765" s="131">
        <f>SUM(T766:T768)</f>
        <v>1.664685</v>
      </c>
      <c r="AR765" s="125" t="s">
        <v>82</v>
      </c>
      <c r="AT765" s="132" t="s">
        <v>72</v>
      </c>
      <c r="AU765" s="132" t="s">
        <v>80</v>
      </c>
      <c r="AY765" s="125" t="s">
        <v>252</v>
      </c>
      <c r="BK765" s="133">
        <f>SUM(BK766:BK768)</f>
        <v>0</v>
      </c>
    </row>
    <row r="766" spans="2:65" s="1" customFormat="1" ht="33" customHeight="1">
      <c r="B766" s="32"/>
      <c r="C766" s="136" t="s">
        <v>944</v>
      </c>
      <c r="D766" s="136" t="s">
        <v>254</v>
      </c>
      <c r="E766" s="137" t="s">
        <v>945</v>
      </c>
      <c r="F766" s="138" t="s">
        <v>946</v>
      </c>
      <c r="G766" s="139" t="s">
        <v>257</v>
      </c>
      <c r="H766" s="140">
        <v>151.33500000000001</v>
      </c>
      <c r="I766" s="141"/>
      <c r="J766" s="142">
        <f>ROUND(I766*H766,2)</f>
        <v>0</v>
      </c>
      <c r="K766" s="138" t="s">
        <v>258</v>
      </c>
      <c r="L766" s="32"/>
      <c r="M766" s="143" t="s">
        <v>1</v>
      </c>
      <c r="N766" s="144" t="s">
        <v>38</v>
      </c>
      <c r="P766" s="145">
        <f>O766*H766</f>
        <v>0</v>
      </c>
      <c r="Q766" s="145">
        <v>0</v>
      </c>
      <c r="R766" s="145">
        <f>Q766*H766</f>
        <v>0</v>
      </c>
      <c r="S766" s="145">
        <v>1.0999999999999999E-2</v>
      </c>
      <c r="T766" s="146">
        <f>S766*H766</f>
        <v>1.664685</v>
      </c>
      <c r="AR766" s="147" t="s">
        <v>368</v>
      </c>
      <c r="AT766" s="147" t="s">
        <v>254</v>
      </c>
      <c r="AU766" s="147" t="s">
        <v>82</v>
      </c>
      <c r="AY766" s="17" t="s">
        <v>252</v>
      </c>
      <c r="BE766" s="148">
        <f>IF(N766="základní",J766,0)</f>
        <v>0</v>
      </c>
      <c r="BF766" s="148">
        <f>IF(N766="snížená",J766,0)</f>
        <v>0</v>
      </c>
      <c r="BG766" s="148">
        <f>IF(N766="zákl. přenesená",J766,0)</f>
        <v>0</v>
      </c>
      <c r="BH766" s="148">
        <f>IF(N766="sníž. přenesená",J766,0)</f>
        <v>0</v>
      </c>
      <c r="BI766" s="148">
        <f>IF(N766="nulová",J766,0)</f>
        <v>0</v>
      </c>
      <c r="BJ766" s="17" t="s">
        <v>80</v>
      </c>
      <c r="BK766" s="148">
        <f>ROUND(I766*H766,2)</f>
        <v>0</v>
      </c>
      <c r="BL766" s="17" t="s">
        <v>368</v>
      </c>
      <c r="BM766" s="147" t="s">
        <v>947</v>
      </c>
    </row>
    <row r="767" spans="2:65" s="12" customFormat="1">
      <c r="B767" s="149"/>
      <c r="D767" s="150" t="s">
        <v>261</v>
      </c>
      <c r="E767" s="151" t="s">
        <v>1</v>
      </c>
      <c r="F767" s="152" t="s">
        <v>455</v>
      </c>
      <c r="H767" s="151" t="s">
        <v>1</v>
      </c>
      <c r="I767" s="153"/>
      <c r="L767" s="149"/>
      <c r="M767" s="154"/>
      <c r="T767" s="155"/>
      <c r="AT767" s="151" t="s">
        <v>261</v>
      </c>
      <c r="AU767" s="151" t="s">
        <v>82</v>
      </c>
      <c r="AV767" s="12" t="s">
        <v>80</v>
      </c>
      <c r="AW767" s="12" t="s">
        <v>30</v>
      </c>
      <c r="AX767" s="12" t="s">
        <v>73</v>
      </c>
      <c r="AY767" s="151" t="s">
        <v>252</v>
      </c>
    </row>
    <row r="768" spans="2:65" s="13" customFormat="1">
      <c r="B768" s="156"/>
      <c r="D768" s="150" t="s">
        <v>261</v>
      </c>
      <c r="E768" s="157" t="s">
        <v>1</v>
      </c>
      <c r="F768" s="158" t="s">
        <v>948</v>
      </c>
      <c r="H768" s="159">
        <v>151.33500000000001</v>
      </c>
      <c r="I768" s="160"/>
      <c r="L768" s="156"/>
      <c r="M768" s="161"/>
      <c r="T768" s="162"/>
      <c r="AT768" s="157" t="s">
        <v>261</v>
      </c>
      <c r="AU768" s="157" t="s">
        <v>82</v>
      </c>
      <c r="AV768" s="13" t="s">
        <v>82</v>
      </c>
      <c r="AW768" s="13" t="s">
        <v>30</v>
      </c>
      <c r="AX768" s="13" t="s">
        <v>80</v>
      </c>
      <c r="AY768" s="157" t="s">
        <v>252</v>
      </c>
    </row>
    <row r="769" spans="2:65" s="11" customFormat="1" ht="22.9" customHeight="1">
      <c r="B769" s="124"/>
      <c r="D769" s="125" t="s">
        <v>72</v>
      </c>
      <c r="E769" s="134" t="s">
        <v>949</v>
      </c>
      <c r="F769" s="134" t="s">
        <v>950</v>
      </c>
      <c r="I769" s="127"/>
      <c r="J769" s="135">
        <f>BK769</f>
        <v>0</v>
      </c>
      <c r="L769" s="124"/>
      <c r="M769" s="129"/>
      <c r="P769" s="130">
        <f>SUM(P770:P850)</f>
        <v>0</v>
      </c>
      <c r="R769" s="130">
        <f>SUM(R770:R850)</f>
        <v>2.7257363199999993</v>
      </c>
      <c r="T769" s="131">
        <f>SUM(T770:T850)</f>
        <v>2.1147750000000003</v>
      </c>
      <c r="AR769" s="125" t="s">
        <v>82</v>
      </c>
      <c r="AT769" s="132" t="s">
        <v>72</v>
      </c>
      <c r="AU769" s="132" t="s">
        <v>80</v>
      </c>
      <c r="AY769" s="125" t="s">
        <v>252</v>
      </c>
      <c r="BK769" s="133">
        <f>SUM(BK770:BK850)</f>
        <v>0</v>
      </c>
    </row>
    <row r="770" spans="2:65" s="1" customFormat="1" ht="44.25" customHeight="1">
      <c r="B770" s="32"/>
      <c r="C770" s="136" t="s">
        <v>951</v>
      </c>
      <c r="D770" s="136" t="s">
        <v>254</v>
      </c>
      <c r="E770" s="137" t="s">
        <v>952</v>
      </c>
      <c r="F770" s="138" t="s">
        <v>953</v>
      </c>
      <c r="G770" s="139" t="s">
        <v>257</v>
      </c>
      <c r="H770" s="140">
        <v>1076.1980000000001</v>
      </c>
      <c r="I770" s="141"/>
      <c r="J770" s="142">
        <f>ROUND(I770*H770,2)</f>
        <v>0</v>
      </c>
      <c r="K770" s="138" t="s">
        <v>258</v>
      </c>
      <c r="L770" s="32"/>
      <c r="M770" s="143" t="s">
        <v>1</v>
      </c>
      <c r="N770" s="144" t="s">
        <v>38</v>
      </c>
      <c r="P770" s="145">
        <f>O770*H770</f>
        <v>0</v>
      </c>
      <c r="Q770" s="145">
        <v>2.9999999999999997E-4</v>
      </c>
      <c r="R770" s="145">
        <f>Q770*H770</f>
        <v>0.32285940000000002</v>
      </c>
      <c r="S770" s="145">
        <v>0</v>
      </c>
      <c r="T770" s="146">
        <f>S770*H770</f>
        <v>0</v>
      </c>
      <c r="AR770" s="147" t="s">
        <v>368</v>
      </c>
      <c r="AT770" s="147" t="s">
        <v>254</v>
      </c>
      <c r="AU770" s="147" t="s">
        <v>82</v>
      </c>
      <c r="AY770" s="17" t="s">
        <v>252</v>
      </c>
      <c r="BE770" s="148">
        <f>IF(N770="základní",J770,0)</f>
        <v>0</v>
      </c>
      <c r="BF770" s="148">
        <f>IF(N770="snížená",J770,0)</f>
        <v>0</v>
      </c>
      <c r="BG770" s="148">
        <f>IF(N770="zákl. přenesená",J770,0)</f>
        <v>0</v>
      </c>
      <c r="BH770" s="148">
        <f>IF(N770="sníž. přenesená",J770,0)</f>
        <v>0</v>
      </c>
      <c r="BI770" s="148">
        <f>IF(N770="nulová",J770,0)</f>
        <v>0</v>
      </c>
      <c r="BJ770" s="17" t="s">
        <v>80</v>
      </c>
      <c r="BK770" s="148">
        <f>ROUND(I770*H770,2)</f>
        <v>0</v>
      </c>
      <c r="BL770" s="17" t="s">
        <v>368</v>
      </c>
      <c r="BM770" s="147" t="s">
        <v>954</v>
      </c>
    </row>
    <row r="771" spans="2:65" s="12" customFormat="1">
      <c r="B771" s="149"/>
      <c r="D771" s="150" t="s">
        <v>261</v>
      </c>
      <c r="E771" s="151" t="s">
        <v>1</v>
      </c>
      <c r="F771" s="152" t="s">
        <v>955</v>
      </c>
      <c r="H771" s="151" t="s">
        <v>1</v>
      </c>
      <c r="I771" s="153"/>
      <c r="L771" s="149"/>
      <c r="M771" s="154"/>
      <c r="T771" s="155"/>
      <c r="AT771" s="151" t="s">
        <v>261</v>
      </c>
      <c r="AU771" s="151" t="s">
        <v>82</v>
      </c>
      <c r="AV771" s="12" t="s">
        <v>80</v>
      </c>
      <c r="AW771" s="12" t="s">
        <v>30</v>
      </c>
      <c r="AX771" s="12" t="s">
        <v>73</v>
      </c>
      <c r="AY771" s="151" t="s">
        <v>252</v>
      </c>
    </row>
    <row r="772" spans="2:65" s="12" customFormat="1">
      <c r="B772" s="149"/>
      <c r="D772" s="150" t="s">
        <v>261</v>
      </c>
      <c r="E772" s="151" t="s">
        <v>1</v>
      </c>
      <c r="F772" s="152" t="s">
        <v>956</v>
      </c>
      <c r="H772" s="151" t="s">
        <v>1</v>
      </c>
      <c r="I772" s="153"/>
      <c r="L772" s="149"/>
      <c r="M772" s="154"/>
      <c r="T772" s="155"/>
      <c r="AT772" s="151" t="s">
        <v>261</v>
      </c>
      <c r="AU772" s="151" t="s">
        <v>82</v>
      </c>
      <c r="AV772" s="12" t="s">
        <v>80</v>
      </c>
      <c r="AW772" s="12" t="s">
        <v>30</v>
      </c>
      <c r="AX772" s="12" t="s">
        <v>73</v>
      </c>
      <c r="AY772" s="151" t="s">
        <v>252</v>
      </c>
    </row>
    <row r="773" spans="2:65" s="13" customFormat="1">
      <c r="B773" s="156"/>
      <c r="D773" s="150" t="s">
        <v>261</v>
      </c>
      <c r="E773" s="157" t="s">
        <v>1</v>
      </c>
      <c r="F773" s="158" t="s">
        <v>957</v>
      </c>
      <c r="H773" s="159">
        <v>164.18799999999999</v>
      </c>
      <c r="I773" s="160"/>
      <c r="L773" s="156"/>
      <c r="M773" s="161"/>
      <c r="T773" s="162"/>
      <c r="AT773" s="157" t="s">
        <v>261</v>
      </c>
      <c r="AU773" s="157" t="s">
        <v>82</v>
      </c>
      <c r="AV773" s="13" t="s">
        <v>82</v>
      </c>
      <c r="AW773" s="13" t="s">
        <v>30</v>
      </c>
      <c r="AX773" s="13" t="s">
        <v>73</v>
      </c>
      <c r="AY773" s="157" t="s">
        <v>252</v>
      </c>
    </row>
    <row r="774" spans="2:65" s="15" customFormat="1">
      <c r="B774" s="180"/>
      <c r="D774" s="150" t="s">
        <v>261</v>
      </c>
      <c r="E774" s="181" t="s">
        <v>1</v>
      </c>
      <c r="F774" s="182" t="s">
        <v>510</v>
      </c>
      <c r="H774" s="183">
        <v>164.18799999999999</v>
      </c>
      <c r="I774" s="184"/>
      <c r="L774" s="180"/>
      <c r="M774" s="185"/>
      <c r="T774" s="186"/>
      <c r="AT774" s="181" t="s">
        <v>261</v>
      </c>
      <c r="AU774" s="181" t="s">
        <v>82</v>
      </c>
      <c r="AV774" s="15" t="s">
        <v>96</v>
      </c>
      <c r="AW774" s="15" t="s">
        <v>30</v>
      </c>
      <c r="AX774" s="15" t="s">
        <v>73</v>
      </c>
      <c r="AY774" s="181" t="s">
        <v>252</v>
      </c>
    </row>
    <row r="775" spans="2:65" s="12" customFormat="1">
      <c r="B775" s="149"/>
      <c r="D775" s="150" t="s">
        <v>261</v>
      </c>
      <c r="E775" s="151" t="s">
        <v>1</v>
      </c>
      <c r="F775" s="152" t="s">
        <v>958</v>
      </c>
      <c r="H775" s="151" t="s">
        <v>1</v>
      </c>
      <c r="I775" s="153"/>
      <c r="L775" s="149"/>
      <c r="M775" s="154"/>
      <c r="T775" s="155"/>
      <c r="AT775" s="151" t="s">
        <v>261</v>
      </c>
      <c r="AU775" s="151" t="s">
        <v>82</v>
      </c>
      <c r="AV775" s="12" t="s">
        <v>80</v>
      </c>
      <c r="AW775" s="12" t="s">
        <v>30</v>
      </c>
      <c r="AX775" s="12" t="s">
        <v>73</v>
      </c>
      <c r="AY775" s="151" t="s">
        <v>252</v>
      </c>
    </row>
    <row r="776" spans="2:65" s="12" customFormat="1">
      <c r="B776" s="149"/>
      <c r="D776" s="150" t="s">
        <v>261</v>
      </c>
      <c r="E776" s="151" t="s">
        <v>1</v>
      </c>
      <c r="F776" s="152" t="s">
        <v>959</v>
      </c>
      <c r="H776" s="151" t="s">
        <v>1</v>
      </c>
      <c r="I776" s="153"/>
      <c r="L776" s="149"/>
      <c r="M776" s="154"/>
      <c r="T776" s="155"/>
      <c r="AT776" s="151" t="s">
        <v>261</v>
      </c>
      <c r="AU776" s="151" t="s">
        <v>82</v>
      </c>
      <c r="AV776" s="12" t="s">
        <v>80</v>
      </c>
      <c r="AW776" s="12" t="s">
        <v>30</v>
      </c>
      <c r="AX776" s="12" t="s">
        <v>73</v>
      </c>
      <c r="AY776" s="151" t="s">
        <v>252</v>
      </c>
    </row>
    <row r="777" spans="2:65" s="13" customFormat="1">
      <c r="B777" s="156"/>
      <c r="D777" s="150" t="s">
        <v>261</v>
      </c>
      <c r="E777" s="157" t="s">
        <v>1</v>
      </c>
      <c r="F777" s="158" t="s">
        <v>960</v>
      </c>
      <c r="H777" s="159">
        <v>12.59</v>
      </c>
      <c r="I777" s="160"/>
      <c r="L777" s="156"/>
      <c r="M777" s="161"/>
      <c r="T777" s="162"/>
      <c r="AT777" s="157" t="s">
        <v>261</v>
      </c>
      <c r="AU777" s="157" t="s">
        <v>82</v>
      </c>
      <c r="AV777" s="13" t="s">
        <v>82</v>
      </c>
      <c r="AW777" s="13" t="s">
        <v>30</v>
      </c>
      <c r="AX777" s="13" t="s">
        <v>73</v>
      </c>
      <c r="AY777" s="157" t="s">
        <v>252</v>
      </c>
    </row>
    <row r="778" spans="2:65" s="15" customFormat="1">
      <c r="B778" s="180"/>
      <c r="D778" s="150" t="s">
        <v>261</v>
      </c>
      <c r="E778" s="181" t="s">
        <v>1</v>
      </c>
      <c r="F778" s="182" t="s">
        <v>510</v>
      </c>
      <c r="H778" s="183">
        <v>12.59</v>
      </c>
      <c r="I778" s="184"/>
      <c r="L778" s="180"/>
      <c r="M778" s="185"/>
      <c r="T778" s="186"/>
      <c r="AT778" s="181" t="s">
        <v>261</v>
      </c>
      <c r="AU778" s="181" t="s">
        <v>82</v>
      </c>
      <c r="AV778" s="15" t="s">
        <v>96</v>
      </c>
      <c r="AW778" s="15" t="s">
        <v>30</v>
      </c>
      <c r="AX778" s="15" t="s">
        <v>73</v>
      </c>
      <c r="AY778" s="181" t="s">
        <v>252</v>
      </c>
    </row>
    <row r="779" spans="2:65" s="12" customFormat="1">
      <c r="B779" s="149"/>
      <c r="D779" s="150" t="s">
        <v>261</v>
      </c>
      <c r="E779" s="151" t="s">
        <v>1</v>
      </c>
      <c r="F779" s="152" t="s">
        <v>961</v>
      </c>
      <c r="H779" s="151" t="s">
        <v>1</v>
      </c>
      <c r="I779" s="153"/>
      <c r="L779" s="149"/>
      <c r="M779" s="154"/>
      <c r="T779" s="155"/>
      <c r="AT779" s="151" t="s">
        <v>261</v>
      </c>
      <c r="AU779" s="151" t="s">
        <v>82</v>
      </c>
      <c r="AV779" s="12" t="s">
        <v>80</v>
      </c>
      <c r="AW779" s="12" t="s">
        <v>30</v>
      </c>
      <c r="AX779" s="12" t="s">
        <v>73</v>
      </c>
      <c r="AY779" s="151" t="s">
        <v>252</v>
      </c>
    </row>
    <row r="780" spans="2:65" s="12" customFormat="1">
      <c r="B780" s="149"/>
      <c r="D780" s="150" t="s">
        <v>261</v>
      </c>
      <c r="E780" s="151" t="s">
        <v>1</v>
      </c>
      <c r="F780" s="152" t="s">
        <v>962</v>
      </c>
      <c r="H780" s="151" t="s">
        <v>1</v>
      </c>
      <c r="I780" s="153"/>
      <c r="L780" s="149"/>
      <c r="M780" s="154"/>
      <c r="T780" s="155"/>
      <c r="AT780" s="151" t="s">
        <v>261</v>
      </c>
      <c r="AU780" s="151" t="s">
        <v>82</v>
      </c>
      <c r="AV780" s="12" t="s">
        <v>80</v>
      </c>
      <c r="AW780" s="12" t="s">
        <v>30</v>
      </c>
      <c r="AX780" s="12" t="s">
        <v>73</v>
      </c>
      <c r="AY780" s="151" t="s">
        <v>252</v>
      </c>
    </row>
    <row r="781" spans="2:65" s="13" customFormat="1">
      <c r="B781" s="156"/>
      <c r="D781" s="150" t="s">
        <v>261</v>
      </c>
      <c r="E781" s="157" t="s">
        <v>1</v>
      </c>
      <c r="F781" s="158" t="s">
        <v>963</v>
      </c>
      <c r="H781" s="159">
        <v>826.1</v>
      </c>
      <c r="I781" s="160"/>
      <c r="L781" s="156"/>
      <c r="M781" s="161"/>
      <c r="T781" s="162"/>
      <c r="AT781" s="157" t="s">
        <v>261</v>
      </c>
      <c r="AU781" s="157" t="s">
        <v>82</v>
      </c>
      <c r="AV781" s="13" t="s">
        <v>82</v>
      </c>
      <c r="AW781" s="13" t="s">
        <v>30</v>
      </c>
      <c r="AX781" s="13" t="s">
        <v>73</v>
      </c>
      <c r="AY781" s="157" t="s">
        <v>252</v>
      </c>
    </row>
    <row r="782" spans="2:65" s="15" customFormat="1">
      <c r="B782" s="180"/>
      <c r="D782" s="150" t="s">
        <v>261</v>
      </c>
      <c r="E782" s="181" t="s">
        <v>1</v>
      </c>
      <c r="F782" s="182" t="s">
        <v>510</v>
      </c>
      <c r="H782" s="183">
        <v>826.1</v>
      </c>
      <c r="I782" s="184"/>
      <c r="L782" s="180"/>
      <c r="M782" s="185"/>
      <c r="T782" s="186"/>
      <c r="AT782" s="181" t="s">
        <v>261</v>
      </c>
      <c r="AU782" s="181" t="s">
        <v>82</v>
      </c>
      <c r="AV782" s="15" t="s">
        <v>96</v>
      </c>
      <c r="AW782" s="15" t="s">
        <v>30</v>
      </c>
      <c r="AX782" s="15" t="s">
        <v>73</v>
      </c>
      <c r="AY782" s="181" t="s">
        <v>252</v>
      </c>
    </row>
    <row r="783" spans="2:65" s="12" customFormat="1">
      <c r="B783" s="149"/>
      <c r="D783" s="150" t="s">
        <v>261</v>
      </c>
      <c r="E783" s="151" t="s">
        <v>1</v>
      </c>
      <c r="F783" s="152" t="s">
        <v>964</v>
      </c>
      <c r="H783" s="151" t="s">
        <v>1</v>
      </c>
      <c r="I783" s="153"/>
      <c r="L783" s="149"/>
      <c r="M783" s="154"/>
      <c r="T783" s="155"/>
      <c r="AT783" s="151" t="s">
        <v>261</v>
      </c>
      <c r="AU783" s="151" t="s">
        <v>82</v>
      </c>
      <c r="AV783" s="12" t="s">
        <v>80</v>
      </c>
      <c r="AW783" s="12" t="s">
        <v>30</v>
      </c>
      <c r="AX783" s="12" t="s">
        <v>73</v>
      </c>
      <c r="AY783" s="151" t="s">
        <v>252</v>
      </c>
    </row>
    <row r="784" spans="2:65" s="12" customFormat="1">
      <c r="B784" s="149"/>
      <c r="D784" s="150" t="s">
        <v>261</v>
      </c>
      <c r="E784" s="151" t="s">
        <v>1</v>
      </c>
      <c r="F784" s="152" t="s">
        <v>965</v>
      </c>
      <c r="H784" s="151" t="s">
        <v>1</v>
      </c>
      <c r="I784" s="153"/>
      <c r="L784" s="149"/>
      <c r="M784" s="154"/>
      <c r="T784" s="155"/>
      <c r="AT784" s="151" t="s">
        <v>261</v>
      </c>
      <c r="AU784" s="151" t="s">
        <v>82</v>
      </c>
      <c r="AV784" s="12" t="s">
        <v>80</v>
      </c>
      <c r="AW784" s="12" t="s">
        <v>30</v>
      </c>
      <c r="AX784" s="12" t="s">
        <v>73</v>
      </c>
      <c r="AY784" s="151" t="s">
        <v>252</v>
      </c>
    </row>
    <row r="785" spans="2:65" s="13" customFormat="1">
      <c r="B785" s="156"/>
      <c r="D785" s="150" t="s">
        <v>261</v>
      </c>
      <c r="E785" s="157" t="s">
        <v>1</v>
      </c>
      <c r="F785" s="158" t="s">
        <v>966</v>
      </c>
      <c r="H785" s="159">
        <v>20.85</v>
      </c>
      <c r="I785" s="160"/>
      <c r="L785" s="156"/>
      <c r="M785" s="161"/>
      <c r="T785" s="162"/>
      <c r="AT785" s="157" t="s">
        <v>261</v>
      </c>
      <c r="AU785" s="157" t="s">
        <v>82</v>
      </c>
      <c r="AV785" s="13" t="s">
        <v>82</v>
      </c>
      <c r="AW785" s="13" t="s">
        <v>30</v>
      </c>
      <c r="AX785" s="13" t="s">
        <v>73</v>
      </c>
      <c r="AY785" s="157" t="s">
        <v>252</v>
      </c>
    </row>
    <row r="786" spans="2:65" s="12" customFormat="1">
      <c r="B786" s="149"/>
      <c r="D786" s="150" t="s">
        <v>261</v>
      </c>
      <c r="E786" s="151" t="s">
        <v>1</v>
      </c>
      <c r="F786" s="152" t="s">
        <v>967</v>
      </c>
      <c r="H786" s="151" t="s">
        <v>1</v>
      </c>
      <c r="I786" s="153"/>
      <c r="L786" s="149"/>
      <c r="M786" s="154"/>
      <c r="T786" s="155"/>
      <c r="AT786" s="151" t="s">
        <v>261</v>
      </c>
      <c r="AU786" s="151" t="s">
        <v>82</v>
      </c>
      <c r="AV786" s="12" t="s">
        <v>80</v>
      </c>
      <c r="AW786" s="12" t="s">
        <v>30</v>
      </c>
      <c r="AX786" s="12" t="s">
        <v>73</v>
      </c>
      <c r="AY786" s="151" t="s">
        <v>252</v>
      </c>
    </row>
    <row r="787" spans="2:65" s="13" customFormat="1">
      <c r="B787" s="156"/>
      <c r="D787" s="150" t="s">
        <v>261</v>
      </c>
      <c r="E787" s="157" t="s">
        <v>1</v>
      </c>
      <c r="F787" s="158" t="s">
        <v>968</v>
      </c>
      <c r="H787" s="159">
        <v>49.91</v>
      </c>
      <c r="I787" s="160"/>
      <c r="L787" s="156"/>
      <c r="M787" s="161"/>
      <c r="T787" s="162"/>
      <c r="AT787" s="157" t="s">
        <v>261</v>
      </c>
      <c r="AU787" s="157" t="s">
        <v>82</v>
      </c>
      <c r="AV787" s="13" t="s">
        <v>82</v>
      </c>
      <c r="AW787" s="13" t="s">
        <v>30</v>
      </c>
      <c r="AX787" s="13" t="s">
        <v>73</v>
      </c>
      <c r="AY787" s="157" t="s">
        <v>252</v>
      </c>
    </row>
    <row r="788" spans="2:65" s="15" customFormat="1">
      <c r="B788" s="180"/>
      <c r="D788" s="150" t="s">
        <v>261</v>
      </c>
      <c r="E788" s="181" t="s">
        <v>1</v>
      </c>
      <c r="F788" s="182" t="s">
        <v>510</v>
      </c>
      <c r="H788" s="183">
        <v>70.759999999999991</v>
      </c>
      <c r="I788" s="184"/>
      <c r="L788" s="180"/>
      <c r="M788" s="185"/>
      <c r="T788" s="186"/>
      <c r="AT788" s="181" t="s">
        <v>261</v>
      </c>
      <c r="AU788" s="181" t="s">
        <v>82</v>
      </c>
      <c r="AV788" s="15" t="s">
        <v>96</v>
      </c>
      <c r="AW788" s="15" t="s">
        <v>30</v>
      </c>
      <c r="AX788" s="15" t="s">
        <v>73</v>
      </c>
      <c r="AY788" s="181" t="s">
        <v>252</v>
      </c>
    </row>
    <row r="789" spans="2:65" s="12" customFormat="1">
      <c r="B789" s="149"/>
      <c r="D789" s="150" t="s">
        <v>261</v>
      </c>
      <c r="E789" s="151" t="s">
        <v>1</v>
      </c>
      <c r="F789" s="152" t="s">
        <v>969</v>
      </c>
      <c r="H789" s="151" t="s">
        <v>1</v>
      </c>
      <c r="I789" s="153"/>
      <c r="L789" s="149"/>
      <c r="M789" s="154"/>
      <c r="T789" s="155"/>
      <c r="AT789" s="151" t="s">
        <v>261</v>
      </c>
      <c r="AU789" s="151" t="s">
        <v>82</v>
      </c>
      <c r="AV789" s="12" t="s">
        <v>80</v>
      </c>
      <c r="AW789" s="12" t="s">
        <v>30</v>
      </c>
      <c r="AX789" s="12" t="s">
        <v>73</v>
      </c>
      <c r="AY789" s="151" t="s">
        <v>252</v>
      </c>
    </row>
    <row r="790" spans="2:65" s="12" customFormat="1">
      <c r="B790" s="149"/>
      <c r="D790" s="150" t="s">
        <v>261</v>
      </c>
      <c r="E790" s="151" t="s">
        <v>1</v>
      </c>
      <c r="F790" s="152" t="s">
        <v>357</v>
      </c>
      <c r="H790" s="151" t="s">
        <v>1</v>
      </c>
      <c r="I790" s="153"/>
      <c r="L790" s="149"/>
      <c r="M790" s="154"/>
      <c r="T790" s="155"/>
      <c r="AT790" s="151" t="s">
        <v>261</v>
      </c>
      <c r="AU790" s="151" t="s">
        <v>82</v>
      </c>
      <c r="AV790" s="12" t="s">
        <v>80</v>
      </c>
      <c r="AW790" s="12" t="s">
        <v>30</v>
      </c>
      <c r="AX790" s="12" t="s">
        <v>73</v>
      </c>
      <c r="AY790" s="151" t="s">
        <v>252</v>
      </c>
    </row>
    <row r="791" spans="2:65" s="13" customFormat="1">
      <c r="B791" s="156"/>
      <c r="D791" s="150" t="s">
        <v>261</v>
      </c>
      <c r="E791" s="157" t="s">
        <v>1</v>
      </c>
      <c r="F791" s="158" t="s">
        <v>970</v>
      </c>
      <c r="H791" s="159">
        <v>2.56</v>
      </c>
      <c r="I791" s="160"/>
      <c r="L791" s="156"/>
      <c r="M791" s="161"/>
      <c r="T791" s="162"/>
      <c r="AT791" s="157" t="s">
        <v>261</v>
      </c>
      <c r="AU791" s="157" t="s">
        <v>82</v>
      </c>
      <c r="AV791" s="13" t="s">
        <v>82</v>
      </c>
      <c r="AW791" s="13" t="s">
        <v>30</v>
      </c>
      <c r="AX791" s="13" t="s">
        <v>73</v>
      </c>
      <c r="AY791" s="157" t="s">
        <v>252</v>
      </c>
    </row>
    <row r="792" spans="2:65" s="14" customFormat="1">
      <c r="B792" s="163"/>
      <c r="D792" s="150" t="s">
        <v>261</v>
      </c>
      <c r="E792" s="164" t="s">
        <v>1</v>
      </c>
      <c r="F792" s="165" t="s">
        <v>277</v>
      </c>
      <c r="H792" s="166">
        <v>1076.1980000000001</v>
      </c>
      <c r="I792" s="167"/>
      <c r="L792" s="163"/>
      <c r="M792" s="168"/>
      <c r="T792" s="169"/>
      <c r="AT792" s="164" t="s">
        <v>261</v>
      </c>
      <c r="AU792" s="164" t="s">
        <v>82</v>
      </c>
      <c r="AV792" s="14" t="s">
        <v>259</v>
      </c>
      <c r="AW792" s="14" t="s">
        <v>30</v>
      </c>
      <c r="AX792" s="14" t="s">
        <v>80</v>
      </c>
      <c r="AY792" s="164" t="s">
        <v>252</v>
      </c>
    </row>
    <row r="793" spans="2:65" s="1" customFormat="1" ht="24.2" customHeight="1">
      <c r="B793" s="32"/>
      <c r="C793" s="170" t="s">
        <v>971</v>
      </c>
      <c r="D793" s="170" t="s">
        <v>463</v>
      </c>
      <c r="E793" s="171" t="s">
        <v>972</v>
      </c>
      <c r="F793" s="172" t="s">
        <v>973</v>
      </c>
      <c r="G793" s="173" t="s">
        <v>257</v>
      </c>
      <c r="H793" s="174">
        <v>941.70399999999995</v>
      </c>
      <c r="I793" s="175"/>
      <c r="J793" s="176">
        <f>ROUND(I793*H793,2)</f>
        <v>0</v>
      </c>
      <c r="K793" s="172" t="s">
        <v>258</v>
      </c>
      <c r="L793" s="177"/>
      <c r="M793" s="178" t="s">
        <v>1</v>
      </c>
      <c r="N793" s="179" t="s">
        <v>38</v>
      </c>
      <c r="P793" s="145">
        <f>O793*H793</f>
        <v>0</v>
      </c>
      <c r="Q793" s="145">
        <v>1.4E-3</v>
      </c>
      <c r="R793" s="145">
        <f>Q793*H793</f>
        <v>1.3183855999999998</v>
      </c>
      <c r="S793" s="145">
        <v>0</v>
      </c>
      <c r="T793" s="146">
        <f>S793*H793</f>
        <v>0</v>
      </c>
      <c r="AR793" s="147" t="s">
        <v>489</v>
      </c>
      <c r="AT793" s="147" t="s">
        <v>463</v>
      </c>
      <c r="AU793" s="147" t="s">
        <v>82</v>
      </c>
      <c r="AY793" s="17" t="s">
        <v>252</v>
      </c>
      <c r="BE793" s="148">
        <f>IF(N793="základní",J793,0)</f>
        <v>0</v>
      </c>
      <c r="BF793" s="148">
        <f>IF(N793="snížená",J793,0)</f>
        <v>0</v>
      </c>
      <c r="BG793" s="148">
        <f>IF(N793="zákl. přenesená",J793,0)</f>
        <v>0</v>
      </c>
      <c r="BH793" s="148">
        <f>IF(N793="sníž. přenesená",J793,0)</f>
        <v>0</v>
      </c>
      <c r="BI793" s="148">
        <f>IF(N793="nulová",J793,0)</f>
        <v>0</v>
      </c>
      <c r="BJ793" s="17" t="s">
        <v>80</v>
      </c>
      <c r="BK793" s="148">
        <f>ROUND(I793*H793,2)</f>
        <v>0</v>
      </c>
      <c r="BL793" s="17" t="s">
        <v>368</v>
      </c>
      <c r="BM793" s="147" t="s">
        <v>974</v>
      </c>
    </row>
    <row r="794" spans="2:65" s="12" customFormat="1">
      <c r="B794" s="149"/>
      <c r="D794" s="150" t="s">
        <v>261</v>
      </c>
      <c r="E794" s="151" t="s">
        <v>1</v>
      </c>
      <c r="F794" s="152" t="s">
        <v>961</v>
      </c>
      <c r="H794" s="151" t="s">
        <v>1</v>
      </c>
      <c r="I794" s="153"/>
      <c r="L794" s="149"/>
      <c r="M794" s="154"/>
      <c r="T794" s="155"/>
      <c r="AT794" s="151" t="s">
        <v>261</v>
      </c>
      <c r="AU794" s="151" t="s">
        <v>82</v>
      </c>
      <c r="AV794" s="12" t="s">
        <v>80</v>
      </c>
      <c r="AW794" s="12" t="s">
        <v>30</v>
      </c>
      <c r="AX794" s="12" t="s">
        <v>73</v>
      </c>
      <c r="AY794" s="151" t="s">
        <v>252</v>
      </c>
    </row>
    <row r="795" spans="2:65" s="12" customFormat="1">
      <c r="B795" s="149"/>
      <c r="D795" s="150" t="s">
        <v>261</v>
      </c>
      <c r="E795" s="151" t="s">
        <v>1</v>
      </c>
      <c r="F795" s="152" t="s">
        <v>962</v>
      </c>
      <c r="H795" s="151" t="s">
        <v>1</v>
      </c>
      <c r="I795" s="153"/>
      <c r="L795" s="149"/>
      <c r="M795" s="154"/>
      <c r="T795" s="155"/>
      <c r="AT795" s="151" t="s">
        <v>261</v>
      </c>
      <c r="AU795" s="151" t="s">
        <v>82</v>
      </c>
      <c r="AV795" s="12" t="s">
        <v>80</v>
      </c>
      <c r="AW795" s="12" t="s">
        <v>30</v>
      </c>
      <c r="AX795" s="12" t="s">
        <v>73</v>
      </c>
      <c r="AY795" s="151" t="s">
        <v>252</v>
      </c>
    </row>
    <row r="796" spans="2:65" s="13" customFormat="1">
      <c r="B796" s="156"/>
      <c r="D796" s="150" t="s">
        <v>261</v>
      </c>
      <c r="E796" s="157" t="s">
        <v>1</v>
      </c>
      <c r="F796" s="158" t="s">
        <v>975</v>
      </c>
      <c r="H796" s="159">
        <v>867.40499999999997</v>
      </c>
      <c r="I796" s="160"/>
      <c r="L796" s="156"/>
      <c r="M796" s="161"/>
      <c r="T796" s="162"/>
      <c r="AT796" s="157" t="s">
        <v>261</v>
      </c>
      <c r="AU796" s="157" t="s">
        <v>82</v>
      </c>
      <c r="AV796" s="13" t="s">
        <v>82</v>
      </c>
      <c r="AW796" s="13" t="s">
        <v>30</v>
      </c>
      <c r="AX796" s="13" t="s">
        <v>73</v>
      </c>
      <c r="AY796" s="157" t="s">
        <v>252</v>
      </c>
    </row>
    <row r="797" spans="2:65" s="12" customFormat="1">
      <c r="B797" s="149"/>
      <c r="D797" s="150" t="s">
        <v>261</v>
      </c>
      <c r="E797" s="151" t="s">
        <v>1</v>
      </c>
      <c r="F797" s="152" t="s">
        <v>964</v>
      </c>
      <c r="H797" s="151" t="s">
        <v>1</v>
      </c>
      <c r="I797" s="153"/>
      <c r="L797" s="149"/>
      <c r="M797" s="154"/>
      <c r="T797" s="155"/>
      <c r="AT797" s="151" t="s">
        <v>261</v>
      </c>
      <c r="AU797" s="151" t="s">
        <v>82</v>
      </c>
      <c r="AV797" s="12" t="s">
        <v>80</v>
      </c>
      <c r="AW797" s="12" t="s">
        <v>30</v>
      </c>
      <c r="AX797" s="12" t="s">
        <v>73</v>
      </c>
      <c r="AY797" s="151" t="s">
        <v>252</v>
      </c>
    </row>
    <row r="798" spans="2:65" s="12" customFormat="1">
      <c r="B798" s="149"/>
      <c r="D798" s="150" t="s">
        <v>261</v>
      </c>
      <c r="E798" s="151" t="s">
        <v>1</v>
      </c>
      <c r="F798" s="152" t="s">
        <v>965</v>
      </c>
      <c r="H798" s="151" t="s">
        <v>1</v>
      </c>
      <c r="I798" s="153"/>
      <c r="L798" s="149"/>
      <c r="M798" s="154"/>
      <c r="T798" s="155"/>
      <c r="AT798" s="151" t="s">
        <v>261</v>
      </c>
      <c r="AU798" s="151" t="s">
        <v>82</v>
      </c>
      <c r="AV798" s="12" t="s">
        <v>80</v>
      </c>
      <c r="AW798" s="12" t="s">
        <v>30</v>
      </c>
      <c r="AX798" s="12" t="s">
        <v>73</v>
      </c>
      <c r="AY798" s="151" t="s">
        <v>252</v>
      </c>
    </row>
    <row r="799" spans="2:65" s="13" customFormat="1">
      <c r="B799" s="156"/>
      <c r="D799" s="150" t="s">
        <v>261</v>
      </c>
      <c r="E799" s="157" t="s">
        <v>1</v>
      </c>
      <c r="F799" s="158" t="s">
        <v>976</v>
      </c>
      <c r="H799" s="159">
        <v>21.893000000000001</v>
      </c>
      <c r="I799" s="160"/>
      <c r="L799" s="156"/>
      <c r="M799" s="161"/>
      <c r="T799" s="162"/>
      <c r="AT799" s="157" t="s">
        <v>261</v>
      </c>
      <c r="AU799" s="157" t="s">
        <v>82</v>
      </c>
      <c r="AV799" s="13" t="s">
        <v>82</v>
      </c>
      <c r="AW799" s="13" t="s">
        <v>30</v>
      </c>
      <c r="AX799" s="13" t="s">
        <v>73</v>
      </c>
      <c r="AY799" s="157" t="s">
        <v>252</v>
      </c>
    </row>
    <row r="800" spans="2:65" s="12" customFormat="1">
      <c r="B800" s="149"/>
      <c r="D800" s="150" t="s">
        <v>261</v>
      </c>
      <c r="E800" s="151" t="s">
        <v>1</v>
      </c>
      <c r="F800" s="152" t="s">
        <v>967</v>
      </c>
      <c r="H800" s="151" t="s">
        <v>1</v>
      </c>
      <c r="I800" s="153"/>
      <c r="L800" s="149"/>
      <c r="M800" s="154"/>
      <c r="T800" s="155"/>
      <c r="AT800" s="151" t="s">
        <v>261</v>
      </c>
      <c r="AU800" s="151" t="s">
        <v>82</v>
      </c>
      <c r="AV800" s="12" t="s">
        <v>80</v>
      </c>
      <c r="AW800" s="12" t="s">
        <v>30</v>
      </c>
      <c r="AX800" s="12" t="s">
        <v>73</v>
      </c>
      <c r="AY800" s="151" t="s">
        <v>252</v>
      </c>
    </row>
    <row r="801" spans="2:65" s="13" customFormat="1">
      <c r="B801" s="156"/>
      <c r="D801" s="150" t="s">
        <v>261</v>
      </c>
      <c r="E801" s="157" t="s">
        <v>1</v>
      </c>
      <c r="F801" s="158" t="s">
        <v>977</v>
      </c>
      <c r="H801" s="159">
        <v>52.405999999999999</v>
      </c>
      <c r="I801" s="160"/>
      <c r="L801" s="156"/>
      <c r="M801" s="161"/>
      <c r="T801" s="162"/>
      <c r="AT801" s="157" t="s">
        <v>261</v>
      </c>
      <c r="AU801" s="157" t="s">
        <v>82</v>
      </c>
      <c r="AV801" s="13" t="s">
        <v>82</v>
      </c>
      <c r="AW801" s="13" t="s">
        <v>30</v>
      </c>
      <c r="AX801" s="13" t="s">
        <v>73</v>
      </c>
      <c r="AY801" s="157" t="s">
        <v>252</v>
      </c>
    </row>
    <row r="802" spans="2:65" s="14" customFormat="1">
      <c r="B802" s="163"/>
      <c r="D802" s="150" t="s">
        <v>261</v>
      </c>
      <c r="E802" s="164" t="s">
        <v>1</v>
      </c>
      <c r="F802" s="165" t="s">
        <v>277</v>
      </c>
      <c r="H802" s="166">
        <v>941.70399999999995</v>
      </c>
      <c r="I802" s="167"/>
      <c r="L802" s="163"/>
      <c r="M802" s="168"/>
      <c r="T802" s="169"/>
      <c r="AT802" s="164" t="s">
        <v>261</v>
      </c>
      <c r="AU802" s="164" t="s">
        <v>82</v>
      </c>
      <c r="AV802" s="14" t="s">
        <v>259</v>
      </c>
      <c r="AW802" s="14" t="s">
        <v>30</v>
      </c>
      <c r="AX802" s="14" t="s">
        <v>80</v>
      </c>
      <c r="AY802" s="164" t="s">
        <v>252</v>
      </c>
    </row>
    <row r="803" spans="2:65" s="1" customFormat="1" ht="24.2" customHeight="1">
      <c r="B803" s="32"/>
      <c r="C803" s="170" t="s">
        <v>978</v>
      </c>
      <c r="D803" s="170" t="s">
        <v>463</v>
      </c>
      <c r="E803" s="171" t="s">
        <v>979</v>
      </c>
      <c r="F803" s="172" t="s">
        <v>980</v>
      </c>
      <c r="G803" s="173" t="s">
        <v>257</v>
      </c>
      <c r="H803" s="174">
        <v>2.6880000000000002</v>
      </c>
      <c r="I803" s="175"/>
      <c r="J803" s="176">
        <f>ROUND(I803*H803,2)</f>
        <v>0</v>
      </c>
      <c r="K803" s="172" t="s">
        <v>258</v>
      </c>
      <c r="L803" s="177"/>
      <c r="M803" s="178" t="s">
        <v>1</v>
      </c>
      <c r="N803" s="179" t="s">
        <v>38</v>
      </c>
      <c r="P803" s="145">
        <f>O803*H803</f>
        <v>0</v>
      </c>
      <c r="Q803" s="145">
        <v>1.6800000000000001E-3</v>
      </c>
      <c r="R803" s="145">
        <f>Q803*H803</f>
        <v>4.5158400000000001E-3</v>
      </c>
      <c r="S803" s="145">
        <v>0</v>
      </c>
      <c r="T803" s="146">
        <f>S803*H803</f>
        <v>0</v>
      </c>
      <c r="AR803" s="147" t="s">
        <v>489</v>
      </c>
      <c r="AT803" s="147" t="s">
        <v>463</v>
      </c>
      <c r="AU803" s="147" t="s">
        <v>82</v>
      </c>
      <c r="AY803" s="17" t="s">
        <v>252</v>
      </c>
      <c r="BE803" s="148">
        <f>IF(N803="základní",J803,0)</f>
        <v>0</v>
      </c>
      <c r="BF803" s="148">
        <f>IF(N803="snížená",J803,0)</f>
        <v>0</v>
      </c>
      <c r="BG803" s="148">
        <f>IF(N803="zákl. přenesená",J803,0)</f>
        <v>0</v>
      </c>
      <c r="BH803" s="148">
        <f>IF(N803="sníž. přenesená",J803,0)</f>
        <v>0</v>
      </c>
      <c r="BI803" s="148">
        <f>IF(N803="nulová",J803,0)</f>
        <v>0</v>
      </c>
      <c r="BJ803" s="17" t="s">
        <v>80</v>
      </c>
      <c r="BK803" s="148">
        <f>ROUND(I803*H803,2)</f>
        <v>0</v>
      </c>
      <c r="BL803" s="17" t="s">
        <v>368</v>
      </c>
      <c r="BM803" s="147" t="s">
        <v>981</v>
      </c>
    </row>
    <row r="804" spans="2:65" s="12" customFormat="1">
      <c r="B804" s="149"/>
      <c r="D804" s="150" t="s">
        <v>261</v>
      </c>
      <c r="E804" s="151" t="s">
        <v>1</v>
      </c>
      <c r="F804" s="152" t="s">
        <v>969</v>
      </c>
      <c r="H804" s="151" t="s">
        <v>1</v>
      </c>
      <c r="I804" s="153"/>
      <c r="L804" s="149"/>
      <c r="M804" s="154"/>
      <c r="T804" s="155"/>
      <c r="AT804" s="151" t="s">
        <v>261</v>
      </c>
      <c r="AU804" s="151" t="s">
        <v>82</v>
      </c>
      <c r="AV804" s="12" t="s">
        <v>80</v>
      </c>
      <c r="AW804" s="12" t="s">
        <v>30</v>
      </c>
      <c r="AX804" s="12" t="s">
        <v>73</v>
      </c>
      <c r="AY804" s="151" t="s">
        <v>252</v>
      </c>
    </row>
    <row r="805" spans="2:65" s="12" customFormat="1">
      <c r="B805" s="149"/>
      <c r="D805" s="150" t="s">
        <v>261</v>
      </c>
      <c r="E805" s="151" t="s">
        <v>1</v>
      </c>
      <c r="F805" s="152" t="s">
        <v>357</v>
      </c>
      <c r="H805" s="151" t="s">
        <v>1</v>
      </c>
      <c r="I805" s="153"/>
      <c r="L805" s="149"/>
      <c r="M805" s="154"/>
      <c r="T805" s="155"/>
      <c r="AT805" s="151" t="s">
        <v>261</v>
      </c>
      <c r="AU805" s="151" t="s">
        <v>82</v>
      </c>
      <c r="AV805" s="12" t="s">
        <v>80</v>
      </c>
      <c r="AW805" s="12" t="s">
        <v>30</v>
      </c>
      <c r="AX805" s="12" t="s">
        <v>73</v>
      </c>
      <c r="AY805" s="151" t="s">
        <v>252</v>
      </c>
    </row>
    <row r="806" spans="2:65" s="13" customFormat="1">
      <c r="B806" s="156"/>
      <c r="D806" s="150" t="s">
        <v>261</v>
      </c>
      <c r="E806" s="157" t="s">
        <v>1</v>
      </c>
      <c r="F806" s="158" t="s">
        <v>982</v>
      </c>
      <c r="H806" s="159">
        <v>2.6880000000000002</v>
      </c>
      <c r="I806" s="160"/>
      <c r="L806" s="156"/>
      <c r="M806" s="161"/>
      <c r="T806" s="162"/>
      <c r="AT806" s="157" t="s">
        <v>261</v>
      </c>
      <c r="AU806" s="157" t="s">
        <v>82</v>
      </c>
      <c r="AV806" s="13" t="s">
        <v>82</v>
      </c>
      <c r="AW806" s="13" t="s">
        <v>30</v>
      </c>
      <c r="AX806" s="13" t="s">
        <v>80</v>
      </c>
      <c r="AY806" s="157" t="s">
        <v>252</v>
      </c>
    </row>
    <row r="807" spans="2:65" s="1" customFormat="1" ht="24.2" customHeight="1">
      <c r="B807" s="32"/>
      <c r="C807" s="170" t="s">
        <v>983</v>
      </c>
      <c r="D807" s="170" t="s">
        <v>463</v>
      </c>
      <c r="E807" s="171" t="s">
        <v>984</v>
      </c>
      <c r="F807" s="172" t="s">
        <v>985</v>
      </c>
      <c r="G807" s="173" t="s">
        <v>257</v>
      </c>
      <c r="H807" s="174">
        <v>185.61699999999999</v>
      </c>
      <c r="I807" s="175"/>
      <c r="J807" s="176">
        <f>ROUND(I807*H807,2)</f>
        <v>0</v>
      </c>
      <c r="K807" s="172" t="s">
        <v>258</v>
      </c>
      <c r="L807" s="177"/>
      <c r="M807" s="178" t="s">
        <v>1</v>
      </c>
      <c r="N807" s="179" t="s">
        <v>38</v>
      </c>
      <c r="P807" s="145">
        <f>O807*H807</f>
        <v>0</v>
      </c>
      <c r="Q807" s="145">
        <v>2.2399999999999998E-3</v>
      </c>
      <c r="R807" s="145">
        <f>Q807*H807</f>
        <v>0.41578207999999994</v>
      </c>
      <c r="S807" s="145">
        <v>0</v>
      </c>
      <c r="T807" s="146">
        <f>S807*H807</f>
        <v>0</v>
      </c>
      <c r="AR807" s="147" t="s">
        <v>489</v>
      </c>
      <c r="AT807" s="147" t="s">
        <v>463</v>
      </c>
      <c r="AU807" s="147" t="s">
        <v>82</v>
      </c>
      <c r="AY807" s="17" t="s">
        <v>252</v>
      </c>
      <c r="BE807" s="148">
        <f>IF(N807="základní",J807,0)</f>
        <v>0</v>
      </c>
      <c r="BF807" s="148">
        <f>IF(N807="snížená",J807,0)</f>
        <v>0</v>
      </c>
      <c r="BG807" s="148">
        <f>IF(N807="zákl. přenesená",J807,0)</f>
        <v>0</v>
      </c>
      <c r="BH807" s="148">
        <f>IF(N807="sníž. přenesená",J807,0)</f>
        <v>0</v>
      </c>
      <c r="BI807" s="148">
        <f>IF(N807="nulová",J807,0)</f>
        <v>0</v>
      </c>
      <c r="BJ807" s="17" t="s">
        <v>80</v>
      </c>
      <c r="BK807" s="148">
        <f>ROUND(I807*H807,2)</f>
        <v>0</v>
      </c>
      <c r="BL807" s="17" t="s">
        <v>368</v>
      </c>
      <c r="BM807" s="147" t="s">
        <v>986</v>
      </c>
    </row>
    <row r="808" spans="2:65" s="12" customFormat="1">
      <c r="B808" s="149"/>
      <c r="D808" s="150" t="s">
        <v>261</v>
      </c>
      <c r="E808" s="151" t="s">
        <v>1</v>
      </c>
      <c r="F808" s="152" t="s">
        <v>955</v>
      </c>
      <c r="H808" s="151" t="s">
        <v>1</v>
      </c>
      <c r="I808" s="153"/>
      <c r="L808" s="149"/>
      <c r="M808" s="154"/>
      <c r="T808" s="155"/>
      <c r="AT808" s="151" t="s">
        <v>261</v>
      </c>
      <c r="AU808" s="151" t="s">
        <v>82</v>
      </c>
      <c r="AV808" s="12" t="s">
        <v>80</v>
      </c>
      <c r="AW808" s="12" t="s">
        <v>30</v>
      </c>
      <c r="AX808" s="12" t="s">
        <v>73</v>
      </c>
      <c r="AY808" s="151" t="s">
        <v>252</v>
      </c>
    </row>
    <row r="809" spans="2:65" s="12" customFormat="1">
      <c r="B809" s="149"/>
      <c r="D809" s="150" t="s">
        <v>261</v>
      </c>
      <c r="E809" s="151" t="s">
        <v>1</v>
      </c>
      <c r="F809" s="152" t="s">
        <v>956</v>
      </c>
      <c r="H809" s="151" t="s">
        <v>1</v>
      </c>
      <c r="I809" s="153"/>
      <c r="L809" s="149"/>
      <c r="M809" s="154"/>
      <c r="T809" s="155"/>
      <c r="AT809" s="151" t="s">
        <v>261</v>
      </c>
      <c r="AU809" s="151" t="s">
        <v>82</v>
      </c>
      <c r="AV809" s="12" t="s">
        <v>80</v>
      </c>
      <c r="AW809" s="12" t="s">
        <v>30</v>
      </c>
      <c r="AX809" s="12" t="s">
        <v>73</v>
      </c>
      <c r="AY809" s="151" t="s">
        <v>252</v>
      </c>
    </row>
    <row r="810" spans="2:65" s="13" customFormat="1">
      <c r="B810" s="156"/>
      <c r="D810" s="150" t="s">
        <v>261</v>
      </c>
      <c r="E810" s="157" t="s">
        <v>1</v>
      </c>
      <c r="F810" s="158" t="s">
        <v>987</v>
      </c>
      <c r="H810" s="159">
        <v>172.39699999999999</v>
      </c>
      <c r="I810" s="160"/>
      <c r="L810" s="156"/>
      <c r="M810" s="161"/>
      <c r="T810" s="162"/>
      <c r="AT810" s="157" t="s">
        <v>261</v>
      </c>
      <c r="AU810" s="157" t="s">
        <v>82</v>
      </c>
      <c r="AV810" s="13" t="s">
        <v>82</v>
      </c>
      <c r="AW810" s="13" t="s">
        <v>30</v>
      </c>
      <c r="AX810" s="13" t="s">
        <v>73</v>
      </c>
      <c r="AY810" s="157" t="s">
        <v>252</v>
      </c>
    </row>
    <row r="811" spans="2:65" s="15" customFormat="1">
      <c r="B811" s="180"/>
      <c r="D811" s="150" t="s">
        <v>261</v>
      </c>
      <c r="E811" s="181" t="s">
        <v>1</v>
      </c>
      <c r="F811" s="182" t="s">
        <v>510</v>
      </c>
      <c r="H811" s="183">
        <v>172.39699999999999</v>
      </c>
      <c r="I811" s="184"/>
      <c r="L811" s="180"/>
      <c r="M811" s="185"/>
      <c r="T811" s="186"/>
      <c r="AT811" s="181" t="s">
        <v>261</v>
      </c>
      <c r="AU811" s="181" t="s">
        <v>82</v>
      </c>
      <c r="AV811" s="15" t="s">
        <v>96</v>
      </c>
      <c r="AW811" s="15" t="s">
        <v>30</v>
      </c>
      <c r="AX811" s="15" t="s">
        <v>73</v>
      </c>
      <c r="AY811" s="181" t="s">
        <v>252</v>
      </c>
    </row>
    <row r="812" spans="2:65" s="12" customFormat="1">
      <c r="B812" s="149"/>
      <c r="D812" s="150" t="s">
        <v>261</v>
      </c>
      <c r="E812" s="151" t="s">
        <v>1</v>
      </c>
      <c r="F812" s="152" t="s">
        <v>958</v>
      </c>
      <c r="H812" s="151" t="s">
        <v>1</v>
      </c>
      <c r="I812" s="153"/>
      <c r="L812" s="149"/>
      <c r="M812" s="154"/>
      <c r="T812" s="155"/>
      <c r="AT812" s="151" t="s">
        <v>261</v>
      </c>
      <c r="AU812" s="151" t="s">
        <v>82</v>
      </c>
      <c r="AV812" s="12" t="s">
        <v>80</v>
      </c>
      <c r="AW812" s="12" t="s">
        <v>30</v>
      </c>
      <c r="AX812" s="12" t="s">
        <v>73</v>
      </c>
      <c r="AY812" s="151" t="s">
        <v>252</v>
      </c>
    </row>
    <row r="813" spans="2:65" s="12" customFormat="1">
      <c r="B813" s="149"/>
      <c r="D813" s="150" t="s">
        <v>261</v>
      </c>
      <c r="E813" s="151" t="s">
        <v>1</v>
      </c>
      <c r="F813" s="152" t="s">
        <v>959</v>
      </c>
      <c r="H813" s="151" t="s">
        <v>1</v>
      </c>
      <c r="I813" s="153"/>
      <c r="L813" s="149"/>
      <c r="M813" s="154"/>
      <c r="T813" s="155"/>
      <c r="AT813" s="151" t="s">
        <v>261</v>
      </c>
      <c r="AU813" s="151" t="s">
        <v>82</v>
      </c>
      <c r="AV813" s="12" t="s">
        <v>80</v>
      </c>
      <c r="AW813" s="12" t="s">
        <v>30</v>
      </c>
      <c r="AX813" s="12" t="s">
        <v>73</v>
      </c>
      <c r="AY813" s="151" t="s">
        <v>252</v>
      </c>
    </row>
    <row r="814" spans="2:65" s="13" customFormat="1">
      <c r="B814" s="156"/>
      <c r="D814" s="150" t="s">
        <v>261</v>
      </c>
      <c r="E814" s="157" t="s">
        <v>1</v>
      </c>
      <c r="F814" s="158" t="s">
        <v>988</v>
      </c>
      <c r="H814" s="159">
        <v>13.22</v>
      </c>
      <c r="I814" s="160"/>
      <c r="L814" s="156"/>
      <c r="M814" s="161"/>
      <c r="T814" s="162"/>
      <c r="AT814" s="157" t="s">
        <v>261</v>
      </c>
      <c r="AU814" s="157" t="s">
        <v>82</v>
      </c>
      <c r="AV814" s="13" t="s">
        <v>82</v>
      </c>
      <c r="AW814" s="13" t="s">
        <v>30</v>
      </c>
      <c r="AX814" s="13" t="s">
        <v>73</v>
      </c>
      <c r="AY814" s="157" t="s">
        <v>252</v>
      </c>
    </row>
    <row r="815" spans="2:65" s="15" customFormat="1">
      <c r="B815" s="180"/>
      <c r="D815" s="150" t="s">
        <v>261</v>
      </c>
      <c r="E815" s="181" t="s">
        <v>1</v>
      </c>
      <c r="F815" s="182" t="s">
        <v>510</v>
      </c>
      <c r="H815" s="183">
        <v>13.22</v>
      </c>
      <c r="I815" s="184"/>
      <c r="L815" s="180"/>
      <c r="M815" s="185"/>
      <c r="T815" s="186"/>
      <c r="AT815" s="181" t="s">
        <v>261</v>
      </c>
      <c r="AU815" s="181" t="s">
        <v>82</v>
      </c>
      <c r="AV815" s="15" t="s">
        <v>96</v>
      </c>
      <c r="AW815" s="15" t="s">
        <v>30</v>
      </c>
      <c r="AX815" s="15" t="s">
        <v>73</v>
      </c>
      <c r="AY815" s="181" t="s">
        <v>252</v>
      </c>
    </row>
    <row r="816" spans="2:65" s="14" customFormat="1">
      <c r="B816" s="163"/>
      <c r="D816" s="150" t="s">
        <v>261</v>
      </c>
      <c r="E816" s="164" t="s">
        <v>1</v>
      </c>
      <c r="F816" s="165" t="s">
        <v>277</v>
      </c>
      <c r="H816" s="166">
        <v>185.61699999999999</v>
      </c>
      <c r="I816" s="167"/>
      <c r="L816" s="163"/>
      <c r="M816" s="168"/>
      <c r="T816" s="169"/>
      <c r="AT816" s="164" t="s">
        <v>261</v>
      </c>
      <c r="AU816" s="164" t="s">
        <v>82</v>
      </c>
      <c r="AV816" s="14" t="s">
        <v>259</v>
      </c>
      <c r="AW816" s="14" t="s">
        <v>30</v>
      </c>
      <c r="AX816" s="14" t="s">
        <v>80</v>
      </c>
      <c r="AY816" s="164" t="s">
        <v>252</v>
      </c>
    </row>
    <row r="817" spans="2:65" s="1" customFormat="1" ht="37.9" customHeight="1">
      <c r="B817" s="32"/>
      <c r="C817" s="136" t="s">
        <v>989</v>
      </c>
      <c r="D817" s="136" t="s">
        <v>254</v>
      </c>
      <c r="E817" s="137" t="s">
        <v>990</v>
      </c>
      <c r="F817" s="138" t="s">
        <v>991</v>
      </c>
      <c r="G817" s="139" t="s">
        <v>257</v>
      </c>
      <c r="H817" s="140">
        <v>93.6</v>
      </c>
      <c r="I817" s="141"/>
      <c r="J817" s="142">
        <f>ROUND(I817*H817,2)</f>
        <v>0</v>
      </c>
      <c r="K817" s="138" t="s">
        <v>258</v>
      </c>
      <c r="L817" s="32"/>
      <c r="M817" s="143" t="s">
        <v>1</v>
      </c>
      <c r="N817" s="144" t="s">
        <v>38</v>
      </c>
      <c r="P817" s="145">
        <f>O817*H817</f>
        <v>0</v>
      </c>
      <c r="Q817" s="145">
        <v>0</v>
      </c>
      <c r="R817" s="145">
        <f>Q817*H817</f>
        <v>0</v>
      </c>
      <c r="S817" s="145">
        <v>0</v>
      </c>
      <c r="T817" s="146">
        <f>S817*H817</f>
        <v>0</v>
      </c>
      <c r="AR817" s="147" t="s">
        <v>368</v>
      </c>
      <c r="AT817" s="147" t="s">
        <v>254</v>
      </c>
      <c r="AU817" s="147" t="s">
        <v>82</v>
      </c>
      <c r="AY817" s="17" t="s">
        <v>252</v>
      </c>
      <c r="BE817" s="148">
        <f>IF(N817="základní",J817,0)</f>
        <v>0</v>
      </c>
      <c r="BF817" s="148">
        <f>IF(N817="snížená",J817,0)</f>
        <v>0</v>
      </c>
      <c r="BG817" s="148">
        <f>IF(N817="zákl. přenesená",J817,0)</f>
        <v>0</v>
      </c>
      <c r="BH817" s="148">
        <f>IF(N817="sníž. přenesená",J817,0)</f>
        <v>0</v>
      </c>
      <c r="BI817" s="148">
        <f>IF(N817="nulová",J817,0)</f>
        <v>0</v>
      </c>
      <c r="BJ817" s="17" t="s">
        <v>80</v>
      </c>
      <c r="BK817" s="148">
        <f>ROUND(I817*H817,2)</f>
        <v>0</v>
      </c>
      <c r="BL817" s="17" t="s">
        <v>368</v>
      </c>
      <c r="BM817" s="147" t="s">
        <v>992</v>
      </c>
    </row>
    <row r="818" spans="2:65" s="12" customFormat="1">
      <c r="B818" s="149"/>
      <c r="D818" s="150" t="s">
        <v>261</v>
      </c>
      <c r="E818" s="151" t="s">
        <v>1</v>
      </c>
      <c r="F818" s="152" t="s">
        <v>606</v>
      </c>
      <c r="H818" s="151" t="s">
        <v>1</v>
      </c>
      <c r="I818" s="153"/>
      <c r="L818" s="149"/>
      <c r="M818" s="154"/>
      <c r="T818" s="155"/>
      <c r="AT818" s="151" t="s">
        <v>261</v>
      </c>
      <c r="AU818" s="151" t="s">
        <v>82</v>
      </c>
      <c r="AV818" s="12" t="s">
        <v>80</v>
      </c>
      <c r="AW818" s="12" t="s">
        <v>30</v>
      </c>
      <c r="AX818" s="12" t="s">
        <v>73</v>
      </c>
      <c r="AY818" s="151" t="s">
        <v>252</v>
      </c>
    </row>
    <row r="819" spans="2:65" s="13" customFormat="1">
      <c r="B819" s="156"/>
      <c r="D819" s="150" t="s">
        <v>261</v>
      </c>
      <c r="E819" s="157" t="s">
        <v>1</v>
      </c>
      <c r="F819" s="158" t="s">
        <v>595</v>
      </c>
      <c r="H819" s="159">
        <v>93.6</v>
      </c>
      <c r="I819" s="160"/>
      <c r="L819" s="156"/>
      <c r="M819" s="161"/>
      <c r="T819" s="162"/>
      <c r="AT819" s="157" t="s">
        <v>261</v>
      </c>
      <c r="AU819" s="157" t="s">
        <v>82</v>
      </c>
      <c r="AV819" s="13" t="s">
        <v>82</v>
      </c>
      <c r="AW819" s="13" t="s">
        <v>30</v>
      </c>
      <c r="AX819" s="13" t="s">
        <v>80</v>
      </c>
      <c r="AY819" s="157" t="s">
        <v>252</v>
      </c>
    </row>
    <row r="820" spans="2:65" s="1" customFormat="1" ht="24.2" customHeight="1">
      <c r="B820" s="32"/>
      <c r="C820" s="170" t="s">
        <v>993</v>
      </c>
      <c r="D820" s="170" t="s">
        <v>463</v>
      </c>
      <c r="E820" s="171" t="s">
        <v>994</v>
      </c>
      <c r="F820" s="172" t="s">
        <v>995</v>
      </c>
      <c r="G820" s="173" t="s">
        <v>257</v>
      </c>
      <c r="H820" s="174">
        <v>98.28</v>
      </c>
      <c r="I820" s="175"/>
      <c r="J820" s="176">
        <f>ROUND(I820*H820,2)</f>
        <v>0</v>
      </c>
      <c r="K820" s="172" t="s">
        <v>258</v>
      </c>
      <c r="L820" s="177"/>
      <c r="M820" s="178" t="s">
        <v>1</v>
      </c>
      <c r="N820" s="179" t="s">
        <v>38</v>
      </c>
      <c r="P820" s="145">
        <f>O820*H820</f>
        <v>0</v>
      </c>
      <c r="Q820" s="145">
        <v>1.1999999999999999E-3</v>
      </c>
      <c r="R820" s="145">
        <f>Q820*H820</f>
        <v>0.11793599999999999</v>
      </c>
      <c r="S820" s="145">
        <v>0</v>
      </c>
      <c r="T820" s="146">
        <f>S820*H820</f>
        <v>0</v>
      </c>
      <c r="AR820" s="147" t="s">
        <v>489</v>
      </c>
      <c r="AT820" s="147" t="s">
        <v>463</v>
      </c>
      <c r="AU820" s="147" t="s">
        <v>82</v>
      </c>
      <c r="AY820" s="17" t="s">
        <v>252</v>
      </c>
      <c r="BE820" s="148">
        <f>IF(N820="základní",J820,0)</f>
        <v>0</v>
      </c>
      <c r="BF820" s="148">
        <f>IF(N820="snížená",J820,0)</f>
        <v>0</v>
      </c>
      <c r="BG820" s="148">
        <f>IF(N820="zákl. přenesená",J820,0)</f>
        <v>0</v>
      </c>
      <c r="BH820" s="148">
        <f>IF(N820="sníž. přenesená",J820,0)</f>
        <v>0</v>
      </c>
      <c r="BI820" s="148">
        <f>IF(N820="nulová",J820,0)</f>
        <v>0</v>
      </c>
      <c r="BJ820" s="17" t="s">
        <v>80</v>
      </c>
      <c r="BK820" s="148">
        <f>ROUND(I820*H820,2)</f>
        <v>0</v>
      </c>
      <c r="BL820" s="17" t="s">
        <v>368</v>
      </c>
      <c r="BM820" s="147" t="s">
        <v>996</v>
      </c>
    </row>
    <row r="821" spans="2:65" s="12" customFormat="1">
      <c r="B821" s="149"/>
      <c r="D821" s="150" t="s">
        <v>261</v>
      </c>
      <c r="E821" s="151" t="s">
        <v>1</v>
      </c>
      <c r="F821" s="152" t="s">
        <v>606</v>
      </c>
      <c r="H821" s="151" t="s">
        <v>1</v>
      </c>
      <c r="I821" s="153"/>
      <c r="L821" s="149"/>
      <c r="M821" s="154"/>
      <c r="T821" s="155"/>
      <c r="AT821" s="151" t="s">
        <v>261</v>
      </c>
      <c r="AU821" s="151" t="s">
        <v>82</v>
      </c>
      <c r="AV821" s="12" t="s">
        <v>80</v>
      </c>
      <c r="AW821" s="12" t="s">
        <v>30</v>
      </c>
      <c r="AX821" s="12" t="s">
        <v>73</v>
      </c>
      <c r="AY821" s="151" t="s">
        <v>252</v>
      </c>
    </row>
    <row r="822" spans="2:65" s="13" customFormat="1">
      <c r="B822" s="156"/>
      <c r="D822" s="150" t="s">
        <v>261</v>
      </c>
      <c r="E822" s="157" t="s">
        <v>1</v>
      </c>
      <c r="F822" s="158" t="s">
        <v>997</v>
      </c>
      <c r="H822" s="159">
        <v>98.28</v>
      </c>
      <c r="I822" s="160"/>
      <c r="L822" s="156"/>
      <c r="M822" s="161"/>
      <c r="T822" s="162"/>
      <c r="AT822" s="157" t="s">
        <v>261</v>
      </c>
      <c r="AU822" s="157" t="s">
        <v>82</v>
      </c>
      <c r="AV822" s="13" t="s">
        <v>82</v>
      </c>
      <c r="AW822" s="13" t="s">
        <v>30</v>
      </c>
      <c r="AX822" s="13" t="s">
        <v>80</v>
      </c>
      <c r="AY822" s="157" t="s">
        <v>252</v>
      </c>
    </row>
    <row r="823" spans="2:65" s="1" customFormat="1" ht="37.9" customHeight="1">
      <c r="B823" s="32"/>
      <c r="C823" s="136" t="s">
        <v>998</v>
      </c>
      <c r="D823" s="136" t="s">
        <v>254</v>
      </c>
      <c r="E823" s="137" t="s">
        <v>999</v>
      </c>
      <c r="F823" s="138" t="s">
        <v>1000</v>
      </c>
      <c r="G823" s="139" t="s">
        <v>257</v>
      </c>
      <c r="H823" s="140">
        <v>176.59299999999999</v>
      </c>
      <c r="I823" s="141"/>
      <c r="J823" s="142">
        <f>ROUND(I823*H823,2)</f>
        <v>0</v>
      </c>
      <c r="K823" s="138" t="s">
        <v>258</v>
      </c>
      <c r="L823" s="32"/>
      <c r="M823" s="143" t="s">
        <v>1</v>
      </c>
      <c r="N823" s="144" t="s">
        <v>38</v>
      </c>
      <c r="P823" s="145">
        <f>O823*H823</f>
        <v>0</v>
      </c>
      <c r="Q823" s="145">
        <v>0</v>
      </c>
      <c r="R823" s="145">
        <f>Q823*H823</f>
        <v>0</v>
      </c>
      <c r="S823" s="145">
        <v>0</v>
      </c>
      <c r="T823" s="146">
        <f>S823*H823</f>
        <v>0</v>
      </c>
      <c r="AR823" s="147" t="s">
        <v>368</v>
      </c>
      <c r="AT823" s="147" t="s">
        <v>254</v>
      </c>
      <c r="AU823" s="147" t="s">
        <v>82</v>
      </c>
      <c r="AY823" s="17" t="s">
        <v>252</v>
      </c>
      <c r="BE823" s="148">
        <f>IF(N823="základní",J823,0)</f>
        <v>0</v>
      </c>
      <c r="BF823" s="148">
        <f>IF(N823="snížená",J823,0)</f>
        <v>0</v>
      </c>
      <c r="BG823" s="148">
        <f>IF(N823="zákl. přenesená",J823,0)</f>
        <v>0</v>
      </c>
      <c r="BH823" s="148">
        <f>IF(N823="sníž. přenesená",J823,0)</f>
        <v>0</v>
      </c>
      <c r="BI823" s="148">
        <f>IF(N823="nulová",J823,0)</f>
        <v>0</v>
      </c>
      <c r="BJ823" s="17" t="s">
        <v>80</v>
      </c>
      <c r="BK823" s="148">
        <f>ROUND(I823*H823,2)</f>
        <v>0</v>
      </c>
      <c r="BL823" s="17" t="s">
        <v>368</v>
      </c>
      <c r="BM823" s="147" t="s">
        <v>1001</v>
      </c>
    </row>
    <row r="824" spans="2:65" s="12" customFormat="1">
      <c r="B824" s="149"/>
      <c r="D824" s="150" t="s">
        <v>261</v>
      </c>
      <c r="E824" s="151" t="s">
        <v>1</v>
      </c>
      <c r="F824" s="152" t="s">
        <v>1002</v>
      </c>
      <c r="H824" s="151" t="s">
        <v>1</v>
      </c>
      <c r="I824" s="153"/>
      <c r="L824" s="149"/>
      <c r="M824" s="154"/>
      <c r="T824" s="155"/>
      <c r="AT824" s="151" t="s">
        <v>261</v>
      </c>
      <c r="AU824" s="151" t="s">
        <v>82</v>
      </c>
      <c r="AV824" s="12" t="s">
        <v>80</v>
      </c>
      <c r="AW824" s="12" t="s">
        <v>30</v>
      </c>
      <c r="AX824" s="12" t="s">
        <v>73</v>
      </c>
      <c r="AY824" s="151" t="s">
        <v>252</v>
      </c>
    </row>
    <row r="825" spans="2:65" s="13" customFormat="1">
      <c r="B825" s="156"/>
      <c r="D825" s="150" t="s">
        <v>261</v>
      </c>
      <c r="E825" s="157" t="s">
        <v>1</v>
      </c>
      <c r="F825" s="158" t="s">
        <v>601</v>
      </c>
      <c r="H825" s="159">
        <v>176.59299999999999</v>
      </c>
      <c r="I825" s="160"/>
      <c r="L825" s="156"/>
      <c r="M825" s="161"/>
      <c r="T825" s="162"/>
      <c r="AT825" s="157" t="s">
        <v>261</v>
      </c>
      <c r="AU825" s="157" t="s">
        <v>82</v>
      </c>
      <c r="AV825" s="13" t="s">
        <v>82</v>
      </c>
      <c r="AW825" s="13" t="s">
        <v>30</v>
      </c>
      <c r="AX825" s="13" t="s">
        <v>80</v>
      </c>
      <c r="AY825" s="157" t="s">
        <v>252</v>
      </c>
    </row>
    <row r="826" spans="2:65" s="1" customFormat="1" ht="24.2" customHeight="1">
      <c r="B826" s="32"/>
      <c r="C826" s="170" t="s">
        <v>1003</v>
      </c>
      <c r="D826" s="170" t="s">
        <v>463</v>
      </c>
      <c r="E826" s="171" t="s">
        <v>1004</v>
      </c>
      <c r="F826" s="172" t="s">
        <v>1005</v>
      </c>
      <c r="G826" s="173" t="s">
        <v>257</v>
      </c>
      <c r="H826" s="174">
        <v>185.422</v>
      </c>
      <c r="I826" s="175"/>
      <c r="J826" s="176">
        <f>ROUND(I826*H826,2)</f>
        <v>0</v>
      </c>
      <c r="K826" s="172" t="s">
        <v>258</v>
      </c>
      <c r="L826" s="177"/>
      <c r="M826" s="178" t="s">
        <v>1</v>
      </c>
      <c r="N826" s="179" t="s">
        <v>38</v>
      </c>
      <c r="P826" s="145">
        <f>O826*H826</f>
        <v>0</v>
      </c>
      <c r="Q826" s="145">
        <v>8.9999999999999998E-4</v>
      </c>
      <c r="R826" s="145">
        <f>Q826*H826</f>
        <v>0.16687979999999999</v>
      </c>
      <c r="S826" s="145">
        <v>0</v>
      </c>
      <c r="T826" s="146">
        <f>S826*H826</f>
        <v>0</v>
      </c>
      <c r="AR826" s="147" t="s">
        <v>489</v>
      </c>
      <c r="AT826" s="147" t="s">
        <v>463</v>
      </c>
      <c r="AU826" s="147" t="s">
        <v>82</v>
      </c>
      <c r="AY826" s="17" t="s">
        <v>252</v>
      </c>
      <c r="BE826" s="148">
        <f>IF(N826="základní",J826,0)</f>
        <v>0</v>
      </c>
      <c r="BF826" s="148">
        <f>IF(N826="snížená",J826,0)</f>
        <v>0</v>
      </c>
      <c r="BG826" s="148">
        <f>IF(N826="zákl. přenesená",J826,0)</f>
        <v>0</v>
      </c>
      <c r="BH826" s="148">
        <f>IF(N826="sníž. přenesená",J826,0)</f>
        <v>0</v>
      </c>
      <c r="BI826" s="148">
        <f>IF(N826="nulová",J826,0)</f>
        <v>0</v>
      </c>
      <c r="BJ826" s="17" t="s">
        <v>80</v>
      </c>
      <c r="BK826" s="148">
        <f>ROUND(I826*H826,2)</f>
        <v>0</v>
      </c>
      <c r="BL826" s="17" t="s">
        <v>368</v>
      </c>
      <c r="BM826" s="147" t="s">
        <v>1006</v>
      </c>
    </row>
    <row r="827" spans="2:65" s="12" customFormat="1">
      <c r="B827" s="149"/>
      <c r="D827" s="150" t="s">
        <v>261</v>
      </c>
      <c r="E827" s="151" t="s">
        <v>1</v>
      </c>
      <c r="F827" s="152" t="s">
        <v>1007</v>
      </c>
      <c r="H827" s="151" t="s">
        <v>1</v>
      </c>
      <c r="I827" s="153"/>
      <c r="L827" s="149"/>
      <c r="M827" s="154"/>
      <c r="T827" s="155"/>
      <c r="AT827" s="151" t="s">
        <v>261</v>
      </c>
      <c r="AU827" s="151" t="s">
        <v>82</v>
      </c>
      <c r="AV827" s="12" t="s">
        <v>80</v>
      </c>
      <c r="AW827" s="12" t="s">
        <v>30</v>
      </c>
      <c r="AX827" s="12" t="s">
        <v>73</v>
      </c>
      <c r="AY827" s="151" t="s">
        <v>252</v>
      </c>
    </row>
    <row r="828" spans="2:65" s="12" customFormat="1">
      <c r="B828" s="149"/>
      <c r="D828" s="150" t="s">
        <v>261</v>
      </c>
      <c r="E828" s="151" t="s">
        <v>1</v>
      </c>
      <c r="F828" s="152" t="s">
        <v>1002</v>
      </c>
      <c r="H828" s="151" t="s">
        <v>1</v>
      </c>
      <c r="I828" s="153"/>
      <c r="L828" s="149"/>
      <c r="M828" s="154"/>
      <c r="T828" s="155"/>
      <c r="AT828" s="151" t="s">
        <v>261</v>
      </c>
      <c r="AU828" s="151" t="s">
        <v>82</v>
      </c>
      <c r="AV828" s="12" t="s">
        <v>80</v>
      </c>
      <c r="AW828" s="12" t="s">
        <v>30</v>
      </c>
      <c r="AX828" s="12" t="s">
        <v>73</v>
      </c>
      <c r="AY828" s="151" t="s">
        <v>252</v>
      </c>
    </row>
    <row r="829" spans="2:65" s="13" customFormat="1">
      <c r="B829" s="156"/>
      <c r="D829" s="150" t="s">
        <v>261</v>
      </c>
      <c r="E829" s="157" t="s">
        <v>1</v>
      </c>
      <c r="F829" s="158" t="s">
        <v>1008</v>
      </c>
      <c r="H829" s="159">
        <v>185.422</v>
      </c>
      <c r="I829" s="160"/>
      <c r="L829" s="156"/>
      <c r="M829" s="161"/>
      <c r="T829" s="162"/>
      <c r="AT829" s="157" t="s">
        <v>261</v>
      </c>
      <c r="AU829" s="157" t="s">
        <v>82</v>
      </c>
      <c r="AV829" s="13" t="s">
        <v>82</v>
      </c>
      <c r="AW829" s="13" t="s">
        <v>30</v>
      </c>
      <c r="AX829" s="13" t="s">
        <v>80</v>
      </c>
      <c r="AY829" s="157" t="s">
        <v>252</v>
      </c>
    </row>
    <row r="830" spans="2:65" s="1" customFormat="1" ht="24.2" customHeight="1">
      <c r="B830" s="32"/>
      <c r="C830" s="170" t="s">
        <v>1009</v>
      </c>
      <c r="D830" s="170" t="s">
        <v>463</v>
      </c>
      <c r="E830" s="171" t="s">
        <v>1010</v>
      </c>
      <c r="F830" s="172" t="s">
        <v>1011</v>
      </c>
      <c r="G830" s="173" t="s">
        <v>257</v>
      </c>
      <c r="H830" s="174">
        <v>185.422</v>
      </c>
      <c r="I830" s="175"/>
      <c r="J830" s="176">
        <f>ROUND(I830*H830,2)</f>
        <v>0</v>
      </c>
      <c r="K830" s="172" t="s">
        <v>258</v>
      </c>
      <c r="L830" s="177"/>
      <c r="M830" s="178" t="s">
        <v>1</v>
      </c>
      <c r="N830" s="179" t="s">
        <v>38</v>
      </c>
      <c r="P830" s="145">
        <f>O830*H830</f>
        <v>0</v>
      </c>
      <c r="Q830" s="145">
        <v>8.9999999999999998E-4</v>
      </c>
      <c r="R830" s="145">
        <f>Q830*H830</f>
        <v>0.16687979999999999</v>
      </c>
      <c r="S830" s="145">
        <v>0</v>
      </c>
      <c r="T830" s="146">
        <f>S830*H830</f>
        <v>0</v>
      </c>
      <c r="AR830" s="147" t="s">
        <v>489</v>
      </c>
      <c r="AT830" s="147" t="s">
        <v>463</v>
      </c>
      <c r="AU830" s="147" t="s">
        <v>82</v>
      </c>
      <c r="AY830" s="17" t="s">
        <v>252</v>
      </c>
      <c r="BE830" s="148">
        <f>IF(N830="základní",J830,0)</f>
        <v>0</v>
      </c>
      <c r="BF830" s="148">
        <f>IF(N830="snížená",J830,0)</f>
        <v>0</v>
      </c>
      <c r="BG830" s="148">
        <f>IF(N830="zákl. přenesená",J830,0)</f>
        <v>0</v>
      </c>
      <c r="BH830" s="148">
        <f>IF(N830="sníž. přenesená",J830,0)</f>
        <v>0</v>
      </c>
      <c r="BI830" s="148">
        <f>IF(N830="nulová",J830,0)</f>
        <v>0</v>
      </c>
      <c r="BJ830" s="17" t="s">
        <v>80</v>
      </c>
      <c r="BK830" s="148">
        <f>ROUND(I830*H830,2)</f>
        <v>0</v>
      </c>
      <c r="BL830" s="17" t="s">
        <v>368</v>
      </c>
      <c r="BM830" s="147" t="s">
        <v>1012</v>
      </c>
    </row>
    <row r="831" spans="2:65" s="12" customFormat="1">
      <c r="B831" s="149"/>
      <c r="D831" s="150" t="s">
        <v>261</v>
      </c>
      <c r="E831" s="151" t="s">
        <v>1</v>
      </c>
      <c r="F831" s="152" t="s">
        <v>1002</v>
      </c>
      <c r="H831" s="151" t="s">
        <v>1</v>
      </c>
      <c r="I831" s="153"/>
      <c r="L831" s="149"/>
      <c r="M831" s="154"/>
      <c r="T831" s="155"/>
      <c r="AT831" s="151" t="s">
        <v>261</v>
      </c>
      <c r="AU831" s="151" t="s">
        <v>82</v>
      </c>
      <c r="AV831" s="12" t="s">
        <v>80</v>
      </c>
      <c r="AW831" s="12" t="s">
        <v>30</v>
      </c>
      <c r="AX831" s="12" t="s">
        <v>73</v>
      </c>
      <c r="AY831" s="151" t="s">
        <v>252</v>
      </c>
    </row>
    <row r="832" spans="2:65" s="13" customFormat="1">
      <c r="B832" s="156"/>
      <c r="D832" s="150" t="s">
        <v>261</v>
      </c>
      <c r="E832" s="157" t="s">
        <v>1</v>
      </c>
      <c r="F832" s="158" t="s">
        <v>1008</v>
      </c>
      <c r="H832" s="159">
        <v>185.422</v>
      </c>
      <c r="I832" s="160"/>
      <c r="L832" s="156"/>
      <c r="M832" s="161"/>
      <c r="T832" s="162"/>
      <c r="AT832" s="157" t="s">
        <v>261</v>
      </c>
      <c r="AU832" s="157" t="s">
        <v>82</v>
      </c>
      <c r="AV832" s="13" t="s">
        <v>82</v>
      </c>
      <c r="AW832" s="13" t="s">
        <v>30</v>
      </c>
      <c r="AX832" s="13" t="s">
        <v>80</v>
      </c>
      <c r="AY832" s="157" t="s">
        <v>252</v>
      </c>
    </row>
    <row r="833" spans="2:65" s="1" customFormat="1" ht="44.25" customHeight="1">
      <c r="B833" s="32"/>
      <c r="C833" s="136" t="s">
        <v>1013</v>
      </c>
      <c r="D833" s="136" t="s">
        <v>254</v>
      </c>
      <c r="E833" s="137" t="s">
        <v>1014</v>
      </c>
      <c r="F833" s="138" t="s">
        <v>1015</v>
      </c>
      <c r="G833" s="139" t="s">
        <v>257</v>
      </c>
      <c r="H833" s="140">
        <v>3.96</v>
      </c>
      <c r="I833" s="141"/>
      <c r="J833" s="142">
        <f>ROUND(I833*H833,2)</f>
        <v>0</v>
      </c>
      <c r="K833" s="138" t="s">
        <v>258</v>
      </c>
      <c r="L833" s="32"/>
      <c r="M833" s="143" t="s">
        <v>1</v>
      </c>
      <c r="N833" s="144" t="s">
        <v>38</v>
      </c>
      <c r="P833" s="145">
        <f>O833*H833</f>
        <v>0</v>
      </c>
      <c r="Q833" s="145">
        <v>6.0000000000000001E-3</v>
      </c>
      <c r="R833" s="145">
        <f>Q833*H833</f>
        <v>2.376E-2</v>
      </c>
      <c r="S833" s="145">
        <v>0</v>
      </c>
      <c r="T833" s="146">
        <f>S833*H833</f>
        <v>0</v>
      </c>
      <c r="AR833" s="147" t="s">
        <v>259</v>
      </c>
      <c r="AT833" s="147" t="s">
        <v>254</v>
      </c>
      <c r="AU833" s="147" t="s">
        <v>82</v>
      </c>
      <c r="AY833" s="17" t="s">
        <v>252</v>
      </c>
      <c r="BE833" s="148">
        <f>IF(N833="základní",J833,0)</f>
        <v>0</v>
      </c>
      <c r="BF833" s="148">
        <f>IF(N833="snížená",J833,0)</f>
        <v>0</v>
      </c>
      <c r="BG833" s="148">
        <f>IF(N833="zákl. přenesená",J833,0)</f>
        <v>0</v>
      </c>
      <c r="BH833" s="148">
        <f>IF(N833="sníž. přenesená",J833,0)</f>
        <v>0</v>
      </c>
      <c r="BI833" s="148">
        <f>IF(N833="nulová",J833,0)</f>
        <v>0</v>
      </c>
      <c r="BJ833" s="17" t="s">
        <v>80</v>
      </c>
      <c r="BK833" s="148">
        <f>ROUND(I833*H833,2)</f>
        <v>0</v>
      </c>
      <c r="BL833" s="17" t="s">
        <v>259</v>
      </c>
      <c r="BM833" s="147" t="s">
        <v>1016</v>
      </c>
    </row>
    <row r="834" spans="2:65" s="12" customFormat="1">
      <c r="B834" s="149"/>
      <c r="D834" s="150" t="s">
        <v>261</v>
      </c>
      <c r="E834" s="151" t="s">
        <v>1</v>
      </c>
      <c r="F834" s="152" t="s">
        <v>1017</v>
      </c>
      <c r="H834" s="151" t="s">
        <v>1</v>
      </c>
      <c r="I834" s="153"/>
      <c r="L834" s="149"/>
      <c r="M834" s="154"/>
      <c r="T834" s="155"/>
      <c r="AT834" s="151" t="s">
        <v>261</v>
      </c>
      <c r="AU834" s="151" t="s">
        <v>82</v>
      </c>
      <c r="AV834" s="12" t="s">
        <v>80</v>
      </c>
      <c r="AW834" s="12" t="s">
        <v>30</v>
      </c>
      <c r="AX834" s="12" t="s">
        <v>73</v>
      </c>
      <c r="AY834" s="151" t="s">
        <v>252</v>
      </c>
    </row>
    <row r="835" spans="2:65" s="13" customFormat="1">
      <c r="B835" s="156"/>
      <c r="D835" s="150" t="s">
        <v>261</v>
      </c>
      <c r="E835" s="157" t="s">
        <v>1</v>
      </c>
      <c r="F835" s="158" t="s">
        <v>1018</v>
      </c>
      <c r="H835" s="159">
        <v>3.96</v>
      </c>
      <c r="I835" s="160"/>
      <c r="L835" s="156"/>
      <c r="M835" s="161"/>
      <c r="T835" s="162"/>
      <c r="AT835" s="157" t="s">
        <v>261</v>
      </c>
      <c r="AU835" s="157" t="s">
        <v>82</v>
      </c>
      <c r="AV835" s="13" t="s">
        <v>82</v>
      </c>
      <c r="AW835" s="13" t="s">
        <v>30</v>
      </c>
      <c r="AX835" s="13" t="s">
        <v>80</v>
      </c>
      <c r="AY835" s="157" t="s">
        <v>252</v>
      </c>
    </row>
    <row r="836" spans="2:65" s="1" customFormat="1" ht="24.2" customHeight="1">
      <c r="B836" s="32"/>
      <c r="C836" s="170" t="s">
        <v>1019</v>
      </c>
      <c r="D836" s="170" t="s">
        <v>463</v>
      </c>
      <c r="E836" s="171" t="s">
        <v>1020</v>
      </c>
      <c r="F836" s="172" t="s">
        <v>1021</v>
      </c>
      <c r="G836" s="173" t="s">
        <v>257</v>
      </c>
      <c r="H836" s="174">
        <v>4.1580000000000004</v>
      </c>
      <c r="I836" s="175"/>
      <c r="J836" s="176">
        <f>ROUND(I836*H836,2)</f>
        <v>0</v>
      </c>
      <c r="K836" s="172" t="s">
        <v>258</v>
      </c>
      <c r="L836" s="177"/>
      <c r="M836" s="178" t="s">
        <v>1</v>
      </c>
      <c r="N836" s="179" t="s">
        <v>38</v>
      </c>
      <c r="P836" s="145">
        <f>O836*H836</f>
        <v>0</v>
      </c>
      <c r="Q836" s="145">
        <v>1.55E-2</v>
      </c>
      <c r="R836" s="145">
        <f>Q836*H836</f>
        <v>6.4449000000000006E-2</v>
      </c>
      <c r="S836" s="145">
        <v>0</v>
      </c>
      <c r="T836" s="146">
        <f>S836*H836</f>
        <v>0</v>
      </c>
      <c r="AR836" s="147" t="s">
        <v>320</v>
      </c>
      <c r="AT836" s="147" t="s">
        <v>463</v>
      </c>
      <c r="AU836" s="147" t="s">
        <v>82</v>
      </c>
      <c r="AY836" s="17" t="s">
        <v>252</v>
      </c>
      <c r="BE836" s="148">
        <f>IF(N836="základní",J836,0)</f>
        <v>0</v>
      </c>
      <c r="BF836" s="148">
        <f>IF(N836="snížená",J836,0)</f>
        <v>0</v>
      </c>
      <c r="BG836" s="148">
        <f>IF(N836="zákl. přenesená",J836,0)</f>
        <v>0</v>
      </c>
      <c r="BH836" s="148">
        <f>IF(N836="sníž. přenesená",J836,0)</f>
        <v>0</v>
      </c>
      <c r="BI836" s="148">
        <f>IF(N836="nulová",J836,0)</f>
        <v>0</v>
      </c>
      <c r="BJ836" s="17" t="s">
        <v>80</v>
      </c>
      <c r="BK836" s="148">
        <f>ROUND(I836*H836,2)</f>
        <v>0</v>
      </c>
      <c r="BL836" s="17" t="s">
        <v>259</v>
      </c>
      <c r="BM836" s="147" t="s">
        <v>1022</v>
      </c>
    </row>
    <row r="837" spans="2:65" s="12" customFormat="1">
      <c r="B837" s="149"/>
      <c r="D837" s="150" t="s">
        <v>261</v>
      </c>
      <c r="E837" s="151" t="s">
        <v>1</v>
      </c>
      <c r="F837" s="152" t="s">
        <v>1017</v>
      </c>
      <c r="H837" s="151" t="s">
        <v>1</v>
      </c>
      <c r="I837" s="153"/>
      <c r="L837" s="149"/>
      <c r="M837" s="154"/>
      <c r="T837" s="155"/>
      <c r="AT837" s="151" t="s">
        <v>261</v>
      </c>
      <c r="AU837" s="151" t="s">
        <v>82</v>
      </c>
      <c r="AV837" s="12" t="s">
        <v>80</v>
      </c>
      <c r="AW837" s="12" t="s">
        <v>30</v>
      </c>
      <c r="AX837" s="12" t="s">
        <v>73</v>
      </c>
      <c r="AY837" s="151" t="s">
        <v>252</v>
      </c>
    </row>
    <row r="838" spans="2:65" s="13" customFormat="1">
      <c r="B838" s="156"/>
      <c r="D838" s="150" t="s">
        <v>261</v>
      </c>
      <c r="E838" s="157" t="s">
        <v>1</v>
      </c>
      <c r="F838" s="158" t="s">
        <v>1023</v>
      </c>
      <c r="H838" s="159">
        <v>4.1580000000000004</v>
      </c>
      <c r="I838" s="160"/>
      <c r="L838" s="156"/>
      <c r="M838" s="161"/>
      <c r="T838" s="162"/>
      <c r="AT838" s="157" t="s">
        <v>261</v>
      </c>
      <c r="AU838" s="157" t="s">
        <v>82</v>
      </c>
      <c r="AV838" s="13" t="s">
        <v>82</v>
      </c>
      <c r="AW838" s="13" t="s">
        <v>30</v>
      </c>
      <c r="AX838" s="13" t="s">
        <v>80</v>
      </c>
      <c r="AY838" s="157" t="s">
        <v>252</v>
      </c>
    </row>
    <row r="839" spans="2:65" s="1" customFormat="1" ht="49.15" customHeight="1">
      <c r="B839" s="32"/>
      <c r="C839" s="136" t="s">
        <v>1024</v>
      </c>
      <c r="D839" s="136" t="s">
        <v>254</v>
      </c>
      <c r="E839" s="137" t="s">
        <v>1025</v>
      </c>
      <c r="F839" s="138" t="s">
        <v>1026</v>
      </c>
      <c r="G839" s="139" t="s">
        <v>257</v>
      </c>
      <c r="H839" s="140">
        <v>140.98500000000001</v>
      </c>
      <c r="I839" s="141"/>
      <c r="J839" s="142">
        <f>ROUND(I839*H839,2)</f>
        <v>0</v>
      </c>
      <c r="K839" s="138" t="s">
        <v>258</v>
      </c>
      <c r="L839" s="32"/>
      <c r="M839" s="143" t="s">
        <v>1</v>
      </c>
      <c r="N839" s="144" t="s">
        <v>38</v>
      </c>
      <c r="P839" s="145">
        <f>O839*H839</f>
        <v>0</v>
      </c>
      <c r="Q839" s="145">
        <v>0</v>
      </c>
      <c r="R839" s="145">
        <f>Q839*H839</f>
        <v>0</v>
      </c>
      <c r="S839" s="145">
        <v>1.4999999999999999E-2</v>
      </c>
      <c r="T839" s="146">
        <f>S839*H839</f>
        <v>2.1147750000000003</v>
      </c>
      <c r="AR839" s="147" t="s">
        <v>368</v>
      </c>
      <c r="AT839" s="147" t="s">
        <v>254</v>
      </c>
      <c r="AU839" s="147" t="s">
        <v>82</v>
      </c>
      <c r="AY839" s="17" t="s">
        <v>252</v>
      </c>
      <c r="BE839" s="148">
        <f>IF(N839="základní",J839,0)</f>
        <v>0</v>
      </c>
      <c r="BF839" s="148">
        <f>IF(N839="snížená",J839,0)</f>
        <v>0</v>
      </c>
      <c r="BG839" s="148">
        <f>IF(N839="zákl. přenesená",J839,0)</f>
        <v>0</v>
      </c>
      <c r="BH839" s="148">
        <f>IF(N839="sníž. přenesená",J839,0)</f>
        <v>0</v>
      </c>
      <c r="BI839" s="148">
        <f>IF(N839="nulová",J839,0)</f>
        <v>0</v>
      </c>
      <c r="BJ839" s="17" t="s">
        <v>80</v>
      </c>
      <c r="BK839" s="148">
        <f>ROUND(I839*H839,2)</f>
        <v>0</v>
      </c>
      <c r="BL839" s="17" t="s">
        <v>368</v>
      </c>
      <c r="BM839" s="147" t="s">
        <v>1027</v>
      </c>
    </row>
    <row r="840" spans="2:65" s="12" customFormat="1">
      <c r="B840" s="149"/>
      <c r="D840" s="150" t="s">
        <v>261</v>
      </c>
      <c r="E840" s="151" t="s">
        <v>1</v>
      </c>
      <c r="F840" s="152" t="s">
        <v>455</v>
      </c>
      <c r="H840" s="151" t="s">
        <v>1</v>
      </c>
      <c r="I840" s="153"/>
      <c r="L840" s="149"/>
      <c r="M840" s="154"/>
      <c r="T840" s="155"/>
      <c r="AT840" s="151" t="s">
        <v>261</v>
      </c>
      <c r="AU840" s="151" t="s">
        <v>82</v>
      </c>
      <c r="AV840" s="12" t="s">
        <v>80</v>
      </c>
      <c r="AW840" s="12" t="s">
        <v>30</v>
      </c>
      <c r="AX840" s="12" t="s">
        <v>73</v>
      </c>
      <c r="AY840" s="151" t="s">
        <v>252</v>
      </c>
    </row>
    <row r="841" spans="2:65" s="13" customFormat="1">
      <c r="B841" s="156"/>
      <c r="D841" s="150" t="s">
        <v>261</v>
      </c>
      <c r="E841" s="157" t="s">
        <v>1</v>
      </c>
      <c r="F841" s="158" t="s">
        <v>701</v>
      </c>
      <c r="H841" s="159">
        <v>140.98500000000001</v>
      </c>
      <c r="I841" s="160"/>
      <c r="L841" s="156"/>
      <c r="M841" s="161"/>
      <c r="T841" s="162"/>
      <c r="AT841" s="157" t="s">
        <v>261</v>
      </c>
      <c r="AU841" s="157" t="s">
        <v>82</v>
      </c>
      <c r="AV841" s="13" t="s">
        <v>82</v>
      </c>
      <c r="AW841" s="13" t="s">
        <v>30</v>
      </c>
      <c r="AX841" s="13" t="s">
        <v>80</v>
      </c>
      <c r="AY841" s="157" t="s">
        <v>252</v>
      </c>
    </row>
    <row r="842" spans="2:65" s="1" customFormat="1" ht="37.9" customHeight="1">
      <c r="B842" s="32"/>
      <c r="C842" s="136" t="s">
        <v>1028</v>
      </c>
      <c r="D842" s="136" t="s">
        <v>254</v>
      </c>
      <c r="E842" s="137" t="s">
        <v>1029</v>
      </c>
      <c r="F842" s="138" t="s">
        <v>1030</v>
      </c>
      <c r="G842" s="139" t="s">
        <v>257</v>
      </c>
      <c r="H842" s="140">
        <v>270.19299999999998</v>
      </c>
      <c r="I842" s="141"/>
      <c r="J842" s="142">
        <f>ROUND(I842*H842,2)</f>
        <v>0</v>
      </c>
      <c r="K842" s="138" t="s">
        <v>258</v>
      </c>
      <c r="L842" s="32"/>
      <c r="M842" s="143" t="s">
        <v>1</v>
      </c>
      <c r="N842" s="144" t="s">
        <v>38</v>
      </c>
      <c r="P842" s="145">
        <f>O842*H842</f>
        <v>0</v>
      </c>
      <c r="Q842" s="145">
        <v>0</v>
      </c>
      <c r="R842" s="145">
        <f>Q842*H842</f>
        <v>0</v>
      </c>
      <c r="S842" s="145">
        <v>0</v>
      </c>
      <c r="T842" s="146">
        <f>S842*H842</f>
        <v>0</v>
      </c>
      <c r="AR842" s="147" t="s">
        <v>368</v>
      </c>
      <c r="AT842" s="147" t="s">
        <v>254</v>
      </c>
      <c r="AU842" s="147" t="s">
        <v>82</v>
      </c>
      <c r="AY842" s="17" t="s">
        <v>252</v>
      </c>
      <c r="BE842" s="148">
        <f>IF(N842="základní",J842,0)</f>
        <v>0</v>
      </c>
      <c r="BF842" s="148">
        <f>IF(N842="snížená",J842,0)</f>
        <v>0</v>
      </c>
      <c r="BG842" s="148">
        <f>IF(N842="zákl. přenesená",J842,0)</f>
        <v>0</v>
      </c>
      <c r="BH842" s="148">
        <f>IF(N842="sníž. přenesená",J842,0)</f>
        <v>0</v>
      </c>
      <c r="BI842" s="148">
        <f>IF(N842="nulová",J842,0)</f>
        <v>0</v>
      </c>
      <c r="BJ842" s="17" t="s">
        <v>80</v>
      </c>
      <c r="BK842" s="148">
        <f>ROUND(I842*H842,2)</f>
        <v>0</v>
      </c>
      <c r="BL842" s="17" t="s">
        <v>368</v>
      </c>
      <c r="BM842" s="147" t="s">
        <v>1031</v>
      </c>
    </row>
    <row r="843" spans="2:65" s="12" customFormat="1">
      <c r="B843" s="149"/>
      <c r="D843" s="150" t="s">
        <v>261</v>
      </c>
      <c r="E843" s="151" t="s">
        <v>1</v>
      </c>
      <c r="F843" s="152" t="s">
        <v>1002</v>
      </c>
      <c r="H843" s="151" t="s">
        <v>1</v>
      </c>
      <c r="I843" s="153"/>
      <c r="L843" s="149"/>
      <c r="M843" s="154"/>
      <c r="T843" s="155"/>
      <c r="AT843" s="151" t="s">
        <v>261</v>
      </c>
      <c r="AU843" s="151" t="s">
        <v>82</v>
      </c>
      <c r="AV843" s="12" t="s">
        <v>80</v>
      </c>
      <c r="AW843" s="12" t="s">
        <v>30</v>
      </c>
      <c r="AX843" s="12" t="s">
        <v>73</v>
      </c>
      <c r="AY843" s="151" t="s">
        <v>252</v>
      </c>
    </row>
    <row r="844" spans="2:65" s="13" customFormat="1">
      <c r="B844" s="156"/>
      <c r="D844" s="150" t="s">
        <v>261</v>
      </c>
      <c r="E844" s="157" t="s">
        <v>1</v>
      </c>
      <c r="F844" s="158" t="s">
        <v>601</v>
      </c>
      <c r="H844" s="159">
        <v>176.59299999999999</v>
      </c>
      <c r="I844" s="160"/>
      <c r="L844" s="156"/>
      <c r="M844" s="161"/>
      <c r="T844" s="162"/>
      <c r="AT844" s="157" t="s">
        <v>261</v>
      </c>
      <c r="AU844" s="157" t="s">
        <v>82</v>
      </c>
      <c r="AV844" s="13" t="s">
        <v>82</v>
      </c>
      <c r="AW844" s="13" t="s">
        <v>30</v>
      </c>
      <c r="AX844" s="13" t="s">
        <v>73</v>
      </c>
      <c r="AY844" s="157" t="s">
        <v>252</v>
      </c>
    </row>
    <row r="845" spans="2:65" s="12" customFormat="1">
      <c r="B845" s="149"/>
      <c r="D845" s="150" t="s">
        <v>261</v>
      </c>
      <c r="E845" s="151" t="s">
        <v>1</v>
      </c>
      <c r="F845" s="152" t="s">
        <v>606</v>
      </c>
      <c r="H845" s="151" t="s">
        <v>1</v>
      </c>
      <c r="I845" s="153"/>
      <c r="L845" s="149"/>
      <c r="M845" s="154"/>
      <c r="T845" s="155"/>
      <c r="AT845" s="151" t="s">
        <v>261</v>
      </c>
      <c r="AU845" s="151" t="s">
        <v>82</v>
      </c>
      <c r="AV845" s="12" t="s">
        <v>80</v>
      </c>
      <c r="AW845" s="12" t="s">
        <v>30</v>
      </c>
      <c r="AX845" s="12" t="s">
        <v>73</v>
      </c>
      <c r="AY845" s="151" t="s">
        <v>252</v>
      </c>
    </row>
    <row r="846" spans="2:65" s="13" customFormat="1">
      <c r="B846" s="156"/>
      <c r="D846" s="150" t="s">
        <v>261</v>
      </c>
      <c r="E846" s="157" t="s">
        <v>1</v>
      </c>
      <c r="F846" s="158" t="s">
        <v>595</v>
      </c>
      <c r="H846" s="159">
        <v>93.6</v>
      </c>
      <c r="I846" s="160"/>
      <c r="L846" s="156"/>
      <c r="M846" s="161"/>
      <c r="T846" s="162"/>
      <c r="AT846" s="157" t="s">
        <v>261</v>
      </c>
      <c r="AU846" s="157" t="s">
        <v>82</v>
      </c>
      <c r="AV846" s="13" t="s">
        <v>82</v>
      </c>
      <c r="AW846" s="13" t="s">
        <v>30</v>
      </c>
      <c r="AX846" s="13" t="s">
        <v>73</v>
      </c>
      <c r="AY846" s="157" t="s">
        <v>252</v>
      </c>
    </row>
    <row r="847" spans="2:65" s="14" customFormat="1">
      <c r="B847" s="163"/>
      <c r="D847" s="150" t="s">
        <v>261</v>
      </c>
      <c r="E847" s="164" t="s">
        <v>1</v>
      </c>
      <c r="F847" s="165" t="s">
        <v>277</v>
      </c>
      <c r="H847" s="166">
        <v>270.19299999999998</v>
      </c>
      <c r="I847" s="167"/>
      <c r="L847" s="163"/>
      <c r="M847" s="168"/>
      <c r="T847" s="169"/>
      <c r="AT847" s="164" t="s">
        <v>261</v>
      </c>
      <c r="AU847" s="164" t="s">
        <v>82</v>
      </c>
      <c r="AV847" s="14" t="s">
        <v>259</v>
      </c>
      <c r="AW847" s="14" t="s">
        <v>30</v>
      </c>
      <c r="AX847" s="14" t="s">
        <v>80</v>
      </c>
      <c r="AY847" s="164" t="s">
        <v>252</v>
      </c>
    </row>
    <row r="848" spans="2:65" s="1" customFormat="1" ht="16.5" customHeight="1">
      <c r="B848" s="32"/>
      <c r="C848" s="170" t="s">
        <v>1032</v>
      </c>
      <c r="D848" s="170" t="s">
        <v>463</v>
      </c>
      <c r="E848" s="171" t="s">
        <v>1033</v>
      </c>
      <c r="F848" s="172" t="s">
        <v>1034</v>
      </c>
      <c r="G848" s="173" t="s">
        <v>257</v>
      </c>
      <c r="H848" s="174">
        <v>310.72199999999998</v>
      </c>
      <c r="I848" s="175"/>
      <c r="J848" s="176">
        <f>ROUND(I848*H848,2)</f>
        <v>0</v>
      </c>
      <c r="K848" s="172" t="s">
        <v>258</v>
      </c>
      <c r="L848" s="177"/>
      <c r="M848" s="178" t="s">
        <v>1</v>
      </c>
      <c r="N848" s="179" t="s">
        <v>38</v>
      </c>
      <c r="P848" s="145">
        <f>O848*H848</f>
        <v>0</v>
      </c>
      <c r="Q848" s="145">
        <v>4.0000000000000002E-4</v>
      </c>
      <c r="R848" s="145">
        <f>Q848*H848</f>
        <v>0.1242888</v>
      </c>
      <c r="S848" s="145">
        <v>0</v>
      </c>
      <c r="T848" s="146">
        <f>S848*H848</f>
        <v>0</v>
      </c>
      <c r="AR848" s="147" t="s">
        <v>489</v>
      </c>
      <c r="AT848" s="147" t="s">
        <v>463</v>
      </c>
      <c r="AU848" s="147" t="s">
        <v>82</v>
      </c>
      <c r="AY848" s="17" t="s">
        <v>252</v>
      </c>
      <c r="BE848" s="148">
        <f>IF(N848="základní",J848,0)</f>
        <v>0</v>
      </c>
      <c r="BF848" s="148">
        <f>IF(N848="snížená",J848,0)</f>
        <v>0</v>
      </c>
      <c r="BG848" s="148">
        <f>IF(N848="zákl. přenesená",J848,0)</f>
        <v>0</v>
      </c>
      <c r="BH848" s="148">
        <f>IF(N848="sníž. přenesená",J848,0)</f>
        <v>0</v>
      </c>
      <c r="BI848" s="148">
        <f>IF(N848="nulová",J848,0)</f>
        <v>0</v>
      </c>
      <c r="BJ848" s="17" t="s">
        <v>80</v>
      </c>
      <c r="BK848" s="148">
        <f>ROUND(I848*H848,2)</f>
        <v>0</v>
      </c>
      <c r="BL848" s="17" t="s">
        <v>368</v>
      </c>
      <c r="BM848" s="147" t="s">
        <v>1035</v>
      </c>
    </row>
    <row r="849" spans="2:65" s="13" customFormat="1">
      <c r="B849" s="156"/>
      <c r="D849" s="150" t="s">
        <v>261</v>
      </c>
      <c r="E849" s="157" t="s">
        <v>1</v>
      </c>
      <c r="F849" s="158" t="s">
        <v>1036</v>
      </c>
      <c r="H849" s="159">
        <v>310.72199999999998</v>
      </c>
      <c r="I849" s="160"/>
      <c r="L849" s="156"/>
      <c r="M849" s="161"/>
      <c r="T849" s="162"/>
      <c r="AT849" s="157" t="s">
        <v>261</v>
      </c>
      <c r="AU849" s="157" t="s">
        <v>82</v>
      </c>
      <c r="AV849" s="13" t="s">
        <v>82</v>
      </c>
      <c r="AW849" s="13" t="s">
        <v>30</v>
      </c>
      <c r="AX849" s="13" t="s">
        <v>80</v>
      </c>
      <c r="AY849" s="157" t="s">
        <v>252</v>
      </c>
    </row>
    <row r="850" spans="2:65" s="1" customFormat="1" ht="55.5" customHeight="1">
      <c r="B850" s="32"/>
      <c r="C850" s="136" t="s">
        <v>1037</v>
      </c>
      <c r="D850" s="136" t="s">
        <v>254</v>
      </c>
      <c r="E850" s="137" t="s">
        <v>1038</v>
      </c>
      <c r="F850" s="138" t="s">
        <v>1039</v>
      </c>
      <c r="G850" s="139" t="s">
        <v>336</v>
      </c>
      <c r="H850" s="140">
        <v>2.6379999999999999</v>
      </c>
      <c r="I850" s="141"/>
      <c r="J850" s="142">
        <f>ROUND(I850*H850,2)</f>
        <v>0</v>
      </c>
      <c r="K850" s="138" t="s">
        <v>258</v>
      </c>
      <c r="L850" s="32"/>
      <c r="M850" s="143" t="s">
        <v>1</v>
      </c>
      <c r="N850" s="144" t="s">
        <v>38</v>
      </c>
      <c r="P850" s="145">
        <f>O850*H850</f>
        <v>0</v>
      </c>
      <c r="Q850" s="145">
        <v>0</v>
      </c>
      <c r="R850" s="145">
        <f>Q850*H850</f>
        <v>0</v>
      </c>
      <c r="S850" s="145">
        <v>0</v>
      </c>
      <c r="T850" s="146">
        <f>S850*H850</f>
        <v>0</v>
      </c>
      <c r="AR850" s="147" t="s">
        <v>368</v>
      </c>
      <c r="AT850" s="147" t="s">
        <v>254</v>
      </c>
      <c r="AU850" s="147" t="s">
        <v>82</v>
      </c>
      <c r="AY850" s="17" t="s">
        <v>252</v>
      </c>
      <c r="BE850" s="148">
        <f>IF(N850="základní",J850,0)</f>
        <v>0</v>
      </c>
      <c r="BF850" s="148">
        <f>IF(N850="snížená",J850,0)</f>
        <v>0</v>
      </c>
      <c r="BG850" s="148">
        <f>IF(N850="zákl. přenesená",J850,0)</f>
        <v>0</v>
      </c>
      <c r="BH850" s="148">
        <f>IF(N850="sníž. přenesená",J850,0)</f>
        <v>0</v>
      </c>
      <c r="BI850" s="148">
        <f>IF(N850="nulová",J850,0)</f>
        <v>0</v>
      </c>
      <c r="BJ850" s="17" t="s">
        <v>80</v>
      </c>
      <c r="BK850" s="148">
        <f>ROUND(I850*H850,2)</f>
        <v>0</v>
      </c>
      <c r="BL850" s="17" t="s">
        <v>368</v>
      </c>
      <c r="BM850" s="147" t="s">
        <v>1040</v>
      </c>
    </row>
    <row r="851" spans="2:65" s="11" customFormat="1" ht="22.9" customHeight="1">
      <c r="B851" s="124"/>
      <c r="D851" s="125" t="s">
        <v>72</v>
      </c>
      <c r="E851" s="134" t="s">
        <v>1041</v>
      </c>
      <c r="F851" s="134" t="s">
        <v>1042</v>
      </c>
      <c r="I851" s="127"/>
      <c r="J851" s="135">
        <f>BK851</f>
        <v>0</v>
      </c>
      <c r="L851" s="124"/>
      <c r="M851" s="129"/>
      <c r="P851" s="130">
        <f>P852</f>
        <v>0</v>
      </c>
      <c r="R851" s="130">
        <f>R852</f>
        <v>0</v>
      </c>
      <c r="T851" s="131">
        <f>T852</f>
        <v>4.614E-2</v>
      </c>
      <c r="AR851" s="125" t="s">
        <v>82</v>
      </c>
      <c r="AT851" s="132" t="s">
        <v>72</v>
      </c>
      <c r="AU851" s="132" t="s">
        <v>80</v>
      </c>
      <c r="AY851" s="125" t="s">
        <v>252</v>
      </c>
      <c r="BK851" s="133">
        <f>BK852</f>
        <v>0</v>
      </c>
    </row>
    <row r="852" spans="2:65" s="1" customFormat="1" ht="24.2" customHeight="1">
      <c r="B852" s="32"/>
      <c r="C852" s="136" t="s">
        <v>1043</v>
      </c>
      <c r="D852" s="136" t="s">
        <v>254</v>
      </c>
      <c r="E852" s="137" t="s">
        <v>1044</v>
      </c>
      <c r="F852" s="138" t="s">
        <v>1045</v>
      </c>
      <c r="G852" s="139" t="s">
        <v>345</v>
      </c>
      <c r="H852" s="140">
        <v>2</v>
      </c>
      <c r="I852" s="141"/>
      <c r="J852" s="142">
        <f>ROUND(I852*H852,2)</f>
        <v>0</v>
      </c>
      <c r="K852" s="138" t="s">
        <v>258</v>
      </c>
      <c r="L852" s="32"/>
      <c r="M852" s="143" t="s">
        <v>1</v>
      </c>
      <c r="N852" s="144" t="s">
        <v>38</v>
      </c>
      <c r="P852" s="145">
        <f>O852*H852</f>
        <v>0</v>
      </c>
      <c r="Q852" s="145">
        <v>0</v>
      </c>
      <c r="R852" s="145">
        <f>Q852*H852</f>
        <v>0</v>
      </c>
      <c r="S852" s="145">
        <v>2.307E-2</v>
      </c>
      <c r="T852" s="146">
        <f>S852*H852</f>
        <v>4.614E-2</v>
      </c>
      <c r="AR852" s="147" t="s">
        <v>368</v>
      </c>
      <c r="AT852" s="147" t="s">
        <v>254</v>
      </c>
      <c r="AU852" s="147" t="s">
        <v>82</v>
      </c>
      <c r="AY852" s="17" t="s">
        <v>252</v>
      </c>
      <c r="BE852" s="148">
        <f>IF(N852="základní",J852,0)</f>
        <v>0</v>
      </c>
      <c r="BF852" s="148">
        <f>IF(N852="snížená",J852,0)</f>
        <v>0</v>
      </c>
      <c r="BG852" s="148">
        <f>IF(N852="zákl. přenesená",J852,0)</f>
        <v>0</v>
      </c>
      <c r="BH852" s="148">
        <f>IF(N852="sníž. přenesená",J852,0)</f>
        <v>0</v>
      </c>
      <c r="BI852" s="148">
        <f>IF(N852="nulová",J852,0)</f>
        <v>0</v>
      </c>
      <c r="BJ852" s="17" t="s">
        <v>80</v>
      </c>
      <c r="BK852" s="148">
        <f>ROUND(I852*H852,2)</f>
        <v>0</v>
      </c>
      <c r="BL852" s="17" t="s">
        <v>368</v>
      </c>
      <c r="BM852" s="147" t="s">
        <v>1046</v>
      </c>
    </row>
    <row r="853" spans="2:65" s="11" customFormat="1" ht="22.9" customHeight="1">
      <c r="B853" s="124"/>
      <c r="D853" s="125" t="s">
        <v>72</v>
      </c>
      <c r="E853" s="134" t="s">
        <v>1047</v>
      </c>
      <c r="F853" s="134" t="s">
        <v>1048</v>
      </c>
      <c r="I853" s="127"/>
      <c r="J853" s="135">
        <f>BK853</f>
        <v>0</v>
      </c>
      <c r="L853" s="124"/>
      <c r="M853" s="129"/>
      <c r="P853" s="130">
        <f>SUM(P854:P873)</f>
        <v>0</v>
      </c>
      <c r="R853" s="130">
        <f>SUM(R854:R873)</f>
        <v>8.4456483999999996</v>
      </c>
      <c r="T853" s="131">
        <f>SUM(T854:T873)</f>
        <v>19.425999999999998</v>
      </c>
      <c r="AR853" s="125" t="s">
        <v>82</v>
      </c>
      <c r="AT853" s="132" t="s">
        <v>72</v>
      </c>
      <c r="AU853" s="132" t="s">
        <v>80</v>
      </c>
      <c r="AY853" s="125" t="s">
        <v>252</v>
      </c>
      <c r="BK853" s="133">
        <f>SUM(BK854:BK873)</f>
        <v>0</v>
      </c>
    </row>
    <row r="854" spans="2:65" s="1" customFormat="1" ht="16.5" customHeight="1">
      <c r="B854" s="32"/>
      <c r="C854" s="136" t="s">
        <v>1049</v>
      </c>
      <c r="D854" s="136" t="s">
        <v>254</v>
      </c>
      <c r="E854" s="137" t="s">
        <v>1050</v>
      </c>
      <c r="F854" s="138" t="s">
        <v>1051</v>
      </c>
      <c r="G854" s="139" t="s">
        <v>257</v>
      </c>
      <c r="H854" s="140">
        <v>590</v>
      </c>
      <c r="I854" s="141"/>
      <c r="J854" s="142">
        <f>ROUND(I854*H854,2)</f>
        <v>0</v>
      </c>
      <c r="K854" s="138" t="s">
        <v>1</v>
      </c>
      <c r="L854" s="32"/>
      <c r="M854" s="143" t="s">
        <v>1</v>
      </c>
      <c r="N854" s="144" t="s">
        <v>38</v>
      </c>
      <c r="P854" s="145">
        <f>O854*H854</f>
        <v>0</v>
      </c>
      <c r="Q854" s="145">
        <v>0</v>
      </c>
      <c r="R854" s="145">
        <f>Q854*H854</f>
        <v>0</v>
      </c>
      <c r="S854" s="145">
        <v>8.0000000000000004E-4</v>
      </c>
      <c r="T854" s="146">
        <f>S854*H854</f>
        <v>0.47200000000000003</v>
      </c>
      <c r="AR854" s="147" t="s">
        <v>368</v>
      </c>
      <c r="AT854" s="147" t="s">
        <v>254</v>
      </c>
      <c r="AU854" s="147" t="s">
        <v>82</v>
      </c>
      <c r="AY854" s="17" t="s">
        <v>252</v>
      </c>
      <c r="BE854" s="148">
        <f>IF(N854="základní",J854,0)</f>
        <v>0</v>
      </c>
      <c r="BF854" s="148">
        <f>IF(N854="snížená",J854,0)</f>
        <v>0</v>
      </c>
      <c r="BG854" s="148">
        <f>IF(N854="zákl. přenesená",J854,0)</f>
        <v>0</v>
      </c>
      <c r="BH854" s="148">
        <f>IF(N854="sníž. přenesená",J854,0)</f>
        <v>0</v>
      </c>
      <c r="BI854" s="148">
        <f>IF(N854="nulová",J854,0)</f>
        <v>0</v>
      </c>
      <c r="BJ854" s="17" t="s">
        <v>80</v>
      </c>
      <c r="BK854" s="148">
        <f>ROUND(I854*H854,2)</f>
        <v>0</v>
      </c>
      <c r="BL854" s="17" t="s">
        <v>368</v>
      </c>
      <c r="BM854" s="147" t="s">
        <v>1052</v>
      </c>
    </row>
    <row r="855" spans="2:65" s="12" customFormat="1">
      <c r="B855" s="149"/>
      <c r="D855" s="150" t="s">
        <v>261</v>
      </c>
      <c r="E855" s="151" t="s">
        <v>1</v>
      </c>
      <c r="F855" s="152" t="s">
        <v>606</v>
      </c>
      <c r="H855" s="151" t="s">
        <v>1</v>
      </c>
      <c r="I855" s="153"/>
      <c r="L855" s="149"/>
      <c r="M855" s="154"/>
      <c r="T855" s="155"/>
      <c r="AT855" s="151" t="s">
        <v>261</v>
      </c>
      <c r="AU855" s="151" t="s">
        <v>82</v>
      </c>
      <c r="AV855" s="12" t="s">
        <v>80</v>
      </c>
      <c r="AW855" s="12" t="s">
        <v>30</v>
      </c>
      <c r="AX855" s="12" t="s">
        <v>73</v>
      </c>
      <c r="AY855" s="151" t="s">
        <v>252</v>
      </c>
    </row>
    <row r="856" spans="2:65" s="13" customFormat="1">
      <c r="B856" s="156"/>
      <c r="D856" s="150" t="s">
        <v>261</v>
      </c>
      <c r="E856" s="157" t="s">
        <v>1</v>
      </c>
      <c r="F856" s="158" t="s">
        <v>1053</v>
      </c>
      <c r="H856" s="159">
        <v>590</v>
      </c>
      <c r="I856" s="160"/>
      <c r="L856" s="156"/>
      <c r="M856" s="161"/>
      <c r="T856" s="162"/>
      <c r="AT856" s="157" t="s">
        <v>261</v>
      </c>
      <c r="AU856" s="157" t="s">
        <v>82</v>
      </c>
      <c r="AV856" s="13" t="s">
        <v>82</v>
      </c>
      <c r="AW856" s="13" t="s">
        <v>30</v>
      </c>
      <c r="AX856" s="13" t="s">
        <v>80</v>
      </c>
      <c r="AY856" s="157" t="s">
        <v>252</v>
      </c>
    </row>
    <row r="857" spans="2:65" s="1" customFormat="1" ht="37.9" customHeight="1">
      <c r="B857" s="32"/>
      <c r="C857" s="136" t="s">
        <v>1054</v>
      </c>
      <c r="D857" s="136" t="s">
        <v>254</v>
      </c>
      <c r="E857" s="137" t="s">
        <v>1055</v>
      </c>
      <c r="F857" s="138" t="s">
        <v>1056</v>
      </c>
      <c r="G857" s="139" t="s">
        <v>257</v>
      </c>
      <c r="H857" s="140">
        <v>590</v>
      </c>
      <c r="I857" s="141"/>
      <c r="J857" s="142">
        <f>ROUND(I857*H857,2)</f>
        <v>0</v>
      </c>
      <c r="K857" s="138" t="s">
        <v>258</v>
      </c>
      <c r="L857" s="32"/>
      <c r="M857" s="143" t="s">
        <v>1</v>
      </c>
      <c r="N857" s="144" t="s">
        <v>38</v>
      </c>
      <c r="P857" s="145">
        <f>O857*H857</f>
        <v>0</v>
      </c>
      <c r="Q857" s="145">
        <v>5.5000000000000003E-4</v>
      </c>
      <c r="R857" s="145">
        <f>Q857*H857</f>
        <v>0.32450000000000001</v>
      </c>
      <c r="S857" s="145">
        <v>5.9999999999999995E-4</v>
      </c>
      <c r="T857" s="146">
        <f>S857*H857</f>
        <v>0.35399999999999998</v>
      </c>
      <c r="AR857" s="147" t="s">
        <v>368</v>
      </c>
      <c r="AT857" s="147" t="s">
        <v>254</v>
      </c>
      <c r="AU857" s="147" t="s">
        <v>82</v>
      </c>
      <c r="AY857" s="17" t="s">
        <v>252</v>
      </c>
      <c r="BE857" s="148">
        <f>IF(N857="základní",J857,0)</f>
        <v>0</v>
      </c>
      <c r="BF857" s="148">
        <f>IF(N857="snížená",J857,0)</f>
        <v>0</v>
      </c>
      <c r="BG857" s="148">
        <f>IF(N857="zákl. přenesená",J857,0)</f>
        <v>0</v>
      </c>
      <c r="BH857" s="148">
        <f>IF(N857="sníž. přenesená",J857,0)</f>
        <v>0</v>
      </c>
      <c r="BI857" s="148">
        <f>IF(N857="nulová",J857,0)</f>
        <v>0</v>
      </c>
      <c r="BJ857" s="17" t="s">
        <v>80</v>
      </c>
      <c r="BK857" s="148">
        <f>ROUND(I857*H857,2)</f>
        <v>0</v>
      </c>
      <c r="BL857" s="17" t="s">
        <v>368</v>
      </c>
      <c r="BM857" s="147" t="s">
        <v>1057</v>
      </c>
    </row>
    <row r="858" spans="2:65" s="12" customFormat="1">
      <c r="B858" s="149"/>
      <c r="D858" s="150" t="s">
        <v>261</v>
      </c>
      <c r="E858" s="151" t="s">
        <v>1</v>
      </c>
      <c r="F858" s="152" t="s">
        <v>606</v>
      </c>
      <c r="H858" s="151" t="s">
        <v>1</v>
      </c>
      <c r="I858" s="153"/>
      <c r="L858" s="149"/>
      <c r="M858" s="154"/>
      <c r="T858" s="155"/>
      <c r="AT858" s="151" t="s">
        <v>261</v>
      </c>
      <c r="AU858" s="151" t="s">
        <v>82</v>
      </c>
      <c r="AV858" s="12" t="s">
        <v>80</v>
      </c>
      <c r="AW858" s="12" t="s">
        <v>30</v>
      </c>
      <c r="AX858" s="12" t="s">
        <v>73</v>
      </c>
      <c r="AY858" s="151" t="s">
        <v>252</v>
      </c>
    </row>
    <row r="859" spans="2:65" s="13" customFormat="1">
      <c r="B859" s="156"/>
      <c r="D859" s="150" t="s">
        <v>261</v>
      </c>
      <c r="E859" s="157" t="s">
        <v>1</v>
      </c>
      <c r="F859" s="158" t="s">
        <v>1053</v>
      </c>
      <c r="H859" s="159">
        <v>590</v>
      </c>
      <c r="I859" s="160"/>
      <c r="L859" s="156"/>
      <c r="M859" s="161"/>
      <c r="T859" s="162"/>
      <c r="AT859" s="157" t="s">
        <v>261</v>
      </c>
      <c r="AU859" s="157" t="s">
        <v>82</v>
      </c>
      <c r="AV859" s="13" t="s">
        <v>82</v>
      </c>
      <c r="AW859" s="13" t="s">
        <v>30</v>
      </c>
      <c r="AX859" s="13" t="s">
        <v>80</v>
      </c>
      <c r="AY859" s="157" t="s">
        <v>252</v>
      </c>
    </row>
    <row r="860" spans="2:65" s="1" customFormat="1" ht="24.2" customHeight="1">
      <c r="B860" s="32"/>
      <c r="C860" s="170" t="s">
        <v>1058</v>
      </c>
      <c r="D860" s="170" t="s">
        <v>463</v>
      </c>
      <c r="E860" s="171" t="s">
        <v>1059</v>
      </c>
      <c r="F860" s="172" t="s">
        <v>1060</v>
      </c>
      <c r="G860" s="173" t="s">
        <v>257</v>
      </c>
      <c r="H860" s="174">
        <v>678.5</v>
      </c>
      <c r="I860" s="175"/>
      <c r="J860" s="176">
        <f>ROUND(I860*H860,2)</f>
        <v>0</v>
      </c>
      <c r="K860" s="172" t="s">
        <v>258</v>
      </c>
      <c r="L860" s="177"/>
      <c r="M860" s="178" t="s">
        <v>1</v>
      </c>
      <c r="N860" s="179" t="s">
        <v>38</v>
      </c>
      <c r="P860" s="145">
        <f>O860*H860</f>
        <v>0</v>
      </c>
      <c r="Q860" s="145">
        <v>2.9999999999999997E-4</v>
      </c>
      <c r="R860" s="145">
        <f>Q860*H860</f>
        <v>0.20354999999999998</v>
      </c>
      <c r="S860" s="145">
        <v>0</v>
      </c>
      <c r="T860" s="146">
        <f>S860*H860</f>
        <v>0</v>
      </c>
      <c r="AR860" s="147" t="s">
        <v>489</v>
      </c>
      <c r="AT860" s="147" t="s">
        <v>463</v>
      </c>
      <c r="AU860" s="147" t="s">
        <v>82</v>
      </c>
      <c r="AY860" s="17" t="s">
        <v>252</v>
      </c>
      <c r="BE860" s="148">
        <f>IF(N860="základní",J860,0)</f>
        <v>0</v>
      </c>
      <c r="BF860" s="148">
        <f>IF(N860="snížená",J860,0)</f>
        <v>0</v>
      </c>
      <c r="BG860" s="148">
        <f>IF(N860="zákl. přenesená",J860,0)</f>
        <v>0</v>
      </c>
      <c r="BH860" s="148">
        <f>IF(N860="sníž. přenesená",J860,0)</f>
        <v>0</v>
      </c>
      <c r="BI860" s="148">
        <f>IF(N860="nulová",J860,0)</f>
        <v>0</v>
      </c>
      <c r="BJ860" s="17" t="s">
        <v>80</v>
      </c>
      <c r="BK860" s="148">
        <f>ROUND(I860*H860,2)</f>
        <v>0</v>
      </c>
      <c r="BL860" s="17" t="s">
        <v>368</v>
      </c>
      <c r="BM860" s="147" t="s">
        <v>1061</v>
      </c>
    </row>
    <row r="861" spans="2:65" s="12" customFormat="1">
      <c r="B861" s="149"/>
      <c r="D861" s="150" t="s">
        <v>261</v>
      </c>
      <c r="E861" s="151" t="s">
        <v>1</v>
      </c>
      <c r="F861" s="152" t="s">
        <v>606</v>
      </c>
      <c r="H861" s="151" t="s">
        <v>1</v>
      </c>
      <c r="I861" s="153"/>
      <c r="L861" s="149"/>
      <c r="M861" s="154"/>
      <c r="T861" s="155"/>
      <c r="AT861" s="151" t="s">
        <v>261</v>
      </c>
      <c r="AU861" s="151" t="s">
        <v>82</v>
      </c>
      <c r="AV861" s="12" t="s">
        <v>80</v>
      </c>
      <c r="AW861" s="12" t="s">
        <v>30</v>
      </c>
      <c r="AX861" s="12" t="s">
        <v>73</v>
      </c>
      <c r="AY861" s="151" t="s">
        <v>252</v>
      </c>
    </row>
    <row r="862" spans="2:65" s="13" customFormat="1">
      <c r="B862" s="156"/>
      <c r="D862" s="150" t="s">
        <v>261</v>
      </c>
      <c r="E862" s="157" t="s">
        <v>1</v>
      </c>
      <c r="F862" s="158" t="s">
        <v>1062</v>
      </c>
      <c r="H862" s="159">
        <v>678.5</v>
      </c>
      <c r="I862" s="160"/>
      <c r="L862" s="156"/>
      <c r="M862" s="161"/>
      <c r="T862" s="162"/>
      <c r="AT862" s="157" t="s">
        <v>261</v>
      </c>
      <c r="AU862" s="157" t="s">
        <v>82</v>
      </c>
      <c r="AV862" s="13" t="s">
        <v>82</v>
      </c>
      <c r="AW862" s="13" t="s">
        <v>30</v>
      </c>
      <c r="AX862" s="13" t="s">
        <v>80</v>
      </c>
      <c r="AY862" s="157" t="s">
        <v>252</v>
      </c>
    </row>
    <row r="863" spans="2:65" s="1" customFormat="1" ht="24.2" customHeight="1">
      <c r="B863" s="32"/>
      <c r="C863" s="136" t="s">
        <v>1063</v>
      </c>
      <c r="D863" s="136" t="s">
        <v>254</v>
      </c>
      <c r="E863" s="137" t="s">
        <v>1064</v>
      </c>
      <c r="F863" s="138" t="s">
        <v>1065</v>
      </c>
      <c r="G863" s="139" t="s">
        <v>257</v>
      </c>
      <c r="H863" s="140">
        <v>620</v>
      </c>
      <c r="I863" s="141"/>
      <c r="J863" s="142">
        <f>ROUND(I863*H863,2)</f>
        <v>0</v>
      </c>
      <c r="K863" s="138" t="s">
        <v>1</v>
      </c>
      <c r="L863" s="32"/>
      <c r="M863" s="143" t="s">
        <v>1</v>
      </c>
      <c r="N863" s="144" t="s">
        <v>38</v>
      </c>
      <c r="P863" s="145">
        <f>O863*H863</f>
        <v>0</v>
      </c>
      <c r="Q863" s="145">
        <v>1.2999999999999999E-4</v>
      </c>
      <c r="R863" s="145">
        <f>Q863*H863</f>
        <v>8.0599999999999991E-2</v>
      </c>
      <c r="S863" s="145">
        <v>0</v>
      </c>
      <c r="T863" s="146">
        <f>S863*H863</f>
        <v>0</v>
      </c>
      <c r="AR863" s="147" t="s">
        <v>368</v>
      </c>
      <c r="AT863" s="147" t="s">
        <v>254</v>
      </c>
      <c r="AU863" s="147" t="s">
        <v>82</v>
      </c>
      <c r="AY863" s="17" t="s">
        <v>252</v>
      </c>
      <c r="BE863" s="148">
        <f>IF(N863="základní",J863,0)</f>
        <v>0</v>
      </c>
      <c r="BF863" s="148">
        <f>IF(N863="snížená",J863,0)</f>
        <v>0</v>
      </c>
      <c r="BG863" s="148">
        <f>IF(N863="zákl. přenesená",J863,0)</f>
        <v>0</v>
      </c>
      <c r="BH863" s="148">
        <f>IF(N863="sníž. přenesená",J863,0)</f>
        <v>0</v>
      </c>
      <c r="BI863" s="148">
        <f>IF(N863="nulová",J863,0)</f>
        <v>0</v>
      </c>
      <c r="BJ863" s="17" t="s">
        <v>80</v>
      </c>
      <c r="BK863" s="148">
        <f>ROUND(I863*H863,2)</f>
        <v>0</v>
      </c>
      <c r="BL863" s="17" t="s">
        <v>368</v>
      </c>
      <c r="BM863" s="147" t="s">
        <v>1066</v>
      </c>
    </row>
    <row r="864" spans="2:65" s="12" customFormat="1">
      <c r="B864" s="149"/>
      <c r="D864" s="150" t="s">
        <v>261</v>
      </c>
      <c r="E864" s="151" t="s">
        <v>1</v>
      </c>
      <c r="F864" s="152" t="s">
        <v>606</v>
      </c>
      <c r="H864" s="151" t="s">
        <v>1</v>
      </c>
      <c r="I864" s="153"/>
      <c r="L864" s="149"/>
      <c r="M864" s="154"/>
      <c r="T864" s="155"/>
      <c r="AT864" s="151" t="s">
        <v>261</v>
      </c>
      <c r="AU864" s="151" t="s">
        <v>82</v>
      </c>
      <c r="AV864" s="12" t="s">
        <v>80</v>
      </c>
      <c r="AW864" s="12" t="s">
        <v>30</v>
      </c>
      <c r="AX864" s="12" t="s">
        <v>73</v>
      </c>
      <c r="AY864" s="151" t="s">
        <v>252</v>
      </c>
    </row>
    <row r="865" spans="2:65" s="13" customFormat="1">
      <c r="B865" s="156"/>
      <c r="D865" s="150" t="s">
        <v>261</v>
      </c>
      <c r="E865" s="157" t="s">
        <v>1</v>
      </c>
      <c r="F865" s="158" t="s">
        <v>1067</v>
      </c>
      <c r="H865" s="159">
        <v>620</v>
      </c>
      <c r="I865" s="160"/>
      <c r="L865" s="156"/>
      <c r="M865" s="161"/>
      <c r="T865" s="162"/>
      <c r="AT865" s="157" t="s">
        <v>261</v>
      </c>
      <c r="AU865" s="157" t="s">
        <v>82</v>
      </c>
      <c r="AV865" s="13" t="s">
        <v>82</v>
      </c>
      <c r="AW865" s="13" t="s">
        <v>30</v>
      </c>
      <c r="AX865" s="13" t="s">
        <v>80</v>
      </c>
      <c r="AY865" s="157" t="s">
        <v>252</v>
      </c>
    </row>
    <row r="866" spans="2:65" s="1" customFormat="1" ht="21.75" customHeight="1">
      <c r="B866" s="32"/>
      <c r="C866" s="170" t="s">
        <v>1068</v>
      </c>
      <c r="D866" s="170" t="s">
        <v>463</v>
      </c>
      <c r="E866" s="171" t="s">
        <v>1069</v>
      </c>
      <c r="F866" s="172" t="s">
        <v>1070</v>
      </c>
      <c r="G866" s="173" t="s">
        <v>257</v>
      </c>
      <c r="H866" s="174">
        <v>736.56</v>
      </c>
      <c r="I866" s="175"/>
      <c r="J866" s="176">
        <f>ROUND(I866*H866,2)</f>
        <v>0</v>
      </c>
      <c r="K866" s="172" t="s">
        <v>258</v>
      </c>
      <c r="L866" s="177"/>
      <c r="M866" s="178" t="s">
        <v>1</v>
      </c>
      <c r="N866" s="179" t="s">
        <v>38</v>
      </c>
      <c r="P866" s="145">
        <f>O866*H866</f>
        <v>0</v>
      </c>
      <c r="Q866" s="145">
        <v>1.064E-2</v>
      </c>
      <c r="R866" s="145">
        <f>Q866*H866</f>
        <v>7.8369983999999997</v>
      </c>
      <c r="S866" s="145">
        <v>0</v>
      </c>
      <c r="T866" s="146">
        <f>S866*H866</f>
        <v>0</v>
      </c>
      <c r="AR866" s="147" t="s">
        <v>489</v>
      </c>
      <c r="AT866" s="147" t="s">
        <v>463</v>
      </c>
      <c r="AU866" s="147" t="s">
        <v>82</v>
      </c>
      <c r="AY866" s="17" t="s">
        <v>252</v>
      </c>
      <c r="BE866" s="148">
        <f>IF(N866="základní",J866,0)</f>
        <v>0</v>
      </c>
      <c r="BF866" s="148">
        <f>IF(N866="snížená",J866,0)</f>
        <v>0</v>
      </c>
      <c r="BG866" s="148">
        <f>IF(N866="zákl. přenesená",J866,0)</f>
        <v>0</v>
      </c>
      <c r="BH866" s="148">
        <f>IF(N866="sníž. přenesená",J866,0)</f>
        <v>0</v>
      </c>
      <c r="BI866" s="148">
        <f>IF(N866="nulová",J866,0)</f>
        <v>0</v>
      </c>
      <c r="BJ866" s="17" t="s">
        <v>80</v>
      </c>
      <c r="BK866" s="148">
        <f>ROUND(I866*H866,2)</f>
        <v>0</v>
      </c>
      <c r="BL866" s="17" t="s">
        <v>368</v>
      </c>
      <c r="BM866" s="147" t="s">
        <v>1071</v>
      </c>
    </row>
    <row r="867" spans="2:65" s="12" customFormat="1">
      <c r="B867" s="149"/>
      <c r="D867" s="150" t="s">
        <v>261</v>
      </c>
      <c r="E867" s="151" t="s">
        <v>1</v>
      </c>
      <c r="F867" s="152" t="s">
        <v>606</v>
      </c>
      <c r="H867" s="151" t="s">
        <v>1</v>
      </c>
      <c r="I867" s="153"/>
      <c r="L867" s="149"/>
      <c r="M867" s="154"/>
      <c r="T867" s="155"/>
      <c r="AT867" s="151" t="s">
        <v>261</v>
      </c>
      <c r="AU867" s="151" t="s">
        <v>82</v>
      </c>
      <c r="AV867" s="12" t="s">
        <v>80</v>
      </c>
      <c r="AW867" s="12" t="s">
        <v>30</v>
      </c>
      <c r="AX867" s="12" t="s">
        <v>73</v>
      </c>
      <c r="AY867" s="151" t="s">
        <v>252</v>
      </c>
    </row>
    <row r="868" spans="2:65" s="13" customFormat="1">
      <c r="B868" s="156"/>
      <c r="D868" s="150" t="s">
        <v>261</v>
      </c>
      <c r="E868" s="157" t="s">
        <v>1</v>
      </c>
      <c r="F868" s="158" t="s">
        <v>1072</v>
      </c>
      <c r="H868" s="159">
        <v>682</v>
      </c>
      <c r="I868" s="160"/>
      <c r="L868" s="156"/>
      <c r="M868" s="161"/>
      <c r="T868" s="162"/>
      <c r="AT868" s="157" t="s">
        <v>261</v>
      </c>
      <c r="AU868" s="157" t="s">
        <v>82</v>
      </c>
      <c r="AV868" s="13" t="s">
        <v>82</v>
      </c>
      <c r="AW868" s="13" t="s">
        <v>30</v>
      </c>
      <c r="AX868" s="13" t="s">
        <v>80</v>
      </c>
      <c r="AY868" s="157" t="s">
        <v>252</v>
      </c>
    </row>
    <row r="869" spans="2:65" s="13" customFormat="1">
      <c r="B869" s="156"/>
      <c r="D869" s="150" t="s">
        <v>261</v>
      </c>
      <c r="F869" s="158" t="s">
        <v>1073</v>
      </c>
      <c r="H869" s="159">
        <v>736.56</v>
      </c>
      <c r="I869" s="160"/>
      <c r="L869" s="156"/>
      <c r="M869" s="161"/>
      <c r="T869" s="162"/>
      <c r="AT869" s="157" t="s">
        <v>261</v>
      </c>
      <c r="AU869" s="157" t="s">
        <v>82</v>
      </c>
      <c r="AV869" s="13" t="s">
        <v>82</v>
      </c>
      <c r="AW869" s="13" t="s">
        <v>4</v>
      </c>
      <c r="AX869" s="13" t="s">
        <v>80</v>
      </c>
      <c r="AY869" s="157" t="s">
        <v>252</v>
      </c>
    </row>
    <row r="870" spans="2:65" s="1" customFormat="1" ht="33" customHeight="1">
      <c r="B870" s="32"/>
      <c r="C870" s="136" t="s">
        <v>1074</v>
      </c>
      <c r="D870" s="136" t="s">
        <v>254</v>
      </c>
      <c r="E870" s="137" t="s">
        <v>1075</v>
      </c>
      <c r="F870" s="138" t="s">
        <v>1076</v>
      </c>
      <c r="G870" s="139" t="s">
        <v>257</v>
      </c>
      <c r="H870" s="140">
        <v>620</v>
      </c>
      <c r="I870" s="141"/>
      <c r="J870" s="142">
        <f>ROUND(I870*H870,2)</f>
        <v>0</v>
      </c>
      <c r="K870" s="138" t="s">
        <v>258</v>
      </c>
      <c r="L870" s="32"/>
      <c r="M870" s="143" t="s">
        <v>1</v>
      </c>
      <c r="N870" s="144" t="s">
        <v>38</v>
      </c>
      <c r="P870" s="145">
        <f>O870*H870</f>
        <v>0</v>
      </c>
      <c r="Q870" s="145">
        <v>0</v>
      </c>
      <c r="R870" s="145">
        <f>Q870*H870</f>
        <v>0</v>
      </c>
      <c r="S870" s="145">
        <v>0.03</v>
      </c>
      <c r="T870" s="146">
        <f>S870*H870</f>
        <v>18.599999999999998</v>
      </c>
      <c r="AR870" s="147" t="s">
        <v>368</v>
      </c>
      <c r="AT870" s="147" t="s">
        <v>254</v>
      </c>
      <c r="AU870" s="147" t="s">
        <v>82</v>
      </c>
      <c r="AY870" s="17" t="s">
        <v>252</v>
      </c>
      <c r="BE870" s="148">
        <f>IF(N870="základní",J870,0)</f>
        <v>0</v>
      </c>
      <c r="BF870" s="148">
        <f>IF(N870="snížená",J870,0)</f>
        <v>0</v>
      </c>
      <c r="BG870" s="148">
        <f>IF(N870="zákl. přenesená",J870,0)</f>
        <v>0</v>
      </c>
      <c r="BH870" s="148">
        <f>IF(N870="sníž. přenesená",J870,0)</f>
        <v>0</v>
      </c>
      <c r="BI870" s="148">
        <f>IF(N870="nulová",J870,0)</f>
        <v>0</v>
      </c>
      <c r="BJ870" s="17" t="s">
        <v>80</v>
      </c>
      <c r="BK870" s="148">
        <f>ROUND(I870*H870,2)</f>
        <v>0</v>
      </c>
      <c r="BL870" s="17" t="s">
        <v>368</v>
      </c>
      <c r="BM870" s="147" t="s">
        <v>1077</v>
      </c>
    </row>
    <row r="871" spans="2:65" s="12" customFormat="1">
      <c r="B871" s="149"/>
      <c r="D871" s="150" t="s">
        <v>261</v>
      </c>
      <c r="E871" s="151" t="s">
        <v>1</v>
      </c>
      <c r="F871" s="152" t="s">
        <v>606</v>
      </c>
      <c r="H871" s="151" t="s">
        <v>1</v>
      </c>
      <c r="I871" s="153"/>
      <c r="L871" s="149"/>
      <c r="M871" s="154"/>
      <c r="T871" s="155"/>
      <c r="AT871" s="151" t="s">
        <v>261</v>
      </c>
      <c r="AU871" s="151" t="s">
        <v>82</v>
      </c>
      <c r="AV871" s="12" t="s">
        <v>80</v>
      </c>
      <c r="AW871" s="12" t="s">
        <v>30</v>
      </c>
      <c r="AX871" s="12" t="s">
        <v>73</v>
      </c>
      <c r="AY871" s="151" t="s">
        <v>252</v>
      </c>
    </row>
    <row r="872" spans="2:65" s="13" customFormat="1">
      <c r="B872" s="156"/>
      <c r="D872" s="150" t="s">
        <v>261</v>
      </c>
      <c r="E872" s="157" t="s">
        <v>1</v>
      </c>
      <c r="F872" s="158" t="s">
        <v>1067</v>
      </c>
      <c r="H872" s="159">
        <v>620</v>
      </c>
      <c r="I872" s="160"/>
      <c r="L872" s="156"/>
      <c r="M872" s="161"/>
      <c r="T872" s="162"/>
      <c r="AT872" s="157" t="s">
        <v>261</v>
      </c>
      <c r="AU872" s="157" t="s">
        <v>82</v>
      </c>
      <c r="AV872" s="13" t="s">
        <v>82</v>
      </c>
      <c r="AW872" s="13" t="s">
        <v>30</v>
      </c>
      <c r="AX872" s="13" t="s">
        <v>80</v>
      </c>
      <c r="AY872" s="157" t="s">
        <v>252</v>
      </c>
    </row>
    <row r="873" spans="2:65" s="1" customFormat="1" ht="49.15" customHeight="1">
      <c r="B873" s="32"/>
      <c r="C873" s="136" t="s">
        <v>1078</v>
      </c>
      <c r="D873" s="136" t="s">
        <v>254</v>
      </c>
      <c r="E873" s="137" t="s">
        <v>1079</v>
      </c>
      <c r="F873" s="138" t="s">
        <v>1080</v>
      </c>
      <c r="G873" s="139" t="s">
        <v>336</v>
      </c>
      <c r="H873" s="140">
        <v>8.4459999999999997</v>
      </c>
      <c r="I873" s="141"/>
      <c r="J873" s="142">
        <f>ROUND(I873*H873,2)</f>
        <v>0</v>
      </c>
      <c r="K873" s="138" t="s">
        <v>258</v>
      </c>
      <c r="L873" s="32"/>
      <c r="M873" s="143" t="s">
        <v>1</v>
      </c>
      <c r="N873" s="144" t="s">
        <v>38</v>
      </c>
      <c r="P873" s="145">
        <f>O873*H873</f>
        <v>0</v>
      </c>
      <c r="Q873" s="145">
        <v>0</v>
      </c>
      <c r="R873" s="145">
        <f>Q873*H873</f>
        <v>0</v>
      </c>
      <c r="S873" s="145">
        <v>0</v>
      </c>
      <c r="T873" s="146">
        <f>S873*H873</f>
        <v>0</v>
      </c>
      <c r="AR873" s="147" t="s">
        <v>368</v>
      </c>
      <c r="AT873" s="147" t="s">
        <v>254</v>
      </c>
      <c r="AU873" s="147" t="s">
        <v>82</v>
      </c>
      <c r="AY873" s="17" t="s">
        <v>252</v>
      </c>
      <c r="BE873" s="148">
        <f>IF(N873="základní",J873,0)</f>
        <v>0</v>
      </c>
      <c r="BF873" s="148">
        <f>IF(N873="snížená",J873,0)</f>
        <v>0</v>
      </c>
      <c r="BG873" s="148">
        <f>IF(N873="zákl. přenesená",J873,0)</f>
        <v>0</v>
      </c>
      <c r="BH873" s="148">
        <f>IF(N873="sníž. přenesená",J873,0)</f>
        <v>0</v>
      </c>
      <c r="BI873" s="148">
        <f>IF(N873="nulová",J873,0)</f>
        <v>0</v>
      </c>
      <c r="BJ873" s="17" t="s">
        <v>80</v>
      </c>
      <c r="BK873" s="148">
        <f>ROUND(I873*H873,2)</f>
        <v>0</v>
      </c>
      <c r="BL873" s="17" t="s">
        <v>368</v>
      </c>
      <c r="BM873" s="147" t="s">
        <v>1081</v>
      </c>
    </row>
    <row r="874" spans="2:65" s="11" customFormat="1" ht="22.9" customHeight="1">
      <c r="B874" s="124"/>
      <c r="D874" s="125" t="s">
        <v>72</v>
      </c>
      <c r="E874" s="134" t="s">
        <v>1082</v>
      </c>
      <c r="F874" s="134" t="s">
        <v>1083</v>
      </c>
      <c r="I874" s="127"/>
      <c r="J874" s="135">
        <f>BK874</f>
        <v>0</v>
      </c>
      <c r="L874" s="124"/>
      <c r="M874" s="129"/>
      <c r="P874" s="130">
        <f>SUM(P875:P961)</f>
        <v>0</v>
      </c>
      <c r="R874" s="130">
        <f>SUM(R875:R961)</f>
        <v>34.110085770000005</v>
      </c>
      <c r="T874" s="131">
        <f>SUM(T875:T961)</f>
        <v>8.5519669</v>
      </c>
      <c r="AR874" s="125" t="s">
        <v>82</v>
      </c>
      <c r="AT874" s="132" t="s">
        <v>72</v>
      </c>
      <c r="AU874" s="132" t="s">
        <v>80</v>
      </c>
      <c r="AY874" s="125" t="s">
        <v>252</v>
      </c>
      <c r="BK874" s="133">
        <f>SUM(BK875:BK961)</f>
        <v>0</v>
      </c>
    </row>
    <row r="875" spans="2:65" s="1" customFormat="1" ht="44.25" customHeight="1">
      <c r="B875" s="32"/>
      <c r="C875" s="136" t="s">
        <v>1084</v>
      </c>
      <c r="D875" s="136" t="s">
        <v>254</v>
      </c>
      <c r="E875" s="137" t="s">
        <v>1085</v>
      </c>
      <c r="F875" s="138" t="s">
        <v>1086</v>
      </c>
      <c r="G875" s="139" t="s">
        <v>257</v>
      </c>
      <c r="H875" s="140">
        <v>34.442999999999998</v>
      </c>
      <c r="I875" s="141"/>
      <c r="J875" s="142">
        <f>ROUND(I875*H875,2)</f>
        <v>0</v>
      </c>
      <c r="K875" s="138" t="s">
        <v>1</v>
      </c>
      <c r="L875" s="32"/>
      <c r="M875" s="143" t="s">
        <v>1</v>
      </c>
      <c r="N875" s="144" t="s">
        <v>38</v>
      </c>
      <c r="P875" s="145">
        <f>O875*H875</f>
        <v>0</v>
      </c>
      <c r="Q875" s="145">
        <v>7.5450000000000003E-2</v>
      </c>
      <c r="R875" s="145">
        <f>Q875*H875</f>
        <v>2.5987243499999999</v>
      </c>
      <c r="S875" s="145">
        <v>0</v>
      </c>
      <c r="T875" s="146">
        <f>S875*H875</f>
        <v>0</v>
      </c>
      <c r="AR875" s="147" t="s">
        <v>368</v>
      </c>
      <c r="AT875" s="147" t="s">
        <v>254</v>
      </c>
      <c r="AU875" s="147" t="s">
        <v>82</v>
      </c>
      <c r="AY875" s="17" t="s">
        <v>252</v>
      </c>
      <c r="BE875" s="148">
        <f>IF(N875="základní",J875,0)</f>
        <v>0</v>
      </c>
      <c r="BF875" s="148">
        <f>IF(N875="snížená",J875,0)</f>
        <v>0</v>
      </c>
      <c r="BG875" s="148">
        <f>IF(N875="zákl. přenesená",J875,0)</f>
        <v>0</v>
      </c>
      <c r="BH875" s="148">
        <f>IF(N875="sníž. přenesená",J875,0)</f>
        <v>0</v>
      </c>
      <c r="BI875" s="148">
        <f>IF(N875="nulová",J875,0)</f>
        <v>0</v>
      </c>
      <c r="BJ875" s="17" t="s">
        <v>80</v>
      </c>
      <c r="BK875" s="148">
        <f>ROUND(I875*H875,2)</f>
        <v>0</v>
      </c>
      <c r="BL875" s="17" t="s">
        <v>368</v>
      </c>
      <c r="BM875" s="147" t="s">
        <v>1087</v>
      </c>
    </row>
    <row r="876" spans="2:65" s="12" customFormat="1">
      <c r="B876" s="149"/>
      <c r="D876" s="150" t="s">
        <v>261</v>
      </c>
      <c r="E876" s="151" t="s">
        <v>1</v>
      </c>
      <c r="F876" s="152" t="s">
        <v>1088</v>
      </c>
      <c r="H876" s="151" t="s">
        <v>1</v>
      </c>
      <c r="I876" s="153"/>
      <c r="L876" s="149"/>
      <c r="M876" s="154"/>
      <c r="T876" s="155"/>
      <c r="AT876" s="151" t="s">
        <v>261</v>
      </c>
      <c r="AU876" s="151" t="s">
        <v>82</v>
      </c>
      <c r="AV876" s="12" t="s">
        <v>80</v>
      </c>
      <c r="AW876" s="12" t="s">
        <v>30</v>
      </c>
      <c r="AX876" s="12" t="s">
        <v>73</v>
      </c>
      <c r="AY876" s="151" t="s">
        <v>252</v>
      </c>
    </row>
    <row r="877" spans="2:65" s="13" customFormat="1">
      <c r="B877" s="156"/>
      <c r="D877" s="150" t="s">
        <v>261</v>
      </c>
      <c r="E877" s="157" t="s">
        <v>1</v>
      </c>
      <c r="F877" s="158" t="s">
        <v>1089</v>
      </c>
      <c r="H877" s="159">
        <v>34.442999999999998</v>
      </c>
      <c r="I877" s="160"/>
      <c r="L877" s="156"/>
      <c r="M877" s="161"/>
      <c r="T877" s="162"/>
      <c r="AT877" s="157" t="s">
        <v>261</v>
      </c>
      <c r="AU877" s="157" t="s">
        <v>82</v>
      </c>
      <c r="AV877" s="13" t="s">
        <v>82</v>
      </c>
      <c r="AW877" s="13" t="s">
        <v>30</v>
      </c>
      <c r="AX877" s="13" t="s">
        <v>80</v>
      </c>
      <c r="AY877" s="157" t="s">
        <v>252</v>
      </c>
    </row>
    <row r="878" spans="2:65" s="1" customFormat="1" ht="37.9" customHeight="1">
      <c r="B878" s="32"/>
      <c r="C878" s="136" t="s">
        <v>1090</v>
      </c>
      <c r="D878" s="136" t="s">
        <v>254</v>
      </c>
      <c r="E878" s="137" t="s">
        <v>1091</v>
      </c>
      <c r="F878" s="138" t="s">
        <v>1092</v>
      </c>
      <c r="G878" s="139" t="s">
        <v>257</v>
      </c>
      <c r="H878" s="140">
        <v>104.598</v>
      </c>
      <c r="I878" s="141"/>
      <c r="J878" s="142">
        <f>ROUND(I878*H878,2)</f>
        <v>0</v>
      </c>
      <c r="K878" s="138" t="s">
        <v>258</v>
      </c>
      <c r="L878" s="32"/>
      <c r="M878" s="143" t="s">
        <v>1</v>
      </c>
      <c r="N878" s="144" t="s">
        <v>38</v>
      </c>
      <c r="P878" s="145">
        <f>O878*H878</f>
        <v>0</v>
      </c>
      <c r="Q878" s="145">
        <v>0</v>
      </c>
      <c r="R878" s="145">
        <f>Q878*H878</f>
        <v>0</v>
      </c>
      <c r="S878" s="145">
        <v>8.1549999999999997E-2</v>
      </c>
      <c r="T878" s="146">
        <f>S878*H878</f>
        <v>8.5299668999999998</v>
      </c>
      <c r="AR878" s="147" t="s">
        <v>368</v>
      </c>
      <c r="AT878" s="147" t="s">
        <v>254</v>
      </c>
      <c r="AU878" s="147" t="s">
        <v>82</v>
      </c>
      <c r="AY878" s="17" t="s">
        <v>252</v>
      </c>
      <c r="BE878" s="148">
        <f>IF(N878="základní",J878,0)</f>
        <v>0</v>
      </c>
      <c r="BF878" s="148">
        <f>IF(N878="snížená",J878,0)</f>
        <v>0</v>
      </c>
      <c r="BG878" s="148">
        <f>IF(N878="zákl. přenesená",J878,0)</f>
        <v>0</v>
      </c>
      <c r="BH878" s="148">
        <f>IF(N878="sníž. přenesená",J878,0)</f>
        <v>0</v>
      </c>
      <c r="BI878" s="148">
        <f>IF(N878="nulová",J878,0)</f>
        <v>0</v>
      </c>
      <c r="BJ878" s="17" t="s">
        <v>80</v>
      </c>
      <c r="BK878" s="148">
        <f>ROUND(I878*H878,2)</f>
        <v>0</v>
      </c>
      <c r="BL878" s="17" t="s">
        <v>368</v>
      </c>
      <c r="BM878" s="147" t="s">
        <v>1093</v>
      </c>
    </row>
    <row r="879" spans="2:65" s="12" customFormat="1">
      <c r="B879" s="149"/>
      <c r="D879" s="150" t="s">
        <v>261</v>
      </c>
      <c r="E879" s="151" t="s">
        <v>1</v>
      </c>
      <c r="F879" s="152" t="s">
        <v>274</v>
      </c>
      <c r="H879" s="151" t="s">
        <v>1</v>
      </c>
      <c r="I879" s="153"/>
      <c r="L879" s="149"/>
      <c r="M879" s="154"/>
      <c r="T879" s="155"/>
      <c r="AT879" s="151" t="s">
        <v>261</v>
      </c>
      <c r="AU879" s="151" t="s">
        <v>82</v>
      </c>
      <c r="AV879" s="12" t="s">
        <v>80</v>
      </c>
      <c r="AW879" s="12" t="s">
        <v>30</v>
      </c>
      <c r="AX879" s="12" t="s">
        <v>73</v>
      </c>
      <c r="AY879" s="151" t="s">
        <v>252</v>
      </c>
    </row>
    <row r="880" spans="2:65" s="13" customFormat="1">
      <c r="B880" s="156"/>
      <c r="D880" s="150" t="s">
        <v>261</v>
      </c>
      <c r="E880" s="157" t="s">
        <v>1</v>
      </c>
      <c r="F880" s="158" t="s">
        <v>1094</v>
      </c>
      <c r="H880" s="159">
        <v>104.598</v>
      </c>
      <c r="I880" s="160"/>
      <c r="L880" s="156"/>
      <c r="M880" s="161"/>
      <c r="T880" s="162"/>
      <c r="AT880" s="157" t="s">
        <v>261</v>
      </c>
      <c r="AU880" s="157" t="s">
        <v>82</v>
      </c>
      <c r="AV880" s="13" t="s">
        <v>82</v>
      </c>
      <c r="AW880" s="13" t="s">
        <v>30</v>
      </c>
      <c r="AX880" s="13" t="s">
        <v>80</v>
      </c>
      <c r="AY880" s="157" t="s">
        <v>252</v>
      </c>
    </row>
    <row r="881" spans="2:65" s="1" customFormat="1" ht="37.9" customHeight="1">
      <c r="B881" s="32"/>
      <c r="C881" s="136" t="s">
        <v>1095</v>
      </c>
      <c r="D881" s="136" t="s">
        <v>254</v>
      </c>
      <c r="E881" s="137" t="s">
        <v>1096</v>
      </c>
      <c r="F881" s="138" t="s">
        <v>1097</v>
      </c>
      <c r="G881" s="139" t="s">
        <v>257</v>
      </c>
      <c r="H881" s="140">
        <v>26.46</v>
      </c>
      <c r="I881" s="141"/>
      <c r="J881" s="142">
        <f>ROUND(I881*H881,2)</f>
        <v>0</v>
      </c>
      <c r="K881" s="138" t="s">
        <v>1</v>
      </c>
      <c r="L881" s="32"/>
      <c r="M881" s="143" t="s">
        <v>1</v>
      </c>
      <c r="N881" s="144" t="s">
        <v>38</v>
      </c>
      <c r="P881" s="145">
        <f>O881*H881</f>
        <v>0</v>
      </c>
      <c r="Q881" s="145">
        <v>5.4219999999999997E-2</v>
      </c>
      <c r="R881" s="145">
        <f>Q881*H881</f>
        <v>1.4346612000000001</v>
      </c>
      <c r="S881" s="145">
        <v>0</v>
      </c>
      <c r="T881" s="146">
        <f>S881*H881</f>
        <v>0</v>
      </c>
      <c r="AR881" s="147" t="s">
        <v>368</v>
      </c>
      <c r="AT881" s="147" t="s">
        <v>254</v>
      </c>
      <c r="AU881" s="147" t="s">
        <v>82</v>
      </c>
      <c r="AY881" s="17" t="s">
        <v>252</v>
      </c>
      <c r="BE881" s="148">
        <f>IF(N881="základní",J881,0)</f>
        <v>0</v>
      </c>
      <c r="BF881" s="148">
        <f>IF(N881="snížená",J881,0)</f>
        <v>0</v>
      </c>
      <c r="BG881" s="148">
        <f>IF(N881="zákl. přenesená",J881,0)</f>
        <v>0</v>
      </c>
      <c r="BH881" s="148">
        <f>IF(N881="sníž. přenesená",J881,0)</f>
        <v>0</v>
      </c>
      <c r="BI881" s="148">
        <f>IF(N881="nulová",J881,0)</f>
        <v>0</v>
      </c>
      <c r="BJ881" s="17" t="s">
        <v>80</v>
      </c>
      <c r="BK881" s="148">
        <f>ROUND(I881*H881,2)</f>
        <v>0</v>
      </c>
      <c r="BL881" s="17" t="s">
        <v>368</v>
      </c>
      <c r="BM881" s="147" t="s">
        <v>1098</v>
      </c>
    </row>
    <row r="882" spans="2:65" s="12" customFormat="1">
      <c r="B882" s="149"/>
      <c r="D882" s="150" t="s">
        <v>261</v>
      </c>
      <c r="E882" s="151" t="s">
        <v>1</v>
      </c>
      <c r="F882" s="152" t="s">
        <v>965</v>
      </c>
      <c r="H882" s="151" t="s">
        <v>1</v>
      </c>
      <c r="I882" s="153"/>
      <c r="L882" s="149"/>
      <c r="M882" s="154"/>
      <c r="T882" s="155"/>
      <c r="AT882" s="151" t="s">
        <v>261</v>
      </c>
      <c r="AU882" s="151" t="s">
        <v>82</v>
      </c>
      <c r="AV882" s="12" t="s">
        <v>80</v>
      </c>
      <c r="AW882" s="12" t="s">
        <v>30</v>
      </c>
      <c r="AX882" s="12" t="s">
        <v>73</v>
      </c>
      <c r="AY882" s="151" t="s">
        <v>252</v>
      </c>
    </row>
    <row r="883" spans="2:65" s="13" customFormat="1">
      <c r="B883" s="156"/>
      <c r="D883" s="150" t="s">
        <v>261</v>
      </c>
      <c r="E883" s="157" t="s">
        <v>1</v>
      </c>
      <c r="F883" s="158" t="s">
        <v>1099</v>
      </c>
      <c r="H883" s="159">
        <v>26.46</v>
      </c>
      <c r="I883" s="160"/>
      <c r="L883" s="156"/>
      <c r="M883" s="161"/>
      <c r="T883" s="162"/>
      <c r="AT883" s="157" t="s">
        <v>261</v>
      </c>
      <c r="AU883" s="157" t="s">
        <v>82</v>
      </c>
      <c r="AV883" s="13" t="s">
        <v>82</v>
      </c>
      <c r="AW883" s="13" t="s">
        <v>30</v>
      </c>
      <c r="AX883" s="13" t="s">
        <v>80</v>
      </c>
      <c r="AY883" s="157" t="s">
        <v>252</v>
      </c>
    </row>
    <row r="884" spans="2:65" s="1" customFormat="1" ht="33" customHeight="1">
      <c r="B884" s="32"/>
      <c r="C884" s="136" t="s">
        <v>1100</v>
      </c>
      <c r="D884" s="136" t="s">
        <v>254</v>
      </c>
      <c r="E884" s="137" t="s">
        <v>1101</v>
      </c>
      <c r="F884" s="138" t="s">
        <v>1102</v>
      </c>
      <c r="G884" s="139" t="s">
        <v>257</v>
      </c>
      <c r="H884" s="140">
        <v>117.75</v>
      </c>
      <c r="I884" s="141"/>
      <c r="J884" s="142">
        <f>ROUND(I884*H884,2)</f>
        <v>0</v>
      </c>
      <c r="K884" s="138" t="s">
        <v>258</v>
      </c>
      <c r="L884" s="32"/>
      <c r="M884" s="143" t="s">
        <v>1</v>
      </c>
      <c r="N884" s="144" t="s">
        <v>38</v>
      </c>
      <c r="P884" s="145">
        <f>O884*H884</f>
        <v>0</v>
      </c>
      <c r="Q884" s="145">
        <v>2.5069999999999999E-2</v>
      </c>
      <c r="R884" s="145">
        <f>Q884*H884</f>
        <v>2.9519924999999998</v>
      </c>
      <c r="S884" s="145">
        <v>0</v>
      </c>
      <c r="T884" s="146">
        <f>S884*H884</f>
        <v>0</v>
      </c>
      <c r="AR884" s="147" t="s">
        <v>368</v>
      </c>
      <c r="AT884" s="147" t="s">
        <v>254</v>
      </c>
      <c r="AU884" s="147" t="s">
        <v>82</v>
      </c>
      <c r="AY884" s="17" t="s">
        <v>252</v>
      </c>
      <c r="BE884" s="148">
        <f>IF(N884="základní",J884,0)</f>
        <v>0</v>
      </c>
      <c r="BF884" s="148">
        <f>IF(N884="snížená",J884,0)</f>
        <v>0</v>
      </c>
      <c r="BG884" s="148">
        <f>IF(N884="zákl. přenesená",J884,0)</f>
        <v>0</v>
      </c>
      <c r="BH884" s="148">
        <f>IF(N884="sníž. přenesená",J884,0)</f>
        <v>0</v>
      </c>
      <c r="BI884" s="148">
        <f>IF(N884="nulová",J884,0)</f>
        <v>0</v>
      </c>
      <c r="BJ884" s="17" t="s">
        <v>80</v>
      </c>
      <c r="BK884" s="148">
        <f>ROUND(I884*H884,2)</f>
        <v>0</v>
      </c>
      <c r="BL884" s="17" t="s">
        <v>368</v>
      </c>
      <c r="BM884" s="147" t="s">
        <v>1103</v>
      </c>
    </row>
    <row r="885" spans="2:65" s="12" customFormat="1">
      <c r="B885" s="149"/>
      <c r="D885" s="150" t="s">
        <v>261</v>
      </c>
      <c r="E885" s="151" t="s">
        <v>1</v>
      </c>
      <c r="F885" s="152" t="s">
        <v>1104</v>
      </c>
      <c r="H885" s="151" t="s">
        <v>1</v>
      </c>
      <c r="I885" s="153"/>
      <c r="L885" s="149"/>
      <c r="M885" s="154"/>
      <c r="T885" s="155"/>
      <c r="AT885" s="151" t="s">
        <v>261</v>
      </c>
      <c r="AU885" s="151" t="s">
        <v>82</v>
      </c>
      <c r="AV885" s="12" t="s">
        <v>80</v>
      </c>
      <c r="AW885" s="12" t="s">
        <v>30</v>
      </c>
      <c r="AX885" s="12" t="s">
        <v>73</v>
      </c>
      <c r="AY885" s="151" t="s">
        <v>252</v>
      </c>
    </row>
    <row r="886" spans="2:65" s="13" customFormat="1">
      <c r="B886" s="156"/>
      <c r="D886" s="150" t="s">
        <v>261</v>
      </c>
      <c r="E886" s="157" t="s">
        <v>1</v>
      </c>
      <c r="F886" s="158" t="s">
        <v>1105</v>
      </c>
      <c r="H886" s="159">
        <v>24.64</v>
      </c>
      <c r="I886" s="160"/>
      <c r="L886" s="156"/>
      <c r="M886" s="161"/>
      <c r="T886" s="162"/>
      <c r="AT886" s="157" t="s">
        <v>261</v>
      </c>
      <c r="AU886" s="157" t="s">
        <v>82</v>
      </c>
      <c r="AV886" s="13" t="s">
        <v>82</v>
      </c>
      <c r="AW886" s="13" t="s">
        <v>30</v>
      </c>
      <c r="AX886" s="13" t="s">
        <v>73</v>
      </c>
      <c r="AY886" s="157" t="s">
        <v>252</v>
      </c>
    </row>
    <row r="887" spans="2:65" s="12" customFormat="1">
      <c r="B887" s="149"/>
      <c r="D887" s="150" t="s">
        <v>261</v>
      </c>
      <c r="E887" s="151" t="s">
        <v>1</v>
      </c>
      <c r="F887" s="152" t="s">
        <v>1106</v>
      </c>
      <c r="H887" s="151" t="s">
        <v>1</v>
      </c>
      <c r="I887" s="153"/>
      <c r="L887" s="149"/>
      <c r="M887" s="154"/>
      <c r="T887" s="155"/>
      <c r="AT887" s="151" t="s">
        <v>261</v>
      </c>
      <c r="AU887" s="151" t="s">
        <v>82</v>
      </c>
      <c r="AV887" s="12" t="s">
        <v>80</v>
      </c>
      <c r="AW887" s="12" t="s">
        <v>30</v>
      </c>
      <c r="AX887" s="12" t="s">
        <v>73</v>
      </c>
      <c r="AY887" s="151" t="s">
        <v>252</v>
      </c>
    </row>
    <row r="888" spans="2:65" s="13" customFormat="1">
      <c r="B888" s="156"/>
      <c r="D888" s="150" t="s">
        <v>261</v>
      </c>
      <c r="E888" s="157" t="s">
        <v>1</v>
      </c>
      <c r="F888" s="158" t="s">
        <v>1107</v>
      </c>
      <c r="H888" s="159">
        <v>75.17</v>
      </c>
      <c r="I888" s="160"/>
      <c r="L888" s="156"/>
      <c r="M888" s="161"/>
      <c r="T888" s="162"/>
      <c r="AT888" s="157" t="s">
        <v>261</v>
      </c>
      <c r="AU888" s="157" t="s">
        <v>82</v>
      </c>
      <c r="AV888" s="13" t="s">
        <v>82</v>
      </c>
      <c r="AW888" s="13" t="s">
        <v>30</v>
      </c>
      <c r="AX888" s="13" t="s">
        <v>73</v>
      </c>
      <c r="AY888" s="157" t="s">
        <v>252</v>
      </c>
    </row>
    <row r="889" spans="2:65" s="12" customFormat="1">
      <c r="B889" s="149"/>
      <c r="D889" s="150" t="s">
        <v>261</v>
      </c>
      <c r="E889" s="151" t="s">
        <v>1</v>
      </c>
      <c r="F889" s="152" t="s">
        <v>1108</v>
      </c>
      <c r="H889" s="151" t="s">
        <v>1</v>
      </c>
      <c r="I889" s="153"/>
      <c r="L889" s="149"/>
      <c r="M889" s="154"/>
      <c r="T889" s="155"/>
      <c r="AT889" s="151" t="s">
        <v>261</v>
      </c>
      <c r="AU889" s="151" t="s">
        <v>82</v>
      </c>
      <c r="AV889" s="12" t="s">
        <v>80</v>
      </c>
      <c r="AW889" s="12" t="s">
        <v>30</v>
      </c>
      <c r="AX889" s="12" t="s">
        <v>73</v>
      </c>
      <c r="AY889" s="151" t="s">
        <v>252</v>
      </c>
    </row>
    <row r="890" spans="2:65" s="13" customFormat="1">
      <c r="B890" s="156"/>
      <c r="D890" s="150" t="s">
        <v>261</v>
      </c>
      <c r="E890" s="157" t="s">
        <v>1</v>
      </c>
      <c r="F890" s="158" t="s">
        <v>1109</v>
      </c>
      <c r="H890" s="159">
        <v>6.9</v>
      </c>
      <c r="I890" s="160"/>
      <c r="L890" s="156"/>
      <c r="M890" s="161"/>
      <c r="T890" s="162"/>
      <c r="AT890" s="157" t="s">
        <v>261</v>
      </c>
      <c r="AU890" s="157" t="s">
        <v>82</v>
      </c>
      <c r="AV890" s="13" t="s">
        <v>82</v>
      </c>
      <c r="AW890" s="13" t="s">
        <v>30</v>
      </c>
      <c r="AX890" s="13" t="s">
        <v>73</v>
      </c>
      <c r="AY890" s="157" t="s">
        <v>252</v>
      </c>
    </row>
    <row r="891" spans="2:65" s="12" customFormat="1">
      <c r="B891" s="149"/>
      <c r="D891" s="150" t="s">
        <v>261</v>
      </c>
      <c r="E891" s="151" t="s">
        <v>1</v>
      </c>
      <c r="F891" s="152" t="s">
        <v>1110</v>
      </c>
      <c r="H891" s="151" t="s">
        <v>1</v>
      </c>
      <c r="I891" s="153"/>
      <c r="L891" s="149"/>
      <c r="M891" s="154"/>
      <c r="T891" s="155"/>
      <c r="AT891" s="151" t="s">
        <v>261</v>
      </c>
      <c r="AU891" s="151" t="s">
        <v>82</v>
      </c>
      <c r="AV891" s="12" t="s">
        <v>80</v>
      </c>
      <c r="AW891" s="12" t="s">
        <v>30</v>
      </c>
      <c r="AX891" s="12" t="s">
        <v>73</v>
      </c>
      <c r="AY891" s="151" t="s">
        <v>252</v>
      </c>
    </row>
    <row r="892" spans="2:65" s="13" customFormat="1">
      <c r="B892" s="156"/>
      <c r="D892" s="150" t="s">
        <v>261</v>
      </c>
      <c r="E892" s="157" t="s">
        <v>1</v>
      </c>
      <c r="F892" s="158" t="s">
        <v>1111</v>
      </c>
      <c r="H892" s="159">
        <v>11.04</v>
      </c>
      <c r="I892" s="160"/>
      <c r="L892" s="156"/>
      <c r="M892" s="161"/>
      <c r="T892" s="162"/>
      <c r="AT892" s="157" t="s">
        <v>261</v>
      </c>
      <c r="AU892" s="157" t="s">
        <v>82</v>
      </c>
      <c r="AV892" s="13" t="s">
        <v>82</v>
      </c>
      <c r="AW892" s="13" t="s">
        <v>30</v>
      </c>
      <c r="AX892" s="13" t="s">
        <v>73</v>
      </c>
      <c r="AY892" s="157" t="s">
        <v>252</v>
      </c>
    </row>
    <row r="893" spans="2:65" s="14" customFormat="1">
      <c r="B893" s="163"/>
      <c r="D893" s="150" t="s">
        <v>261</v>
      </c>
      <c r="E893" s="164" t="s">
        <v>1</v>
      </c>
      <c r="F893" s="165" t="s">
        <v>277</v>
      </c>
      <c r="H893" s="166">
        <v>117.75</v>
      </c>
      <c r="I893" s="167"/>
      <c r="L893" s="163"/>
      <c r="M893" s="168"/>
      <c r="T893" s="169"/>
      <c r="AT893" s="164" t="s">
        <v>261</v>
      </c>
      <c r="AU893" s="164" t="s">
        <v>82</v>
      </c>
      <c r="AV893" s="14" t="s">
        <v>259</v>
      </c>
      <c r="AW893" s="14" t="s">
        <v>30</v>
      </c>
      <c r="AX893" s="14" t="s">
        <v>80</v>
      </c>
      <c r="AY893" s="164" t="s">
        <v>252</v>
      </c>
    </row>
    <row r="894" spans="2:65" s="1" customFormat="1" ht="33" customHeight="1">
      <c r="B894" s="32"/>
      <c r="C894" s="136" t="s">
        <v>1112</v>
      </c>
      <c r="D894" s="136" t="s">
        <v>254</v>
      </c>
      <c r="E894" s="137" t="s">
        <v>1113</v>
      </c>
      <c r="F894" s="138" t="s">
        <v>1114</v>
      </c>
      <c r="G894" s="139" t="s">
        <v>257</v>
      </c>
      <c r="H894" s="140">
        <v>45.609000000000002</v>
      </c>
      <c r="I894" s="141"/>
      <c r="J894" s="142">
        <f>ROUND(I894*H894,2)</f>
        <v>0</v>
      </c>
      <c r="K894" s="138" t="s">
        <v>258</v>
      </c>
      <c r="L894" s="32"/>
      <c r="M894" s="143" t="s">
        <v>1</v>
      </c>
      <c r="N894" s="144" t="s">
        <v>38</v>
      </c>
      <c r="P894" s="145">
        <f>O894*H894</f>
        <v>0</v>
      </c>
      <c r="Q894" s="145">
        <v>3.1199999999999999E-2</v>
      </c>
      <c r="R894" s="145">
        <f>Q894*H894</f>
        <v>1.4230008000000001</v>
      </c>
      <c r="S894" s="145">
        <v>0</v>
      </c>
      <c r="T894" s="146">
        <f>S894*H894</f>
        <v>0</v>
      </c>
      <c r="AR894" s="147" t="s">
        <v>368</v>
      </c>
      <c r="AT894" s="147" t="s">
        <v>254</v>
      </c>
      <c r="AU894" s="147" t="s">
        <v>82</v>
      </c>
      <c r="AY894" s="17" t="s">
        <v>252</v>
      </c>
      <c r="BE894" s="148">
        <f>IF(N894="základní",J894,0)</f>
        <v>0</v>
      </c>
      <c r="BF894" s="148">
        <f>IF(N894="snížená",J894,0)</f>
        <v>0</v>
      </c>
      <c r="BG894" s="148">
        <f>IF(N894="zákl. přenesená",J894,0)</f>
        <v>0</v>
      </c>
      <c r="BH894" s="148">
        <f>IF(N894="sníž. přenesená",J894,0)</f>
        <v>0</v>
      </c>
      <c r="BI894" s="148">
        <f>IF(N894="nulová",J894,0)</f>
        <v>0</v>
      </c>
      <c r="BJ894" s="17" t="s">
        <v>80</v>
      </c>
      <c r="BK894" s="148">
        <f>ROUND(I894*H894,2)</f>
        <v>0</v>
      </c>
      <c r="BL894" s="17" t="s">
        <v>368</v>
      </c>
      <c r="BM894" s="147" t="s">
        <v>1115</v>
      </c>
    </row>
    <row r="895" spans="2:65" s="12" customFormat="1">
      <c r="B895" s="149"/>
      <c r="D895" s="150" t="s">
        <v>261</v>
      </c>
      <c r="E895" s="151" t="s">
        <v>1</v>
      </c>
      <c r="F895" s="152" t="s">
        <v>1116</v>
      </c>
      <c r="H895" s="151" t="s">
        <v>1</v>
      </c>
      <c r="I895" s="153"/>
      <c r="L895" s="149"/>
      <c r="M895" s="154"/>
      <c r="T895" s="155"/>
      <c r="AT895" s="151" t="s">
        <v>261</v>
      </c>
      <c r="AU895" s="151" t="s">
        <v>82</v>
      </c>
      <c r="AV895" s="12" t="s">
        <v>80</v>
      </c>
      <c r="AW895" s="12" t="s">
        <v>30</v>
      </c>
      <c r="AX895" s="12" t="s">
        <v>73</v>
      </c>
      <c r="AY895" s="151" t="s">
        <v>252</v>
      </c>
    </row>
    <row r="896" spans="2:65" s="12" customFormat="1">
      <c r="B896" s="149"/>
      <c r="D896" s="150" t="s">
        <v>261</v>
      </c>
      <c r="E896" s="151" t="s">
        <v>1</v>
      </c>
      <c r="F896" s="152" t="s">
        <v>1117</v>
      </c>
      <c r="H896" s="151" t="s">
        <v>1</v>
      </c>
      <c r="I896" s="153"/>
      <c r="L896" s="149"/>
      <c r="M896" s="154"/>
      <c r="T896" s="155"/>
      <c r="AT896" s="151" t="s">
        <v>261</v>
      </c>
      <c r="AU896" s="151" t="s">
        <v>82</v>
      </c>
      <c r="AV896" s="12" t="s">
        <v>80</v>
      </c>
      <c r="AW896" s="12" t="s">
        <v>30</v>
      </c>
      <c r="AX896" s="12" t="s">
        <v>73</v>
      </c>
      <c r="AY896" s="151" t="s">
        <v>252</v>
      </c>
    </row>
    <row r="897" spans="2:65" s="12" customFormat="1">
      <c r="B897" s="149"/>
      <c r="D897" s="150" t="s">
        <v>261</v>
      </c>
      <c r="E897" s="151" t="s">
        <v>1</v>
      </c>
      <c r="F897" s="152" t="s">
        <v>1118</v>
      </c>
      <c r="H897" s="151" t="s">
        <v>1</v>
      </c>
      <c r="I897" s="153"/>
      <c r="L897" s="149"/>
      <c r="M897" s="154"/>
      <c r="T897" s="155"/>
      <c r="AT897" s="151" t="s">
        <v>261</v>
      </c>
      <c r="AU897" s="151" t="s">
        <v>82</v>
      </c>
      <c r="AV897" s="12" t="s">
        <v>80</v>
      </c>
      <c r="AW897" s="12" t="s">
        <v>30</v>
      </c>
      <c r="AX897" s="12" t="s">
        <v>73</v>
      </c>
      <c r="AY897" s="151" t="s">
        <v>252</v>
      </c>
    </row>
    <row r="898" spans="2:65" s="12" customFormat="1">
      <c r="B898" s="149"/>
      <c r="D898" s="150" t="s">
        <v>261</v>
      </c>
      <c r="E898" s="151" t="s">
        <v>1</v>
      </c>
      <c r="F898" s="152" t="s">
        <v>1119</v>
      </c>
      <c r="H898" s="151" t="s">
        <v>1</v>
      </c>
      <c r="I898" s="153"/>
      <c r="L898" s="149"/>
      <c r="M898" s="154"/>
      <c r="T898" s="155"/>
      <c r="AT898" s="151" t="s">
        <v>261</v>
      </c>
      <c r="AU898" s="151" t="s">
        <v>82</v>
      </c>
      <c r="AV898" s="12" t="s">
        <v>80</v>
      </c>
      <c r="AW898" s="12" t="s">
        <v>30</v>
      </c>
      <c r="AX898" s="12" t="s">
        <v>73</v>
      </c>
      <c r="AY898" s="151" t="s">
        <v>252</v>
      </c>
    </row>
    <row r="899" spans="2:65" s="13" customFormat="1">
      <c r="B899" s="156"/>
      <c r="D899" s="150" t="s">
        <v>261</v>
      </c>
      <c r="E899" s="157" t="s">
        <v>1</v>
      </c>
      <c r="F899" s="158" t="s">
        <v>1120</v>
      </c>
      <c r="H899" s="159">
        <v>31.728000000000002</v>
      </c>
      <c r="I899" s="160"/>
      <c r="L899" s="156"/>
      <c r="M899" s="161"/>
      <c r="T899" s="162"/>
      <c r="AT899" s="157" t="s">
        <v>261</v>
      </c>
      <c r="AU899" s="157" t="s">
        <v>82</v>
      </c>
      <c r="AV899" s="13" t="s">
        <v>82</v>
      </c>
      <c r="AW899" s="13" t="s">
        <v>30</v>
      </c>
      <c r="AX899" s="13" t="s">
        <v>73</v>
      </c>
      <c r="AY899" s="157" t="s">
        <v>252</v>
      </c>
    </row>
    <row r="900" spans="2:65" s="12" customFormat="1">
      <c r="B900" s="149"/>
      <c r="D900" s="150" t="s">
        <v>261</v>
      </c>
      <c r="E900" s="151" t="s">
        <v>1</v>
      </c>
      <c r="F900" s="152" t="s">
        <v>1121</v>
      </c>
      <c r="H900" s="151" t="s">
        <v>1</v>
      </c>
      <c r="I900" s="153"/>
      <c r="L900" s="149"/>
      <c r="M900" s="154"/>
      <c r="T900" s="155"/>
      <c r="AT900" s="151" t="s">
        <v>261</v>
      </c>
      <c r="AU900" s="151" t="s">
        <v>82</v>
      </c>
      <c r="AV900" s="12" t="s">
        <v>80</v>
      </c>
      <c r="AW900" s="12" t="s">
        <v>30</v>
      </c>
      <c r="AX900" s="12" t="s">
        <v>73</v>
      </c>
      <c r="AY900" s="151" t="s">
        <v>252</v>
      </c>
    </row>
    <row r="901" spans="2:65" s="13" customFormat="1">
      <c r="B901" s="156"/>
      <c r="D901" s="150" t="s">
        <v>261</v>
      </c>
      <c r="E901" s="157" t="s">
        <v>1</v>
      </c>
      <c r="F901" s="158" t="s">
        <v>1122</v>
      </c>
      <c r="H901" s="159">
        <v>13.881</v>
      </c>
      <c r="I901" s="160"/>
      <c r="L901" s="156"/>
      <c r="M901" s="161"/>
      <c r="T901" s="162"/>
      <c r="AT901" s="157" t="s">
        <v>261</v>
      </c>
      <c r="AU901" s="157" t="s">
        <v>82</v>
      </c>
      <c r="AV901" s="13" t="s">
        <v>82</v>
      </c>
      <c r="AW901" s="13" t="s">
        <v>30</v>
      </c>
      <c r="AX901" s="13" t="s">
        <v>73</v>
      </c>
      <c r="AY901" s="157" t="s">
        <v>252</v>
      </c>
    </row>
    <row r="902" spans="2:65" s="14" customFormat="1">
      <c r="B902" s="163"/>
      <c r="D902" s="150" t="s">
        <v>261</v>
      </c>
      <c r="E902" s="164" t="s">
        <v>1</v>
      </c>
      <c r="F902" s="165" t="s">
        <v>277</v>
      </c>
      <c r="H902" s="166">
        <v>45.609000000000002</v>
      </c>
      <c r="I902" s="167"/>
      <c r="L902" s="163"/>
      <c r="M902" s="168"/>
      <c r="T902" s="169"/>
      <c r="AT902" s="164" t="s">
        <v>261</v>
      </c>
      <c r="AU902" s="164" t="s">
        <v>82</v>
      </c>
      <c r="AV902" s="14" t="s">
        <v>259</v>
      </c>
      <c r="AW902" s="14" t="s">
        <v>30</v>
      </c>
      <c r="AX902" s="14" t="s">
        <v>80</v>
      </c>
      <c r="AY902" s="164" t="s">
        <v>252</v>
      </c>
    </row>
    <row r="903" spans="2:65" s="1" customFormat="1" ht="33" customHeight="1">
      <c r="B903" s="32"/>
      <c r="C903" s="136" t="s">
        <v>1123</v>
      </c>
      <c r="D903" s="136" t="s">
        <v>254</v>
      </c>
      <c r="E903" s="137" t="s">
        <v>1124</v>
      </c>
      <c r="F903" s="138" t="s">
        <v>1125</v>
      </c>
      <c r="G903" s="139" t="s">
        <v>257</v>
      </c>
      <c r="H903" s="140">
        <v>826.1</v>
      </c>
      <c r="I903" s="141"/>
      <c r="J903" s="142">
        <f>ROUND(I903*H903,2)</f>
        <v>0</v>
      </c>
      <c r="K903" s="138" t="s">
        <v>258</v>
      </c>
      <c r="L903" s="32"/>
      <c r="M903" s="143" t="s">
        <v>1</v>
      </c>
      <c r="N903" s="144" t="s">
        <v>38</v>
      </c>
      <c r="P903" s="145">
        <f>O903*H903</f>
        <v>0</v>
      </c>
      <c r="Q903" s="145">
        <v>1.5259999999999999E-2</v>
      </c>
      <c r="R903" s="145">
        <f>Q903*H903</f>
        <v>12.606285999999999</v>
      </c>
      <c r="S903" s="145">
        <v>0</v>
      </c>
      <c r="T903" s="146">
        <f>S903*H903</f>
        <v>0</v>
      </c>
      <c r="AR903" s="147" t="s">
        <v>368</v>
      </c>
      <c r="AT903" s="147" t="s">
        <v>254</v>
      </c>
      <c r="AU903" s="147" t="s">
        <v>82</v>
      </c>
      <c r="AY903" s="17" t="s">
        <v>252</v>
      </c>
      <c r="BE903" s="148">
        <f>IF(N903="základní",J903,0)</f>
        <v>0</v>
      </c>
      <c r="BF903" s="148">
        <f>IF(N903="snížená",J903,0)</f>
        <v>0</v>
      </c>
      <c r="BG903" s="148">
        <f>IF(N903="zákl. přenesená",J903,0)</f>
        <v>0</v>
      </c>
      <c r="BH903" s="148">
        <f>IF(N903="sníž. přenesená",J903,0)</f>
        <v>0</v>
      </c>
      <c r="BI903" s="148">
        <f>IF(N903="nulová",J903,0)</f>
        <v>0</v>
      </c>
      <c r="BJ903" s="17" t="s">
        <v>80</v>
      </c>
      <c r="BK903" s="148">
        <f>ROUND(I903*H903,2)</f>
        <v>0</v>
      </c>
      <c r="BL903" s="17" t="s">
        <v>368</v>
      </c>
      <c r="BM903" s="147" t="s">
        <v>1126</v>
      </c>
    </row>
    <row r="904" spans="2:65" s="12" customFormat="1">
      <c r="B904" s="149"/>
      <c r="D904" s="150" t="s">
        <v>261</v>
      </c>
      <c r="E904" s="151" t="s">
        <v>1</v>
      </c>
      <c r="F904" s="152" t="s">
        <v>961</v>
      </c>
      <c r="H904" s="151" t="s">
        <v>1</v>
      </c>
      <c r="I904" s="153"/>
      <c r="L904" s="149"/>
      <c r="M904" s="154"/>
      <c r="T904" s="155"/>
      <c r="AT904" s="151" t="s">
        <v>261</v>
      </c>
      <c r="AU904" s="151" t="s">
        <v>82</v>
      </c>
      <c r="AV904" s="12" t="s">
        <v>80</v>
      </c>
      <c r="AW904" s="12" t="s">
        <v>30</v>
      </c>
      <c r="AX904" s="12" t="s">
        <v>73</v>
      </c>
      <c r="AY904" s="151" t="s">
        <v>252</v>
      </c>
    </row>
    <row r="905" spans="2:65" s="12" customFormat="1">
      <c r="B905" s="149"/>
      <c r="D905" s="150" t="s">
        <v>261</v>
      </c>
      <c r="E905" s="151" t="s">
        <v>1</v>
      </c>
      <c r="F905" s="152" t="s">
        <v>962</v>
      </c>
      <c r="H905" s="151" t="s">
        <v>1</v>
      </c>
      <c r="I905" s="153"/>
      <c r="L905" s="149"/>
      <c r="M905" s="154"/>
      <c r="T905" s="155"/>
      <c r="AT905" s="151" t="s">
        <v>261</v>
      </c>
      <c r="AU905" s="151" t="s">
        <v>82</v>
      </c>
      <c r="AV905" s="12" t="s">
        <v>80</v>
      </c>
      <c r="AW905" s="12" t="s">
        <v>30</v>
      </c>
      <c r="AX905" s="12" t="s">
        <v>73</v>
      </c>
      <c r="AY905" s="151" t="s">
        <v>252</v>
      </c>
    </row>
    <row r="906" spans="2:65" s="13" customFormat="1">
      <c r="B906" s="156"/>
      <c r="D906" s="150" t="s">
        <v>261</v>
      </c>
      <c r="E906" s="157" t="s">
        <v>1</v>
      </c>
      <c r="F906" s="158" t="s">
        <v>963</v>
      </c>
      <c r="H906" s="159">
        <v>826.1</v>
      </c>
      <c r="I906" s="160"/>
      <c r="L906" s="156"/>
      <c r="M906" s="161"/>
      <c r="T906" s="162"/>
      <c r="AT906" s="157" t="s">
        <v>261</v>
      </c>
      <c r="AU906" s="157" t="s">
        <v>82</v>
      </c>
      <c r="AV906" s="13" t="s">
        <v>82</v>
      </c>
      <c r="AW906" s="13" t="s">
        <v>30</v>
      </c>
      <c r="AX906" s="13" t="s">
        <v>80</v>
      </c>
      <c r="AY906" s="157" t="s">
        <v>252</v>
      </c>
    </row>
    <row r="907" spans="2:65" s="1" customFormat="1" ht="55.5" customHeight="1">
      <c r="B907" s="32"/>
      <c r="C907" s="136" t="s">
        <v>1127</v>
      </c>
      <c r="D907" s="136" t="s">
        <v>254</v>
      </c>
      <c r="E907" s="137" t="s">
        <v>1128</v>
      </c>
      <c r="F907" s="138" t="s">
        <v>1129</v>
      </c>
      <c r="G907" s="139" t="s">
        <v>345</v>
      </c>
      <c r="H907" s="140">
        <v>1</v>
      </c>
      <c r="I907" s="141"/>
      <c r="J907" s="142">
        <f>ROUND(I907*H907,2)</f>
        <v>0</v>
      </c>
      <c r="K907" s="138" t="s">
        <v>258</v>
      </c>
      <c r="L907" s="32"/>
      <c r="M907" s="143" t="s">
        <v>1</v>
      </c>
      <c r="N907" s="144" t="s">
        <v>38</v>
      </c>
      <c r="P907" s="145">
        <f>O907*H907</f>
        <v>0</v>
      </c>
      <c r="Q907" s="145">
        <v>2.1199999999999999E-3</v>
      </c>
      <c r="R907" s="145">
        <f>Q907*H907</f>
        <v>2.1199999999999999E-3</v>
      </c>
      <c r="S907" s="145">
        <v>2.1999999999999999E-2</v>
      </c>
      <c r="T907" s="146">
        <f>S907*H907</f>
        <v>2.1999999999999999E-2</v>
      </c>
      <c r="AR907" s="147" t="s">
        <v>368</v>
      </c>
      <c r="AT907" s="147" t="s">
        <v>254</v>
      </c>
      <c r="AU907" s="147" t="s">
        <v>82</v>
      </c>
      <c r="AY907" s="17" t="s">
        <v>252</v>
      </c>
      <c r="BE907" s="148">
        <f>IF(N907="základní",J907,0)</f>
        <v>0</v>
      </c>
      <c r="BF907" s="148">
        <f>IF(N907="snížená",J907,0)</f>
        <v>0</v>
      </c>
      <c r="BG907" s="148">
        <f>IF(N907="zákl. přenesená",J907,0)</f>
        <v>0</v>
      </c>
      <c r="BH907" s="148">
        <f>IF(N907="sníž. přenesená",J907,0)</f>
        <v>0</v>
      </c>
      <c r="BI907" s="148">
        <f>IF(N907="nulová",J907,0)</f>
        <v>0</v>
      </c>
      <c r="BJ907" s="17" t="s">
        <v>80</v>
      </c>
      <c r="BK907" s="148">
        <f>ROUND(I907*H907,2)</f>
        <v>0</v>
      </c>
      <c r="BL907" s="17" t="s">
        <v>368</v>
      </c>
      <c r="BM907" s="147" t="s">
        <v>1130</v>
      </c>
    </row>
    <row r="908" spans="2:65" s="12" customFormat="1">
      <c r="B908" s="149"/>
      <c r="D908" s="150" t="s">
        <v>261</v>
      </c>
      <c r="E908" s="151" t="s">
        <v>1</v>
      </c>
      <c r="F908" s="152" t="s">
        <v>1131</v>
      </c>
      <c r="H908" s="151" t="s">
        <v>1</v>
      </c>
      <c r="I908" s="153"/>
      <c r="L908" s="149"/>
      <c r="M908" s="154"/>
      <c r="T908" s="155"/>
      <c r="AT908" s="151" t="s">
        <v>261</v>
      </c>
      <c r="AU908" s="151" t="s">
        <v>82</v>
      </c>
      <c r="AV908" s="12" t="s">
        <v>80</v>
      </c>
      <c r="AW908" s="12" t="s">
        <v>30</v>
      </c>
      <c r="AX908" s="12" t="s">
        <v>73</v>
      </c>
      <c r="AY908" s="151" t="s">
        <v>252</v>
      </c>
    </row>
    <row r="909" spans="2:65" s="13" customFormat="1">
      <c r="B909" s="156"/>
      <c r="D909" s="150" t="s">
        <v>261</v>
      </c>
      <c r="E909" s="157" t="s">
        <v>1</v>
      </c>
      <c r="F909" s="158" t="s">
        <v>80</v>
      </c>
      <c r="H909" s="159">
        <v>1</v>
      </c>
      <c r="I909" s="160"/>
      <c r="L909" s="156"/>
      <c r="M909" s="161"/>
      <c r="T909" s="162"/>
      <c r="AT909" s="157" t="s">
        <v>261</v>
      </c>
      <c r="AU909" s="157" t="s">
        <v>82</v>
      </c>
      <c r="AV909" s="13" t="s">
        <v>82</v>
      </c>
      <c r="AW909" s="13" t="s">
        <v>30</v>
      </c>
      <c r="AX909" s="13" t="s">
        <v>80</v>
      </c>
      <c r="AY909" s="157" t="s">
        <v>252</v>
      </c>
    </row>
    <row r="910" spans="2:65" s="1" customFormat="1" ht="44.25" customHeight="1">
      <c r="B910" s="32"/>
      <c r="C910" s="136" t="s">
        <v>1132</v>
      </c>
      <c r="D910" s="136" t="s">
        <v>254</v>
      </c>
      <c r="E910" s="137" t="s">
        <v>1133</v>
      </c>
      <c r="F910" s="138" t="s">
        <v>1134</v>
      </c>
      <c r="G910" s="139" t="s">
        <v>257</v>
      </c>
      <c r="H910" s="140">
        <v>271.17</v>
      </c>
      <c r="I910" s="141"/>
      <c r="J910" s="142">
        <f>ROUND(I910*H910,2)</f>
        <v>0</v>
      </c>
      <c r="K910" s="138" t="s">
        <v>258</v>
      </c>
      <c r="L910" s="32"/>
      <c r="M910" s="143" t="s">
        <v>1</v>
      </c>
      <c r="N910" s="144" t="s">
        <v>38</v>
      </c>
      <c r="P910" s="145">
        <f>O910*H910</f>
        <v>0</v>
      </c>
      <c r="Q910" s="145">
        <v>1.25E-3</v>
      </c>
      <c r="R910" s="145">
        <f>Q910*H910</f>
        <v>0.3389625</v>
      </c>
      <c r="S910" s="145">
        <v>0</v>
      </c>
      <c r="T910" s="146">
        <f>S910*H910</f>
        <v>0</v>
      </c>
      <c r="AR910" s="147" t="s">
        <v>368</v>
      </c>
      <c r="AT910" s="147" t="s">
        <v>254</v>
      </c>
      <c r="AU910" s="147" t="s">
        <v>82</v>
      </c>
      <c r="AY910" s="17" t="s">
        <v>252</v>
      </c>
      <c r="BE910" s="148">
        <f>IF(N910="základní",J910,0)</f>
        <v>0</v>
      </c>
      <c r="BF910" s="148">
        <f>IF(N910="snížená",J910,0)</f>
        <v>0</v>
      </c>
      <c r="BG910" s="148">
        <f>IF(N910="zákl. přenesená",J910,0)</f>
        <v>0</v>
      </c>
      <c r="BH910" s="148">
        <f>IF(N910="sníž. přenesená",J910,0)</f>
        <v>0</v>
      </c>
      <c r="BI910" s="148">
        <f>IF(N910="nulová",J910,0)</f>
        <v>0</v>
      </c>
      <c r="BJ910" s="17" t="s">
        <v>80</v>
      </c>
      <c r="BK910" s="148">
        <f>ROUND(I910*H910,2)</f>
        <v>0</v>
      </c>
      <c r="BL910" s="17" t="s">
        <v>368</v>
      </c>
      <c r="BM910" s="147" t="s">
        <v>1135</v>
      </c>
    </row>
    <row r="911" spans="2:65" s="12" customFormat="1">
      <c r="B911" s="149"/>
      <c r="D911" s="150" t="s">
        <v>261</v>
      </c>
      <c r="E911" s="151" t="s">
        <v>1</v>
      </c>
      <c r="F911" s="152" t="s">
        <v>1136</v>
      </c>
      <c r="H911" s="151" t="s">
        <v>1</v>
      </c>
      <c r="I911" s="153"/>
      <c r="L911" s="149"/>
      <c r="M911" s="154"/>
      <c r="T911" s="155"/>
      <c r="AT911" s="151" t="s">
        <v>261</v>
      </c>
      <c r="AU911" s="151" t="s">
        <v>82</v>
      </c>
      <c r="AV911" s="12" t="s">
        <v>80</v>
      </c>
      <c r="AW911" s="12" t="s">
        <v>30</v>
      </c>
      <c r="AX911" s="12" t="s">
        <v>73</v>
      </c>
      <c r="AY911" s="151" t="s">
        <v>252</v>
      </c>
    </row>
    <row r="912" spans="2:65" s="12" customFormat="1">
      <c r="B912" s="149"/>
      <c r="D912" s="150" t="s">
        <v>261</v>
      </c>
      <c r="E912" s="151" t="s">
        <v>1</v>
      </c>
      <c r="F912" s="152" t="s">
        <v>778</v>
      </c>
      <c r="H912" s="151" t="s">
        <v>1</v>
      </c>
      <c r="I912" s="153"/>
      <c r="L912" s="149"/>
      <c r="M912" s="154"/>
      <c r="T912" s="155"/>
      <c r="AT912" s="151" t="s">
        <v>261</v>
      </c>
      <c r="AU912" s="151" t="s">
        <v>82</v>
      </c>
      <c r="AV912" s="12" t="s">
        <v>80</v>
      </c>
      <c r="AW912" s="12" t="s">
        <v>30</v>
      </c>
      <c r="AX912" s="12" t="s">
        <v>73</v>
      </c>
      <c r="AY912" s="151" t="s">
        <v>252</v>
      </c>
    </row>
    <row r="913" spans="2:51" s="13" customFormat="1">
      <c r="B913" s="156"/>
      <c r="D913" s="150" t="s">
        <v>261</v>
      </c>
      <c r="E913" s="157" t="s">
        <v>1</v>
      </c>
      <c r="F913" s="158" t="s">
        <v>1137</v>
      </c>
      <c r="H913" s="159">
        <v>108.05</v>
      </c>
      <c r="I913" s="160"/>
      <c r="L913" s="156"/>
      <c r="M913" s="161"/>
      <c r="T913" s="162"/>
      <c r="AT913" s="157" t="s">
        <v>261</v>
      </c>
      <c r="AU913" s="157" t="s">
        <v>82</v>
      </c>
      <c r="AV913" s="13" t="s">
        <v>82</v>
      </c>
      <c r="AW913" s="13" t="s">
        <v>30</v>
      </c>
      <c r="AX913" s="13" t="s">
        <v>73</v>
      </c>
      <c r="AY913" s="157" t="s">
        <v>252</v>
      </c>
    </row>
    <row r="914" spans="2:51" s="12" customFormat="1">
      <c r="B914" s="149"/>
      <c r="D914" s="150" t="s">
        <v>261</v>
      </c>
      <c r="E914" s="151" t="s">
        <v>1</v>
      </c>
      <c r="F914" s="152" t="s">
        <v>780</v>
      </c>
      <c r="H914" s="151" t="s">
        <v>1</v>
      </c>
      <c r="I914" s="153"/>
      <c r="L914" s="149"/>
      <c r="M914" s="154"/>
      <c r="T914" s="155"/>
      <c r="AT914" s="151" t="s">
        <v>261</v>
      </c>
      <c r="AU914" s="151" t="s">
        <v>82</v>
      </c>
      <c r="AV914" s="12" t="s">
        <v>80</v>
      </c>
      <c r="AW914" s="12" t="s">
        <v>30</v>
      </c>
      <c r="AX914" s="12" t="s">
        <v>73</v>
      </c>
      <c r="AY914" s="151" t="s">
        <v>252</v>
      </c>
    </row>
    <row r="915" spans="2:51" s="13" customFormat="1">
      <c r="B915" s="156"/>
      <c r="D915" s="150" t="s">
        <v>261</v>
      </c>
      <c r="E915" s="157" t="s">
        <v>1</v>
      </c>
      <c r="F915" s="158" t="s">
        <v>1138</v>
      </c>
      <c r="H915" s="159">
        <v>27.07</v>
      </c>
      <c r="I915" s="160"/>
      <c r="L915" s="156"/>
      <c r="M915" s="161"/>
      <c r="T915" s="162"/>
      <c r="AT915" s="157" t="s">
        <v>261</v>
      </c>
      <c r="AU915" s="157" t="s">
        <v>82</v>
      </c>
      <c r="AV915" s="13" t="s">
        <v>82</v>
      </c>
      <c r="AW915" s="13" t="s">
        <v>30</v>
      </c>
      <c r="AX915" s="13" t="s">
        <v>73</v>
      </c>
      <c r="AY915" s="157" t="s">
        <v>252</v>
      </c>
    </row>
    <row r="916" spans="2:51" s="12" customFormat="1">
      <c r="B916" s="149"/>
      <c r="D916" s="150" t="s">
        <v>261</v>
      </c>
      <c r="E916" s="151" t="s">
        <v>1</v>
      </c>
      <c r="F916" s="152" t="s">
        <v>522</v>
      </c>
      <c r="H916" s="151" t="s">
        <v>1</v>
      </c>
      <c r="I916" s="153"/>
      <c r="L916" s="149"/>
      <c r="M916" s="154"/>
      <c r="T916" s="155"/>
      <c r="AT916" s="151" t="s">
        <v>261</v>
      </c>
      <c r="AU916" s="151" t="s">
        <v>82</v>
      </c>
      <c r="AV916" s="12" t="s">
        <v>80</v>
      </c>
      <c r="AW916" s="12" t="s">
        <v>30</v>
      </c>
      <c r="AX916" s="12" t="s">
        <v>73</v>
      </c>
      <c r="AY916" s="151" t="s">
        <v>252</v>
      </c>
    </row>
    <row r="917" spans="2:51" s="13" customFormat="1">
      <c r="B917" s="156"/>
      <c r="D917" s="150" t="s">
        <v>261</v>
      </c>
      <c r="E917" s="157" t="s">
        <v>1</v>
      </c>
      <c r="F917" s="158" t="s">
        <v>1139</v>
      </c>
      <c r="H917" s="159">
        <v>66.39</v>
      </c>
      <c r="I917" s="160"/>
      <c r="L917" s="156"/>
      <c r="M917" s="161"/>
      <c r="T917" s="162"/>
      <c r="AT917" s="157" t="s">
        <v>261</v>
      </c>
      <c r="AU917" s="157" t="s">
        <v>82</v>
      </c>
      <c r="AV917" s="13" t="s">
        <v>82</v>
      </c>
      <c r="AW917" s="13" t="s">
        <v>30</v>
      </c>
      <c r="AX917" s="13" t="s">
        <v>73</v>
      </c>
      <c r="AY917" s="157" t="s">
        <v>252</v>
      </c>
    </row>
    <row r="918" spans="2:51" s="12" customFormat="1">
      <c r="B918" s="149"/>
      <c r="D918" s="150" t="s">
        <v>261</v>
      </c>
      <c r="E918" s="151" t="s">
        <v>1</v>
      </c>
      <c r="F918" s="152" t="s">
        <v>367</v>
      </c>
      <c r="H918" s="151" t="s">
        <v>1</v>
      </c>
      <c r="I918" s="153"/>
      <c r="L918" s="149"/>
      <c r="M918" s="154"/>
      <c r="T918" s="155"/>
      <c r="AT918" s="151" t="s">
        <v>261</v>
      </c>
      <c r="AU918" s="151" t="s">
        <v>82</v>
      </c>
      <c r="AV918" s="12" t="s">
        <v>80</v>
      </c>
      <c r="AW918" s="12" t="s">
        <v>30</v>
      </c>
      <c r="AX918" s="12" t="s">
        <v>73</v>
      </c>
      <c r="AY918" s="151" t="s">
        <v>252</v>
      </c>
    </row>
    <row r="919" spans="2:51" s="13" customFormat="1">
      <c r="B919" s="156"/>
      <c r="D919" s="150" t="s">
        <v>261</v>
      </c>
      <c r="E919" s="157" t="s">
        <v>1</v>
      </c>
      <c r="F919" s="158" t="s">
        <v>1140</v>
      </c>
      <c r="H919" s="159">
        <v>11.62</v>
      </c>
      <c r="I919" s="160"/>
      <c r="L919" s="156"/>
      <c r="M919" s="161"/>
      <c r="T919" s="162"/>
      <c r="AT919" s="157" t="s">
        <v>261</v>
      </c>
      <c r="AU919" s="157" t="s">
        <v>82</v>
      </c>
      <c r="AV919" s="13" t="s">
        <v>82</v>
      </c>
      <c r="AW919" s="13" t="s">
        <v>30</v>
      </c>
      <c r="AX919" s="13" t="s">
        <v>73</v>
      </c>
      <c r="AY919" s="157" t="s">
        <v>252</v>
      </c>
    </row>
    <row r="920" spans="2:51" s="12" customFormat="1">
      <c r="B920" s="149"/>
      <c r="D920" s="150" t="s">
        <v>261</v>
      </c>
      <c r="E920" s="151" t="s">
        <v>1</v>
      </c>
      <c r="F920" s="152" t="s">
        <v>358</v>
      </c>
      <c r="H920" s="151" t="s">
        <v>1</v>
      </c>
      <c r="I920" s="153"/>
      <c r="L920" s="149"/>
      <c r="M920" s="154"/>
      <c r="T920" s="155"/>
      <c r="AT920" s="151" t="s">
        <v>261</v>
      </c>
      <c r="AU920" s="151" t="s">
        <v>82</v>
      </c>
      <c r="AV920" s="12" t="s">
        <v>80</v>
      </c>
      <c r="AW920" s="12" t="s">
        <v>30</v>
      </c>
      <c r="AX920" s="12" t="s">
        <v>73</v>
      </c>
      <c r="AY920" s="151" t="s">
        <v>252</v>
      </c>
    </row>
    <row r="921" spans="2:51" s="13" customFormat="1">
      <c r="B921" s="156"/>
      <c r="D921" s="150" t="s">
        <v>261</v>
      </c>
      <c r="E921" s="157" t="s">
        <v>1</v>
      </c>
      <c r="F921" s="158" t="s">
        <v>1141</v>
      </c>
      <c r="H921" s="159">
        <v>21.51</v>
      </c>
      <c r="I921" s="160"/>
      <c r="L921" s="156"/>
      <c r="M921" s="161"/>
      <c r="T921" s="162"/>
      <c r="AT921" s="157" t="s">
        <v>261</v>
      </c>
      <c r="AU921" s="157" t="s">
        <v>82</v>
      </c>
      <c r="AV921" s="13" t="s">
        <v>82</v>
      </c>
      <c r="AW921" s="13" t="s">
        <v>30</v>
      </c>
      <c r="AX921" s="13" t="s">
        <v>73</v>
      </c>
      <c r="AY921" s="157" t="s">
        <v>252</v>
      </c>
    </row>
    <row r="922" spans="2:51" s="12" customFormat="1">
      <c r="B922" s="149"/>
      <c r="D922" s="150" t="s">
        <v>261</v>
      </c>
      <c r="E922" s="151" t="s">
        <v>1</v>
      </c>
      <c r="F922" s="152" t="s">
        <v>352</v>
      </c>
      <c r="H922" s="151" t="s">
        <v>1</v>
      </c>
      <c r="I922" s="153"/>
      <c r="L922" s="149"/>
      <c r="M922" s="154"/>
      <c r="T922" s="155"/>
      <c r="AT922" s="151" t="s">
        <v>261</v>
      </c>
      <c r="AU922" s="151" t="s">
        <v>82</v>
      </c>
      <c r="AV922" s="12" t="s">
        <v>80</v>
      </c>
      <c r="AW922" s="12" t="s">
        <v>30</v>
      </c>
      <c r="AX922" s="12" t="s">
        <v>73</v>
      </c>
      <c r="AY922" s="151" t="s">
        <v>252</v>
      </c>
    </row>
    <row r="923" spans="2:51" s="13" customFormat="1">
      <c r="B923" s="156"/>
      <c r="D923" s="150" t="s">
        <v>261</v>
      </c>
      <c r="E923" s="157" t="s">
        <v>1</v>
      </c>
      <c r="F923" s="158" t="s">
        <v>1142</v>
      </c>
      <c r="H923" s="159">
        <v>21.5</v>
      </c>
      <c r="I923" s="160"/>
      <c r="L923" s="156"/>
      <c r="M923" s="161"/>
      <c r="T923" s="162"/>
      <c r="AT923" s="157" t="s">
        <v>261</v>
      </c>
      <c r="AU923" s="157" t="s">
        <v>82</v>
      </c>
      <c r="AV923" s="13" t="s">
        <v>82</v>
      </c>
      <c r="AW923" s="13" t="s">
        <v>30</v>
      </c>
      <c r="AX923" s="13" t="s">
        <v>73</v>
      </c>
      <c r="AY923" s="157" t="s">
        <v>252</v>
      </c>
    </row>
    <row r="924" spans="2:51" s="12" customFormat="1">
      <c r="B924" s="149"/>
      <c r="D924" s="150" t="s">
        <v>261</v>
      </c>
      <c r="E924" s="151" t="s">
        <v>1</v>
      </c>
      <c r="F924" s="152" t="s">
        <v>1143</v>
      </c>
      <c r="H924" s="151" t="s">
        <v>1</v>
      </c>
      <c r="I924" s="153"/>
      <c r="L924" s="149"/>
      <c r="M924" s="154"/>
      <c r="T924" s="155"/>
      <c r="AT924" s="151" t="s">
        <v>261</v>
      </c>
      <c r="AU924" s="151" t="s">
        <v>82</v>
      </c>
      <c r="AV924" s="12" t="s">
        <v>80</v>
      </c>
      <c r="AW924" s="12" t="s">
        <v>30</v>
      </c>
      <c r="AX924" s="12" t="s">
        <v>73</v>
      </c>
      <c r="AY924" s="151" t="s">
        <v>252</v>
      </c>
    </row>
    <row r="925" spans="2:51" s="13" customFormat="1">
      <c r="B925" s="156"/>
      <c r="D925" s="150" t="s">
        <v>261</v>
      </c>
      <c r="E925" s="157" t="s">
        <v>1</v>
      </c>
      <c r="F925" s="158" t="s">
        <v>1144</v>
      </c>
      <c r="H925" s="159">
        <v>7.98</v>
      </c>
      <c r="I925" s="160"/>
      <c r="L925" s="156"/>
      <c r="M925" s="161"/>
      <c r="T925" s="162"/>
      <c r="AT925" s="157" t="s">
        <v>261</v>
      </c>
      <c r="AU925" s="157" t="s">
        <v>82</v>
      </c>
      <c r="AV925" s="13" t="s">
        <v>82</v>
      </c>
      <c r="AW925" s="13" t="s">
        <v>30</v>
      </c>
      <c r="AX925" s="13" t="s">
        <v>73</v>
      </c>
      <c r="AY925" s="157" t="s">
        <v>252</v>
      </c>
    </row>
    <row r="926" spans="2:51" s="12" customFormat="1">
      <c r="B926" s="149"/>
      <c r="D926" s="150" t="s">
        <v>261</v>
      </c>
      <c r="E926" s="151" t="s">
        <v>1</v>
      </c>
      <c r="F926" s="152" t="s">
        <v>519</v>
      </c>
      <c r="H926" s="151" t="s">
        <v>1</v>
      </c>
      <c r="I926" s="153"/>
      <c r="L926" s="149"/>
      <c r="M926" s="154"/>
      <c r="T926" s="155"/>
      <c r="AT926" s="151" t="s">
        <v>261</v>
      </c>
      <c r="AU926" s="151" t="s">
        <v>82</v>
      </c>
      <c r="AV926" s="12" t="s">
        <v>80</v>
      </c>
      <c r="AW926" s="12" t="s">
        <v>30</v>
      </c>
      <c r="AX926" s="12" t="s">
        <v>73</v>
      </c>
      <c r="AY926" s="151" t="s">
        <v>252</v>
      </c>
    </row>
    <row r="927" spans="2:51" s="13" customFormat="1">
      <c r="B927" s="156"/>
      <c r="D927" s="150" t="s">
        <v>261</v>
      </c>
      <c r="E927" s="157" t="s">
        <v>1</v>
      </c>
      <c r="F927" s="158" t="s">
        <v>1145</v>
      </c>
      <c r="H927" s="159">
        <v>1.7</v>
      </c>
      <c r="I927" s="160"/>
      <c r="L927" s="156"/>
      <c r="M927" s="161"/>
      <c r="T927" s="162"/>
      <c r="AT927" s="157" t="s">
        <v>261</v>
      </c>
      <c r="AU927" s="157" t="s">
        <v>82</v>
      </c>
      <c r="AV927" s="13" t="s">
        <v>82</v>
      </c>
      <c r="AW927" s="13" t="s">
        <v>30</v>
      </c>
      <c r="AX927" s="13" t="s">
        <v>73</v>
      </c>
      <c r="AY927" s="157" t="s">
        <v>252</v>
      </c>
    </row>
    <row r="928" spans="2:51" s="12" customFormat="1">
      <c r="B928" s="149"/>
      <c r="D928" s="150" t="s">
        <v>261</v>
      </c>
      <c r="E928" s="151" t="s">
        <v>1</v>
      </c>
      <c r="F928" s="152" t="s">
        <v>351</v>
      </c>
      <c r="H928" s="151" t="s">
        <v>1</v>
      </c>
      <c r="I928" s="153"/>
      <c r="L928" s="149"/>
      <c r="M928" s="154"/>
      <c r="T928" s="155"/>
      <c r="AT928" s="151" t="s">
        <v>261</v>
      </c>
      <c r="AU928" s="151" t="s">
        <v>82</v>
      </c>
      <c r="AV928" s="12" t="s">
        <v>80</v>
      </c>
      <c r="AW928" s="12" t="s">
        <v>30</v>
      </c>
      <c r="AX928" s="12" t="s">
        <v>73</v>
      </c>
      <c r="AY928" s="151" t="s">
        <v>252</v>
      </c>
    </row>
    <row r="929" spans="2:65" s="13" customFormat="1">
      <c r="B929" s="156"/>
      <c r="D929" s="150" t="s">
        <v>261</v>
      </c>
      <c r="E929" s="157" t="s">
        <v>1</v>
      </c>
      <c r="F929" s="158" t="s">
        <v>1146</v>
      </c>
      <c r="H929" s="159">
        <v>2.79</v>
      </c>
      <c r="I929" s="160"/>
      <c r="L929" s="156"/>
      <c r="M929" s="161"/>
      <c r="T929" s="162"/>
      <c r="AT929" s="157" t="s">
        <v>261</v>
      </c>
      <c r="AU929" s="157" t="s">
        <v>82</v>
      </c>
      <c r="AV929" s="13" t="s">
        <v>82</v>
      </c>
      <c r="AW929" s="13" t="s">
        <v>30</v>
      </c>
      <c r="AX929" s="13" t="s">
        <v>73</v>
      </c>
      <c r="AY929" s="157" t="s">
        <v>252</v>
      </c>
    </row>
    <row r="930" spans="2:65" s="12" customFormat="1">
      <c r="B930" s="149"/>
      <c r="D930" s="150" t="s">
        <v>261</v>
      </c>
      <c r="E930" s="151" t="s">
        <v>1</v>
      </c>
      <c r="F930" s="152" t="s">
        <v>357</v>
      </c>
      <c r="H930" s="151" t="s">
        <v>1</v>
      </c>
      <c r="I930" s="153"/>
      <c r="L930" s="149"/>
      <c r="M930" s="154"/>
      <c r="T930" s="155"/>
      <c r="AT930" s="151" t="s">
        <v>261</v>
      </c>
      <c r="AU930" s="151" t="s">
        <v>82</v>
      </c>
      <c r="AV930" s="12" t="s">
        <v>80</v>
      </c>
      <c r="AW930" s="12" t="s">
        <v>30</v>
      </c>
      <c r="AX930" s="12" t="s">
        <v>73</v>
      </c>
      <c r="AY930" s="151" t="s">
        <v>252</v>
      </c>
    </row>
    <row r="931" spans="2:65" s="13" customFormat="1">
      <c r="B931" s="156"/>
      <c r="D931" s="150" t="s">
        <v>261</v>
      </c>
      <c r="E931" s="157" t="s">
        <v>1</v>
      </c>
      <c r="F931" s="158" t="s">
        <v>970</v>
      </c>
      <c r="H931" s="159">
        <v>2.56</v>
      </c>
      <c r="I931" s="160"/>
      <c r="L931" s="156"/>
      <c r="M931" s="161"/>
      <c r="T931" s="162"/>
      <c r="AT931" s="157" t="s">
        <v>261</v>
      </c>
      <c r="AU931" s="157" t="s">
        <v>82</v>
      </c>
      <c r="AV931" s="13" t="s">
        <v>82</v>
      </c>
      <c r="AW931" s="13" t="s">
        <v>30</v>
      </c>
      <c r="AX931" s="13" t="s">
        <v>73</v>
      </c>
      <c r="AY931" s="157" t="s">
        <v>252</v>
      </c>
    </row>
    <row r="932" spans="2:65" s="14" customFormat="1">
      <c r="B932" s="163"/>
      <c r="D932" s="150" t="s">
        <v>261</v>
      </c>
      <c r="E932" s="164" t="s">
        <v>1</v>
      </c>
      <c r="F932" s="165" t="s">
        <v>277</v>
      </c>
      <c r="H932" s="166">
        <v>271.17</v>
      </c>
      <c r="I932" s="167"/>
      <c r="L932" s="163"/>
      <c r="M932" s="168"/>
      <c r="T932" s="169"/>
      <c r="AT932" s="164" t="s">
        <v>261</v>
      </c>
      <c r="AU932" s="164" t="s">
        <v>82</v>
      </c>
      <c r="AV932" s="14" t="s">
        <v>259</v>
      </c>
      <c r="AW932" s="14" t="s">
        <v>30</v>
      </c>
      <c r="AX932" s="14" t="s">
        <v>80</v>
      </c>
      <c r="AY932" s="164" t="s">
        <v>252</v>
      </c>
    </row>
    <row r="933" spans="2:65" s="1" customFormat="1" ht="24.2" customHeight="1">
      <c r="B933" s="32"/>
      <c r="C933" s="170" t="s">
        <v>1147</v>
      </c>
      <c r="D933" s="170" t="s">
        <v>463</v>
      </c>
      <c r="E933" s="171" t="s">
        <v>1148</v>
      </c>
      <c r="F933" s="172" t="s">
        <v>1149</v>
      </c>
      <c r="G933" s="173" t="s">
        <v>257</v>
      </c>
      <c r="H933" s="174">
        <v>298.28699999999998</v>
      </c>
      <c r="I933" s="175"/>
      <c r="J933" s="176">
        <f>ROUND(I933*H933,2)</f>
        <v>0</v>
      </c>
      <c r="K933" s="172" t="s">
        <v>258</v>
      </c>
      <c r="L933" s="177"/>
      <c r="M933" s="178" t="s">
        <v>1</v>
      </c>
      <c r="N933" s="179" t="s">
        <v>38</v>
      </c>
      <c r="P933" s="145">
        <f>O933*H933</f>
        <v>0</v>
      </c>
      <c r="Q933" s="145">
        <v>8.0000000000000002E-3</v>
      </c>
      <c r="R933" s="145">
        <f>Q933*H933</f>
        <v>2.3862959999999998</v>
      </c>
      <c r="S933" s="145">
        <v>0</v>
      </c>
      <c r="T933" s="146">
        <f>S933*H933</f>
        <v>0</v>
      </c>
      <c r="AR933" s="147" t="s">
        <v>489</v>
      </c>
      <c r="AT933" s="147" t="s">
        <v>463</v>
      </c>
      <c r="AU933" s="147" t="s">
        <v>82</v>
      </c>
      <c r="AY933" s="17" t="s">
        <v>252</v>
      </c>
      <c r="BE933" s="148">
        <f>IF(N933="základní",J933,0)</f>
        <v>0</v>
      </c>
      <c r="BF933" s="148">
        <f>IF(N933="snížená",J933,0)</f>
        <v>0</v>
      </c>
      <c r="BG933" s="148">
        <f>IF(N933="zákl. přenesená",J933,0)</f>
        <v>0</v>
      </c>
      <c r="BH933" s="148">
        <f>IF(N933="sníž. přenesená",J933,0)</f>
        <v>0</v>
      </c>
      <c r="BI933" s="148">
        <f>IF(N933="nulová",J933,0)</f>
        <v>0</v>
      </c>
      <c r="BJ933" s="17" t="s">
        <v>80</v>
      </c>
      <c r="BK933" s="148">
        <f>ROUND(I933*H933,2)</f>
        <v>0</v>
      </c>
      <c r="BL933" s="17" t="s">
        <v>368</v>
      </c>
      <c r="BM933" s="147" t="s">
        <v>1150</v>
      </c>
    </row>
    <row r="934" spans="2:65" s="12" customFormat="1">
      <c r="B934" s="149"/>
      <c r="D934" s="150" t="s">
        <v>261</v>
      </c>
      <c r="E934" s="151" t="s">
        <v>1</v>
      </c>
      <c r="F934" s="152" t="s">
        <v>969</v>
      </c>
      <c r="H934" s="151" t="s">
        <v>1</v>
      </c>
      <c r="I934" s="153"/>
      <c r="L934" s="149"/>
      <c r="M934" s="154"/>
      <c r="T934" s="155"/>
      <c r="AT934" s="151" t="s">
        <v>261</v>
      </c>
      <c r="AU934" s="151" t="s">
        <v>82</v>
      </c>
      <c r="AV934" s="12" t="s">
        <v>80</v>
      </c>
      <c r="AW934" s="12" t="s">
        <v>30</v>
      </c>
      <c r="AX934" s="12" t="s">
        <v>73</v>
      </c>
      <c r="AY934" s="151" t="s">
        <v>252</v>
      </c>
    </row>
    <row r="935" spans="2:65" s="13" customFormat="1">
      <c r="B935" s="156"/>
      <c r="D935" s="150" t="s">
        <v>261</v>
      </c>
      <c r="E935" s="157" t="s">
        <v>1</v>
      </c>
      <c r="F935" s="158" t="s">
        <v>1151</v>
      </c>
      <c r="H935" s="159">
        <v>298.28699999999998</v>
      </c>
      <c r="I935" s="160"/>
      <c r="L935" s="156"/>
      <c r="M935" s="161"/>
      <c r="T935" s="162"/>
      <c r="AT935" s="157" t="s">
        <v>261</v>
      </c>
      <c r="AU935" s="157" t="s">
        <v>82</v>
      </c>
      <c r="AV935" s="13" t="s">
        <v>82</v>
      </c>
      <c r="AW935" s="13" t="s">
        <v>30</v>
      </c>
      <c r="AX935" s="13" t="s">
        <v>80</v>
      </c>
      <c r="AY935" s="157" t="s">
        <v>252</v>
      </c>
    </row>
    <row r="936" spans="2:65" s="1" customFormat="1" ht="33" customHeight="1">
      <c r="B936" s="32"/>
      <c r="C936" s="136" t="s">
        <v>1152</v>
      </c>
      <c r="D936" s="136" t="s">
        <v>254</v>
      </c>
      <c r="E936" s="137" t="s">
        <v>1153</v>
      </c>
      <c r="F936" s="138" t="s">
        <v>1154</v>
      </c>
      <c r="G936" s="139" t="s">
        <v>345</v>
      </c>
      <c r="H936" s="140">
        <v>2</v>
      </c>
      <c r="I936" s="141"/>
      <c r="J936" s="142">
        <f>ROUND(I936*H936,2)</f>
        <v>0</v>
      </c>
      <c r="K936" s="138" t="s">
        <v>258</v>
      </c>
      <c r="L936" s="32"/>
      <c r="M936" s="143" t="s">
        <v>1</v>
      </c>
      <c r="N936" s="144" t="s">
        <v>38</v>
      </c>
      <c r="P936" s="145">
        <f>O936*H936</f>
        <v>0</v>
      </c>
      <c r="Q936" s="145">
        <v>1.0000000000000001E-5</v>
      </c>
      <c r="R936" s="145">
        <f>Q936*H936</f>
        <v>2.0000000000000002E-5</v>
      </c>
      <c r="S936" s="145">
        <v>0</v>
      </c>
      <c r="T936" s="146">
        <f>S936*H936</f>
        <v>0</v>
      </c>
      <c r="AR936" s="147" t="s">
        <v>368</v>
      </c>
      <c r="AT936" s="147" t="s">
        <v>254</v>
      </c>
      <c r="AU936" s="147" t="s">
        <v>82</v>
      </c>
      <c r="AY936" s="17" t="s">
        <v>252</v>
      </c>
      <c r="BE936" s="148">
        <f>IF(N936="základní",J936,0)</f>
        <v>0</v>
      </c>
      <c r="BF936" s="148">
        <f>IF(N936="snížená",J936,0)</f>
        <v>0</v>
      </c>
      <c r="BG936" s="148">
        <f>IF(N936="zákl. přenesená",J936,0)</f>
        <v>0</v>
      </c>
      <c r="BH936" s="148">
        <f>IF(N936="sníž. přenesená",J936,0)</f>
        <v>0</v>
      </c>
      <c r="BI936" s="148">
        <f>IF(N936="nulová",J936,0)</f>
        <v>0</v>
      </c>
      <c r="BJ936" s="17" t="s">
        <v>80</v>
      </c>
      <c r="BK936" s="148">
        <f>ROUND(I936*H936,2)</f>
        <v>0</v>
      </c>
      <c r="BL936" s="17" t="s">
        <v>368</v>
      </c>
      <c r="BM936" s="147" t="s">
        <v>1155</v>
      </c>
    </row>
    <row r="937" spans="2:65" s="12" customFormat="1">
      <c r="B937" s="149"/>
      <c r="D937" s="150" t="s">
        <v>261</v>
      </c>
      <c r="E937" s="151" t="s">
        <v>1</v>
      </c>
      <c r="F937" s="152" t="s">
        <v>516</v>
      </c>
      <c r="H937" s="151" t="s">
        <v>1</v>
      </c>
      <c r="I937" s="153"/>
      <c r="L937" s="149"/>
      <c r="M937" s="154"/>
      <c r="T937" s="155"/>
      <c r="AT937" s="151" t="s">
        <v>261</v>
      </c>
      <c r="AU937" s="151" t="s">
        <v>82</v>
      </c>
      <c r="AV937" s="12" t="s">
        <v>80</v>
      </c>
      <c r="AW937" s="12" t="s">
        <v>30</v>
      </c>
      <c r="AX937" s="12" t="s">
        <v>73</v>
      </c>
      <c r="AY937" s="151" t="s">
        <v>252</v>
      </c>
    </row>
    <row r="938" spans="2:65" s="13" customFormat="1">
      <c r="B938" s="156"/>
      <c r="D938" s="150" t="s">
        <v>261</v>
      </c>
      <c r="E938" s="157" t="s">
        <v>1</v>
      </c>
      <c r="F938" s="158" t="s">
        <v>82</v>
      </c>
      <c r="H938" s="159">
        <v>2</v>
      </c>
      <c r="I938" s="160"/>
      <c r="L938" s="156"/>
      <c r="M938" s="161"/>
      <c r="T938" s="162"/>
      <c r="AT938" s="157" t="s">
        <v>261</v>
      </c>
      <c r="AU938" s="157" t="s">
        <v>82</v>
      </c>
      <c r="AV938" s="13" t="s">
        <v>82</v>
      </c>
      <c r="AW938" s="13" t="s">
        <v>30</v>
      </c>
      <c r="AX938" s="13" t="s">
        <v>80</v>
      </c>
      <c r="AY938" s="157" t="s">
        <v>252</v>
      </c>
    </row>
    <row r="939" spans="2:65" s="1" customFormat="1" ht="24.2" customHeight="1">
      <c r="B939" s="32"/>
      <c r="C939" s="170" t="s">
        <v>1156</v>
      </c>
      <c r="D939" s="170" t="s">
        <v>463</v>
      </c>
      <c r="E939" s="171" t="s">
        <v>1157</v>
      </c>
      <c r="F939" s="172" t="s">
        <v>1158</v>
      </c>
      <c r="G939" s="173" t="s">
        <v>345</v>
      </c>
      <c r="H939" s="174">
        <v>2</v>
      </c>
      <c r="I939" s="175"/>
      <c r="J939" s="176">
        <f>ROUND(I939*H939,2)</f>
        <v>0</v>
      </c>
      <c r="K939" s="172" t="s">
        <v>258</v>
      </c>
      <c r="L939" s="177"/>
      <c r="M939" s="178" t="s">
        <v>1</v>
      </c>
      <c r="N939" s="179" t="s">
        <v>38</v>
      </c>
      <c r="P939" s="145">
        <f>O939*H939</f>
        <v>0</v>
      </c>
      <c r="Q939" s="145">
        <v>2.5000000000000001E-3</v>
      </c>
      <c r="R939" s="145">
        <f>Q939*H939</f>
        <v>5.0000000000000001E-3</v>
      </c>
      <c r="S939" s="145">
        <v>0</v>
      </c>
      <c r="T939" s="146">
        <f>S939*H939</f>
        <v>0</v>
      </c>
      <c r="AR939" s="147" t="s">
        <v>489</v>
      </c>
      <c r="AT939" s="147" t="s">
        <v>463</v>
      </c>
      <c r="AU939" s="147" t="s">
        <v>82</v>
      </c>
      <c r="AY939" s="17" t="s">
        <v>252</v>
      </c>
      <c r="BE939" s="148">
        <f>IF(N939="základní",J939,0)</f>
        <v>0</v>
      </c>
      <c r="BF939" s="148">
        <f>IF(N939="snížená",J939,0)</f>
        <v>0</v>
      </c>
      <c r="BG939" s="148">
        <f>IF(N939="zákl. přenesená",J939,0)</f>
        <v>0</v>
      </c>
      <c r="BH939" s="148">
        <f>IF(N939="sníž. přenesená",J939,0)</f>
        <v>0</v>
      </c>
      <c r="BI939" s="148">
        <f>IF(N939="nulová",J939,0)</f>
        <v>0</v>
      </c>
      <c r="BJ939" s="17" t="s">
        <v>80</v>
      </c>
      <c r="BK939" s="148">
        <f>ROUND(I939*H939,2)</f>
        <v>0</v>
      </c>
      <c r="BL939" s="17" t="s">
        <v>368</v>
      </c>
      <c r="BM939" s="147" t="s">
        <v>1159</v>
      </c>
    </row>
    <row r="940" spans="2:65" s="1" customFormat="1" ht="37.9" customHeight="1">
      <c r="B940" s="32"/>
      <c r="C940" s="136" t="s">
        <v>1160</v>
      </c>
      <c r="D940" s="136" t="s">
        <v>254</v>
      </c>
      <c r="E940" s="137" t="s">
        <v>1161</v>
      </c>
      <c r="F940" s="138" t="s">
        <v>1162</v>
      </c>
      <c r="G940" s="139" t="s">
        <v>257</v>
      </c>
      <c r="H940" s="140">
        <v>61.5</v>
      </c>
      <c r="I940" s="141"/>
      <c r="J940" s="142">
        <f>ROUND(I940*H940,2)</f>
        <v>0</v>
      </c>
      <c r="K940" s="138" t="s">
        <v>1</v>
      </c>
      <c r="L940" s="32"/>
      <c r="M940" s="143" t="s">
        <v>1</v>
      </c>
      <c r="N940" s="144" t="s">
        <v>38</v>
      </c>
      <c r="P940" s="145">
        <f>O940*H940</f>
        <v>0</v>
      </c>
      <c r="Q940" s="145">
        <v>4.2779999999999999E-2</v>
      </c>
      <c r="R940" s="145">
        <f>Q940*H940</f>
        <v>2.63097</v>
      </c>
      <c r="S940" s="145">
        <v>0</v>
      </c>
      <c r="T940" s="146">
        <f>S940*H940</f>
        <v>0</v>
      </c>
      <c r="AR940" s="147" t="s">
        <v>368</v>
      </c>
      <c r="AT940" s="147" t="s">
        <v>254</v>
      </c>
      <c r="AU940" s="147" t="s">
        <v>82</v>
      </c>
      <c r="AY940" s="17" t="s">
        <v>252</v>
      </c>
      <c r="BE940" s="148">
        <f>IF(N940="základní",J940,0)</f>
        <v>0</v>
      </c>
      <c r="BF940" s="148">
        <f>IF(N940="snížená",J940,0)</f>
        <v>0</v>
      </c>
      <c r="BG940" s="148">
        <f>IF(N940="zákl. přenesená",J940,0)</f>
        <v>0</v>
      </c>
      <c r="BH940" s="148">
        <f>IF(N940="sníž. přenesená",J940,0)</f>
        <v>0</v>
      </c>
      <c r="BI940" s="148">
        <f>IF(N940="nulová",J940,0)</f>
        <v>0</v>
      </c>
      <c r="BJ940" s="17" t="s">
        <v>80</v>
      </c>
      <c r="BK940" s="148">
        <f>ROUND(I940*H940,2)</f>
        <v>0</v>
      </c>
      <c r="BL940" s="17" t="s">
        <v>368</v>
      </c>
      <c r="BM940" s="147" t="s">
        <v>1163</v>
      </c>
    </row>
    <row r="941" spans="2:65" s="12" customFormat="1">
      <c r="B941" s="149"/>
      <c r="D941" s="150" t="s">
        <v>261</v>
      </c>
      <c r="E941" s="151" t="s">
        <v>1</v>
      </c>
      <c r="F941" s="152" t="s">
        <v>1164</v>
      </c>
      <c r="H941" s="151" t="s">
        <v>1</v>
      </c>
      <c r="I941" s="153"/>
      <c r="L941" s="149"/>
      <c r="M941" s="154"/>
      <c r="T941" s="155"/>
      <c r="AT941" s="151" t="s">
        <v>261</v>
      </c>
      <c r="AU941" s="151" t="s">
        <v>82</v>
      </c>
      <c r="AV941" s="12" t="s">
        <v>80</v>
      </c>
      <c r="AW941" s="12" t="s">
        <v>30</v>
      </c>
      <c r="AX941" s="12" t="s">
        <v>73</v>
      </c>
      <c r="AY941" s="151" t="s">
        <v>252</v>
      </c>
    </row>
    <row r="942" spans="2:65" s="13" customFormat="1">
      <c r="B942" s="156"/>
      <c r="D942" s="150" t="s">
        <v>261</v>
      </c>
      <c r="E942" s="157" t="s">
        <v>1</v>
      </c>
      <c r="F942" s="158" t="s">
        <v>1165</v>
      </c>
      <c r="H942" s="159">
        <v>61.5</v>
      </c>
      <c r="I942" s="160"/>
      <c r="L942" s="156"/>
      <c r="M942" s="161"/>
      <c r="T942" s="162"/>
      <c r="AT942" s="157" t="s">
        <v>261</v>
      </c>
      <c r="AU942" s="157" t="s">
        <v>82</v>
      </c>
      <c r="AV942" s="13" t="s">
        <v>82</v>
      </c>
      <c r="AW942" s="13" t="s">
        <v>30</v>
      </c>
      <c r="AX942" s="13" t="s">
        <v>80</v>
      </c>
      <c r="AY942" s="157" t="s">
        <v>252</v>
      </c>
    </row>
    <row r="943" spans="2:65" s="1" customFormat="1" ht="55.5" customHeight="1">
      <c r="B943" s="32"/>
      <c r="C943" s="136" t="s">
        <v>1166</v>
      </c>
      <c r="D943" s="136" t="s">
        <v>254</v>
      </c>
      <c r="E943" s="137" t="s">
        <v>1167</v>
      </c>
      <c r="F943" s="138" t="s">
        <v>1168</v>
      </c>
      <c r="G943" s="139" t="s">
        <v>257</v>
      </c>
      <c r="H943" s="140">
        <v>176.77799999999999</v>
      </c>
      <c r="I943" s="141"/>
      <c r="J943" s="142">
        <f>ROUND(I943*H943,2)</f>
        <v>0</v>
      </c>
      <c r="K943" s="138" t="s">
        <v>258</v>
      </c>
      <c r="L943" s="32"/>
      <c r="M943" s="143" t="s">
        <v>1</v>
      </c>
      <c r="N943" s="144" t="s">
        <v>38</v>
      </c>
      <c r="P943" s="145">
        <f>O943*H943</f>
        <v>0</v>
      </c>
      <c r="Q943" s="145">
        <v>4.0890000000000003E-2</v>
      </c>
      <c r="R943" s="145">
        <f>Q943*H943</f>
        <v>7.22845242</v>
      </c>
      <c r="S943" s="145">
        <v>0</v>
      </c>
      <c r="T943" s="146">
        <f>S943*H943</f>
        <v>0</v>
      </c>
      <c r="AR943" s="147" t="s">
        <v>368</v>
      </c>
      <c r="AT943" s="147" t="s">
        <v>254</v>
      </c>
      <c r="AU943" s="147" t="s">
        <v>82</v>
      </c>
      <c r="AY943" s="17" t="s">
        <v>252</v>
      </c>
      <c r="BE943" s="148">
        <f>IF(N943="základní",J943,0)</f>
        <v>0</v>
      </c>
      <c r="BF943" s="148">
        <f>IF(N943="snížená",J943,0)</f>
        <v>0</v>
      </c>
      <c r="BG943" s="148">
        <f>IF(N943="zákl. přenesená",J943,0)</f>
        <v>0</v>
      </c>
      <c r="BH943" s="148">
        <f>IF(N943="sníž. přenesená",J943,0)</f>
        <v>0</v>
      </c>
      <c r="BI943" s="148">
        <f>IF(N943="nulová",J943,0)</f>
        <v>0</v>
      </c>
      <c r="BJ943" s="17" t="s">
        <v>80</v>
      </c>
      <c r="BK943" s="148">
        <f>ROUND(I943*H943,2)</f>
        <v>0</v>
      </c>
      <c r="BL943" s="17" t="s">
        <v>368</v>
      </c>
      <c r="BM943" s="147" t="s">
        <v>1169</v>
      </c>
    </row>
    <row r="944" spans="2:65" s="12" customFormat="1">
      <c r="B944" s="149"/>
      <c r="D944" s="150" t="s">
        <v>261</v>
      </c>
      <c r="E944" s="151" t="s">
        <v>1</v>
      </c>
      <c r="F944" s="152" t="s">
        <v>1170</v>
      </c>
      <c r="H944" s="151" t="s">
        <v>1</v>
      </c>
      <c r="I944" s="153"/>
      <c r="L944" s="149"/>
      <c r="M944" s="154"/>
      <c r="T944" s="155"/>
      <c r="AT944" s="151" t="s">
        <v>261</v>
      </c>
      <c r="AU944" s="151" t="s">
        <v>82</v>
      </c>
      <c r="AV944" s="12" t="s">
        <v>80</v>
      </c>
      <c r="AW944" s="12" t="s">
        <v>30</v>
      </c>
      <c r="AX944" s="12" t="s">
        <v>73</v>
      </c>
      <c r="AY944" s="151" t="s">
        <v>252</v>
      </c>
    </row>
    <row r="945" spans="2:65" s="12" customFormat="1">
      <c r="B945" s="149"/>
      <c r="D945" s="150" t="s">
        <v>261</v>
      </c>
      <c r="E945" s="151" t="s">
        <v>1</v>
      </c>
      <c r="F945" s="152" t="s">
        <v>955</v>
      </c>
      <c r="H945" s="151" t="s">
        <v>1</v>
      </c>
      <c r="I945" s="153"/>
      <c r="L945" s="149"/>
      <c r="M945" s="154"/>
      <c r="T945" s="155"/>
      <c r="AT945" s="151" t="s">
        <v>261</v>
      </c>
      <c r="AU945" s="151" t="s">
        <v>82</v>
      </c>
      <c r="AV945" s="12" t="s">
        <v>80</v>
      </c>
      <c r="AW945" s="12" t="s">
        <v>30</v>
      </c>
      <c r="AX945" s="12" t="s">
        <v>73</v>
      </c>
      <c r="AY945" s="151" t="s">
        <v>252</v>
      </c>
    </row>
    <row r="946" spans="2:65" s="12" customFormat="1">
      <c r="B946" s="149"/>
      <c r="D946" s="150" t="s">
        <v>261</v>
      </c>
      <c r="E946" s="151" t="s">
        <v>1</v>
      </c>
      <c r="F946" s="152" t="s">
        <v>956</v>
      </c>
      <c r="H946" s="151" t="s">
        <v>1</v>
      </c>
      <c r="I946" s="153"/>
      <c r="L946" s="149"/>
      <c r="M946" s="154"/>
      <c r="T946" s="155"/>
      <c r="AT946" s="151" t="s">
        <v>261</v>
      </c>
      <c r="AU946" s="151" t="s">
        <v>82</v>
      </c>
      <c r="AV946" s="12" t="s">
        <v>80</v>
      </c>
      <c r="AW946" s="12" t="s">
        <v>30</v>
      </c>
      <c r="AX946" s="12" t="s">
        <v>73</v>
      </c>
      <c r="AY946" s="151" t="s">
        <v>252</v>
      </c>
    </row>
    <row r="947" spans="2:65" s="13" customFormat="1">
      <c r="B947" s="156"/>
      <c r="D947" s="150" t="s">
        <v>261</v>
      </c>
      <c r="E947" s="157" t="s">
        <v>1</v>
      </c>
      <c r="F947" s="158" t="s">
        <v>957</v>
      </c>
      <c r="H947" s="159">
        <v>164.18799999999999</v>
      </c>
      <c r="I947" s="160"/>
      <c r="L947" s="156"/>
      <c r="M947" s="161"/>
      <c r="T947" s="162"/>
      <c r="AT947" s="157" t="s">
        <v>261</v>
      </c>
      <c r="AU947" s="157" t="s">
        <v>82</v>
      </c>
      <c r="AV947" s="13" t="s">
        <v>82</v>
      </c>
      <c r="AW947" s="13" t="s">
        <v>30</v>
      </c>
      <c r="AX947" s="13" t="s">
        <v>73</v>
      </c>
      <c r="AY947" s="157" t="s">
        <v>252</v>
      </c>
    </row>
    <row r="948" spans="2:65" s="15" customFormat="1">
      <c r="B948" s="180"/>
      <c r="D948" s="150" t="s">
        <v>261</v>
      </c>
      <c r="E948" s="181" t="s">
        <v>1</v>
      </c>
      <c r="F948" s="182" t="s">
        <v>510</v>
      </c>
      <c r="H948" s="183">
        <v>164.18799999999999</v>
      </c>
      <c r="I948" s="184"/>
      <c r="L948" s="180"/>
      <c r="M948" s="185"/>
      <c r="T948" s="186"/>
      <c r="AT948" s="181" t="s">
        <v>261</v>
      </c>
      <c r="AU948" s="181" t="s">
        <v>82</v>
      </c>
      <c r="AV948" s="15" t="s">
        <v>96</v>
      </c>
      <c r="AW948" s="15" t="s">
        <v>30</v>
      </c>
      <c r="AX948" s="15" t="s">
        <v>73</v>
      </c>
      <c r="AY948" s="181" t="s">
        <v>252</v>
      </c>
    </row>
    <row r="949" spans="2:65" s="12" customFormat="1">
      <c r="B949" s="149"/>
      <c r="D949" s="150" t="s">
        <v>261</v>
      </c>
      <c r="E949" s="151" t="s">
        <v>1</v>
      </c>
      <c r="F949" s="152" t="s">
        <v>958</v>
      </c>
      <c r="H949" s="151" t="s">
        <v>1</v>
      </c>
      <c r="I949" s="153"/>
      <c r="L949" s="149"/>
      <c r="M949" s="154"/>
      <c r="T949" s="155"/>
      <c r="AT949" s="151" t="s">
        <v>261</v>
      </c>
      <c r="AU949" s="151" t="s">
        <v>82</v>
      </c>
      <c r="AV949" s="12" t="s">
        <v>80</v>
      </c>
      <c r="AW949" s="12" t="s">
        <v>30</v>
      </c>
      <c r="AX949" s="12" t="s">
        <v>73</v>
      </c>
      <c r="AY949" s="151" t="s">
        <v>252</v>
      </c>
    </row>
    <row r="950" spans="2:65" s="12" customFormat="1">
      <c r="B950" s="149"/>
      <c r="D950" s="150" t="s">
        <v>261</v>
      </c>
      <c r="E950" s="151" t="s">
        <v>1</v>
      </c>
      <c r="F950" s="152" t="s">
        <v>959</v>
      </c>
      <c r="H950" s="151" t="s">
        <v>1</v>
      </c>
      <c r="I950" s="153"/>
      <c r="L950" s="149"/>
      <c r="M950" s="154"/>
      <c r="T950" s="155"/>
      <c r="AT950" s="151" t="s">
        <v>261</v>
      </c>
      <c r="AU950" s="151" t="s">
        <v>82</v>
      </c>
      <c r="AV950" s="12" t="s">
        <v>80</v>
      </c>
      <c r="AW950" s="12" t="s">
        <v>30</v>
      </c>
      <c r="AX950" s="12" t="s">
        <v>73</v>
      </c>
      <c r="AY950" s="151" t="s">
        <v>252</v>
      </c>
    </row>
    <row r="951" spans="2:65" s="12" customFormat="1">
      <c r="B951" s="149"/>
      <c r="D951" s="150" t="s">
        <v>261</v>
      </c>
      <c r="E951" s="151" t="s">
        <v>1</v>
      </c>
      <c r="F951" s="152" t="s">
        <v>1171</v>
      </c>
      <c r="H951" s="151" t="s">
        <v>1</v>
      </c>
      <c r="I951" s="153"/>
      <c r="L951" s="149"/>
      <c r="M951" s="154"/>
      <c r="T951" s="155"/>
      <c r="AT951" s="151" t="s">
        <v>261</v>
      </c>
      <c r="AU951" s="151" t="s">
        <v>82</v>
      </c>
      <c r="AV951" s="12" t="s">
        <v>80</v>
      </c>
      <c r="AW951" s="12" t="s">
        <v>30</v>
      </c>
      <c r="AX951" s="12" t="s">
        <v>73</v>
      </c>
      <c r="AY951" s="151" t="s">
        <v>252</v>
      </c>
    </row>
    <row r="952" spans="2:65" s="13" customFormat="1">
      <c r="B952" s="156"/>
      <c r="D952" s="150" t="s">
        <v>261</v>
      </c>
      <c r="E952" s="157" t="s">
        <v>1</v>
      </c>
      <c r="F952" s="158" t="s">
        <v>960</v>
      </c>
      <c r="H952" s="159">
        <v>12.59</v>
      </c>
      <c r="I952" s="160"/>
      <c r="L952" s="156"/>
      <c r="M952" s="161"/>
      <c r="T952" s="162"/>
      <c r="AT952" s="157" t="s">
        <v>261</v>
      </c>
      <c r="AU952" s="157" t="s">
        <v>82</v>
      </c>
      <c r="AV952" s="13" t="s">
        <v>82</v>
      </c>
      <c r="AW952" s="13" t="s">
        <v>30</v>
      </c>
      <c r="AX952" s="13" t="s">
        <v>73</v>
      </c>
      <c r="AY952" s="157" t="s">
        <v>252</v>
      </c>
    </row>
    <row r="953" spans="2:65" s="15" customFormat="1">
      <c r="B953" s="180"/>
      <c r="D953" s="150" t="s">
        <v>261</v>
      </c>
      <c r="E953" s="181" t="s">
        <v>1</v>
      </c>
      <c r="F953" s="182" t="s">
        <v>510</v>
      </c>
      <c r="H953" s="183">
        <v>12.59</v>
      </c>
      <c r="I953" s="184"/>
      <c r="L953" s="180"/>
      <c r="M953" s="185"/>
      <c r="T953" s="186"/>
      <c r="AT953" s="181" t="s">
        <v>261</v>
      </c>
      <c r="AU953" s="181" t="s">
        <v>82</v>
      </c>
      <c r="AV953" s="15" t="s">
        <v>96</v>
      </c>
      <c r="AW953" s="15" t="s">
        <v>30</v>
      </c>
      <c r="AX953" s="15" t="s">
        <v>73</v>
      </c>
      <c r="AY953" s="181" t="s">
        <v>252</v>
      </c>
    </row>
    <row r="954" spans="2:65" s="14" customFormat="1">
      <c r="B954" s="163"/>
      <c r="D954" s="150" t="s">
        <v>261</v>
      </c>
      <c r="E954" s="164" t="s">
        <v>1</v>
      </c>
      <c r="F954" s="165" t="s">
        <v>277</v>
      </c>
      <c r="H954" s="166">
        <v>176.77799999999999</v>
      </c>
      <c r="I954" s="167"/>
      <c r="L954" s="163"/>
      <c r="M954" s="168"/>
      <c r="T954" s="169"/>
      <c r="AT954" s="164" t="s">
        <v>261</v>
      </c>
      <c r="AU954" s="164" t="s">
        <v>82</v>
      </c>
      <c r="AV954" s="14" t="s">
        <v>259</v>
      </c>
      <c r="AW954" s="14" t="s">
        <v>30</v>
      </c>
      <c r="AX954" s="14" t="s">
        <v>80</v>
      </c>
      <c r="AY954" s="164" t="s">
        <v>252</v>
      </c>
    </row>
    <row r="955" spans="2:65" s="1" customFormat="1" ht="24.2" customHeight="1">
      <c r="B955" s="32"/>
      <c r="C955" s="136" t="s">
        <v>1172</v>
      </c>
      <c r="D955" s="136" t="s">
        <v>254</v>
      </c>
      <c r="E955" s="137" t="s">
        <v>1173</v>
      </c>
      <c r="F955" s="138" t="s">
        <v>1174</v>
      </c>
      <c r="G955" s="139" t="s">
        <v>257</v>
      </c>
      <c r="H955" s="140">
        <v>25.18</v>
      </c>
      <c r="I955" s="141"/>
      <c r="J955" s="142">
        <f>ROUND(I955*H955,2)</f>
        <v>0</v>
      </c>
      <c r="K955" s="138" t="s">
        <v>258</v>
      </c>
      <c r="L955" s="32"/>
      <c r="M955" s="143" t="s">
        <v>1</v>
      </c>
      <c r="N955" s="144" t="s">
        <v>38</v>
      </c>
      <c r="P955" s="145">
        <f>O955*H955</f>
        <v>0</v>
      </c>
      <c r="Q955" s="145">
        <v>2.0000000000000001E-4</v>
      </c>
      <c r="R955" s="145">
        <f>Q955*H955</f>
        <v>5.0360000000000005E-3</v>
      </c>
      <c r="S955" s="145">
        <v>0</v>
      </c>
      <c r="T955" s="146">
        <f>S955*H955</f>
        <v>0</v>
      </c>
      <c r="AR955" s="147" t="s">
        <v>368</v>
      </c>
      <c r="AT955" s="147" t="s">
        <v>254</v>
      </c>
      <c r="AU955" s="147" t="s">
        <v>82</v>
      </c>
      <c r="AY955" s="17" t="s">
        <v>252</v>
      </c>
      <c r="BE955" s="148">
        <f>IF(N955="základní",J955,0)</f>
        <v>0</v>
      </c>
      <c r="BF955" s="148">
        <f>IF(N955="snížená",J955,0)</f>
        <v>0</v>
      </c>
      <c r="BG955" s="148">
        <f>IF(N955="zákl. přenesená",J955,0)</f>
        <v>0</v>
      </c>
      <c r="BH955" s="148">
        <f>IF(N955="sníž. přenesená",J955,0)</f>
        <v>0</v>
      </c>
      <c r="BI955" s="148">
        <f>IF(N955="nulová",J955,0)</f>
        <v>0</v>
      </c>
      <c r="BJ955" s="17" t="s">
        <v>80</v>
      </c>
      <c r="BK955" s="148">
        <f>ROUND(I955*H955,2)</f>
        <v>0</v>
      </c>
      <c r="BL955" s="17" t="s">
        <v>368</v>
      </c>
      <c r="BM955" s="147" t="s">
        <v>1175</v>
      </c>
    </row>
    <row r="956" spans="2:65" s="12" customFormat="1">
      <c r="B956" s="149"/>
      <c r="D956" s="150" t="s">
        <v>261</v>
      </c>
      <c r="E956" s="151" t="s">
        <v>1</v>
      </c>
      <c r="F956" s="152" t="s">
        <v>1176</v>
      </c>
      <c r="H956" s="151" t="s">
        <v>1</v>
      </c>
      <c r="I956" s="153"/>
      <c r="L956" s="149"/>
      <c r="M956" s="154"/>
      <c r="T956" s="155"/>
      <c r="AT956" s="151" t="s">
        <v>261</v>
      </c>
      <c r="AU956" s="151" t="s">
        <v>82</v>
      </c>
      <c r="AV956" s="12" t="s">
        <v>80</v>
      </c>
      <c r="AW956" s="12" t="s">
        <v>30</v>
      </c>
      <c r="AX956" s="12" t="s">
        <v>73</v>
      </c>
      <c r="AY956" s="151" t="s">
        <v>252</v>
      </c>
    </row>
    <row r="957" spans="2:65" s="12" customFormat="1">
      <c r="B957" s="149"/>
      <c r="D957" s="150" t="s">
        <v>261</v>
      </c>
      <c r="E957" s="151" t="s">
        <v>1</v>
      </c>
      <c r="F957" s="152" t="s">
        <v>959</v>
      </c>
      <c r="H957" s="151" t="s">
        <v>1</v>
      </c>
      <c r="I957" s="153"/>
      <c r="L957" s="149"/>
      <c r="M957" s="154"/>
      <c r="T957" s="155"/>
      <c r="AT957" s="151" t="s">
        <v>261</v>
      </c>
      <c r="AU957" s="151" t="s">
        <v>82</v>
      </c>
      <c r="AV957" s="12" t="s">
        <v>80</v>
      </c>
      <c r="AW957" s="12" t="s">
        <v>30</v>
      </c>
      <c r="AX957" s="12" t="s">
        <v>73</v>
      </c>
      <c r="AY957" s="151" t="s">
        <v>252</v>
      </c>
    </row>
    <row r="958" spans="2:65" s="13" customFormat="1">
      <c r="B958" s="156"/>
      <c r="D958" s="150" t="s">
        <v>261</v>
      </c>
      <c r="E958" s="157" t="s">
        <v>1</v>
      </c>
      <c r="F958" s="158" t="s">
        <v>1177</v>
      </c>
      <c r="H958" s="159">
        <v>25.18</v>
      </c>
      <c r="I958" s="160"/>
      <c r="L958" s="156"/>
      <c r="M958" s="161"/>
      <c r="T958" s="162"/>
      <c r="AT958" s="157" t="s">
        <v>261</v>
      </c>
      <c r="AU958" s="157" t="s">
        <v>82</v>
      </c>
      <c r="AV958" s="13" t="s">
        <v>82</v>
      </c>
      <c r="AW958" s="13" t="s">
        <v>30</v>
      </c>
      <c r="AX958" s="13" t="s">
        <v>80</v>
      </c>
      <c r="AY958" s="157" t="s">
        <v>252</v>
      </c>
    </row>
    <row r="959" spans="2:65" s="1" customFormat="1" ht="16.5" customHeight="1">
      <c r="B959" s="32"/>
      <c r="C959" s="170" t="s">
        <v>1178</v>
      </c>
      <c r="D959" s="170" t="s">
        <v>463</v>
      </c>
      <c r="E959" s="171" t="s">
        <v>1179</v>
      </c>
      <c r="F959" s="172" t="s">
        <v>1180</v>
      </c>
      <c r="G959" s="173" t="s">
        <v>257</v>
      </c>
      <c r="H959" s="174">
        <v>27.698</v>
      </c>
      <c r="I959" s="175"/>
      <c r="J959" s="176">
        <f>ROUND(I959*H959,2)</f>
        <v>0</v>
      </c>
      <c r="K959" s="172" t="s">
        <v>258</v>
      </c>
      <c r="L959" s="177"/>
      <c r="M959" s="178" t="s">
        <v>1</v>
      </c>
      <c r="N959" s="179" t="s">
        <v>38</v>
      </c>
      <c r="P959" s="145">
        <f>O959*H959</f>
        <v>0</v>
      </c>
      <c r="Q959" s="145">
        <v>1.7999999999999999E-2</v>
      </c>
      <c r="R959" s="145">
        <f>Q959*H959</f>
        <v>0.49856399999999995</v>
      </c>
      <c r="S959" s="145">
        <v>0</v>
      </c>
      <c r="T959" s="146">
        <f>S959*H959</f>
        <v>0</v>
      </c>
      <c r="AR959" s="147" t="s">
        <v>489</v>
      </c>
      <c r="AT959" s="147" t="s">
        <v>463</v>
      </c>
      <c r="AU959" s="147" t="s">
        <v>82</v>
      </c>
      <c r="AY959" s="17" t="s">
        <v>252</v>
      </c>
      <c r="BE959" s="148">
        <f>IF(N959="základní",J959,0)</f>
        <v>0</v>
      </c>
      <c r="BF959" s="148">
        <f>IF(N959="snížená",J959,0)</f>
        <v>0</v>
      </c>
      <c r="BG959" s="148">
        <f>IF(N959="zákl. přenesená",J959,0)</f>
        <v>0</v>
      </c>
      <c r="BH959" s="148">
        <f>IF(N959="sníž. přenesená",J959,0)</f>
        <v>0</v>
      </c>
      <c r="BI959" s="148">
        <f>IF(N959="nulová",J959,0)</f>
        <v>0</v>
      </c>
      <c r="BJ959" s="17" t="s">
        <v>80</v>
      </c>
      <c r="BK959" s="148">
        <f>ROUND(I959*H959,2)</f>
        <v>0</v>
      </c>
      <c r="BL959" s="17" t="s">
        <v>368</v>
      </c>
      <c r="BM959" s="147" t="s">
        <v>1181</v>
      </c>
    </row>
    <row r="960" spans="2:65" s="13" customFormat="1">
      <c r="B960" s="156"/>
      <c r="D960" s="150" t="s">
        <v>261</v>
      </c>
      <c r="E960" s="157" t="s">
        <v>1</v>
      </c>
      <c r="F960" s="158" t="s">
        <v>1182</v>
      </c>
      <c r="H960" s="159">
        <v>27.698</v>
      </c>
      <c r="I960" s="160"/>
      <c r="L960" s="156"/>
      <c r="M960" s="161"/>
      <c r="T960" s="162"/>
      <c r="AT960" s="157" t="s">
        <v>261</v>
      </c>
      <c r="AU960" s="157" t="s">
        <v>82</v>
      </c>
      <c r="AV960" s="13" t="s">
        <v>82</v>
      </c>
      <c r="AW960" s="13" t="s">
        <v>30</v>
      </c>
      <c r="AX960" s="13" t="s">
        <v>80</v>
      </c>
      <c r="AY960" s="157" t="s">
        <v>252</v>
      </c>
    </row>
    <row r="961" spans="2:65" s="1" customFormat="1" ht="76.349999999999994" customHeight="1">
      <c r="B961" s="32"/>
      <c r="C961" s="136" t="s">
        <v>1183</v>
      </c>
      <c r="D961" s="136" t="s">
        <v>254</v>
      </c>
      <c r="E961" s="137" t="s">
        <v>1184</v>
      </c>
      <c r="F961" s="138" t="s">
        <v>1185</v>
      </c>
      <c r="G961" s="139" t="s">
        <v>336</v>
      </c>
      <c r="H961" s="140">
        <v>34.11</v>
      </c>
      <c r="I961" s="141"/>
      <c r="J961" s="142">
        <f>ROUND(I961*H961,2)</f>
        <v>0</v>
      </c>
      <c r="K961" s="138" t="s">
        <v>258</v>
      </c>
      <c r="L961" s="32"/>
      <c r="M961" s="143" t="s">
        <v>1</v>
      </c>
      <c r="N961" s="144" t="s">
        <v>38</v>
      </c>
      <c r="P961" s="145">
        <f>O961*H961</f>
        <v>0</v>
      </c>
      <c r="Q961" s="145">
        <v>0</v>
      </c>
      <c r="R961" s="145">
        <f>Q961*H961</f>
        <v>0</v>
      </c>
      <c r="S961" s="145">
        <v>0</v>
      </c>
      <c r="T961" s="146">
        <f>S961*H961</f>
        <v>0</v>
      </c>
      <c r="AR961" s="147" t="s">
        <v>368</v>
      </c>
      <c r="AT961" s="147" t="s">
        <v>254</v>
      </c>
      <c r="AU961" s="147" t="s">
        <v>82</v>
      </c>
      <c r="AY961" s="17" t="s">
        <v>252</v>
      </c>
      <c r="BE961" s="148">
        <f>IF(N961="základní",J961,0)</f>
        <v>0</v>
      </c>
      <c r="BF961" s="148">
        <f>IF(N961="snížená",J961,0)</f>
        <v>0</v>
      </c>
      <c r="BG961" s="148">
        <f>IF(N961="zákl. přenesená",J961,0)</f>
        <v>0</v>
      </c>
      <c r="BH961" s="148">
        <f>IF(N961="sníž. přenesená",J961,0)</f>
        <v>0</v>
      </c>
      <c r="BI961" s="148">
        <f>IF(N961="nulová",J961,0)</f>
        <v>0</v>
      </c>
      <c r="BJ961" s="17" t="s">
        <v>80</v>
      </c>
      <c r="BK961" s="148">
        <f>ROUND(I961*H961,2)</f>
        <v>0</v>
      </c>
      <c r="BL961" s="17" t="s">
        <v>368</v>
      </c>
      <c r="BM961" s="147" t="s">
        <v>1186</v>
      </c>
    </row>
    <row r="962" spans="2:65" s="11" customFormat="1" ht="22.9" customHeight="1">
      <c r="B962" s="124"/>
      <c r="D962" s="125" t="s">
        <v>72</v>
      </c>
      <c r="E962" s="134" t="s">
        <v>1187</v>
      </c>
      <c r="F962" s="134" t="s">
        <v>1188</v>
      </c>
      <c r="I962" s="127"/>
      <c r="J962" s="135">
        <f>BK962</f>
        <v>0</v>
      </c>
      <c r="L962" s="124"/>
      <c r="M962" s="129"/>
      <c r="P962" s="130">
        <f>SUM(P963:P993)</f>
        <v>0</v>
      </c>
      <c r="R962" s="130">
        <f>SUM(R963:R993)</f>
        <v>9.0444012499999999</v>
      </c>
      <c r="T962" s="131">
        <f>SUM(T963:T993)</f>
        <v>11.054756299999998</v>
      </c>
      <c r="AR962" s="125" t="s">
        <v>82</v>
      </c>
      <c r="AT962" s="132" t="s">
        <v>72</v>
      </c>
      <c r="AU962" s="132" t="s">
        <v>80</v>
      </c>
      <c r="AY962" s="125" t="s">
        <v>252</v>
      </c>
      <c r="BK962" s="133">
        <f>SUM(BK963:BK993)</f>
        <v>0</v>
      </c>
    </row>
    <row r="963" spans="2:65" s="1" customFormat="1" ht="24.2" customHeight="1">
      <c r="B963" s="32"/>
      <c r="C963" s="136" t="s">
        <v>1189</v>
      </c>
      <c r="D963" s="136" t="s">
        <v>254</v>
      </c>
      <c r="E963" s="137" t="s">
        <v>1190</v>
      </c>
      <c r="F963" s="138" t="s">
        <v>1191</v>
      </c>
      <c r="G963" s="139" t="s">
        <v>257</v>
      </c>
      <c r="H963" s="140">
        <v>47.930999999999997</v>
      </c>
      <c r="I963" s="141"/>
      <c r="J963" s="142">
        <f>ROUND(I963*H963,2)</f>
        <v>0</v>
      </c>
      <c r="K963" s="138" t="s">
        <v>1</v>
      </c>
      <c r="L963" s="32"/>
      <c r="M963" s="143" t="s">
        <v>1</v>
      </c>
      <c r="N963" s="144" t="s">
        <v>38</v>
      </c>
      <c r="P963" s="145">
        <f>O963*H963</f>
        <v>0</v>
      </c>
      <c r="Q963" s="145">
        <v>7.5450000000000003E-2</v>
      </c>
      <c r="R963" s="145">
        <f>Q963*H963</f>
        <v>3.61639395</v>
      </c>
      <c r="S963" s="145">
        <v>0</v>
      </c>
      <c r="T963" s="146">
        <f>S963*H963</f>
        <v>0</v>
      </c>
      <c r="AR963" s="147" t="s">
        <v>368</v>
      </c>
      <c r="AT963" s="147" t="s">
        <v>254</v>
      </c>
      <c r="AU963" s="147" t="s">
        <v>82</v>
      </c>
      <c r="AY963" s="17" t="s">
        <v>252</v>
      </c>
      <c r="BE963" s="148">
        <f>IF(N963="základní",J963,0)</f>
        <v>0</v>
      </c>
      <c r="BF963" s="148">
        <f>IF(N963="snížená",J963,0)</f>
        <v>0</v>
      </c>
      <c r="BG963" s="148">
        <f>IF(N963="zákl. přenesená",J963,0)</f>
        <v>0</v>
      </c>
      <c r="BH963" s="148">
        <f>IF(N963="sníž. přenesená",J963,0)</f>
        <v>0</v>
      </c>
      <c r="BI963" s="148">
        <f>IF(N963="nulová",J963,0)</f>
        <v>0</v>
      </c>
      <c r="BJ963" s="17" t="s">
        <v>80</v>
      </c>
      <c r="BK963" s="148">
        <f>ROUND(I963*H963,2)</f>
        <v>0</v>
      </c>
      <c r="BL963" s="17" t="s">
        <v>368</v>
      </c>
      <c r="BM963" s="147" t="s">
        <v>1192</v>
      </c>
    </row>
    <row r="964" spans="2:65" s="12" customFormat="1">
      <c r="B964" s="149"/>
      <c r="D964" s="150" t="s">
        <v>261</v>
      </c>
      <c r="E964" s="151" t="s">
        <v>1</v>
      </c>
      <c r="F964" s="152" t="s">
        <v>270</v>
      </c>
      <c r="H964" s="151" t="s">
        <v>1</v>
      </c>
      <c r="I964" s="153"/>
      <c r="L964" s="149"/>
      <c r="M964" s="154"/>
      <c r="T964" s="155"/>
      <c r="AT964" s="151" t="s">
        <v>261</v>
      </c>
      <c r="AU964" s="151" t="s">
        <v>82</v>
      </c>
      <c r="AV964" s="12" t="s">
        <v>80</v>
      </c>
      <c r="AW964" s="12" t="s">
        <v>30</v>
      </c>
      <c r="AX964" s="12" t="s">
        <v>73</v>
      </c>
      <c r="AY964" s="151" t="s">
        <v>252</v>
      </c>
    </row>
    <row r="965" spans="2:65" s="13" customFormat="1">
      <c r="B965" s="156"/>
      <c r="D965" s="150" t="s">
        <v>261</v>
      </c>
      <c r="E965" s="157" t="s">
        <v>1</v>
      </c>
      <c r="F965" s="158" t="s">
        <v>1193</v>
      </c>
      <c r="H965" s="159">
        <v>5.5549999999999997</v>
      </c>
      <c r="I965" s="160"/>
      <c r="L965" s="156"/>
      <c r="M965" s="161"/>
      <c r="T965" s="162"/>
      <c r="AT965" s="157" t="s">
        <v>261</v>
      </c>
      <c r="AU965" s="157" t="s">
        <v>82</v>
      </c>
      <c r="AV965" s="13" t="s">
        <v>82</v>
      </c>
      <c r="AW965" s="13" t="s">
        <v>30</v>
      </c>
      <c r="AX965" s="13" t="s">
        <v>73</v>
      </c>
      <c r="AY965" s="157" t="s">
        <v>252</v>
      </c>
    </row>
    <row r="966" spans="2:65" s="12" customFormat="1">
      <c r="B966" s="149"/>
      <c r="D966" s="150" t="s">
        <v>261</v>
      </c>
      <c r="E966" s="151" t="s">
        <v>1</v>
      </c>
      <c r="F966" s="152" t="s">
        <v>272</v>
      </c>
      <c r="H966" s="151" t="s">
        <v>1</v>
      </c>
      <c r="I966" s="153"/>
      <c r="L966" s="149"/>
      <c r="M966" s="154"/>
      <c r="T966" s="155"/>
      <c r="AT966" s="151" t="s">
        <v>261</v>
      </c>
      <c r="AU966" s="151" t="s">
        <v>82</v>
      </c>
      <c r="AV966" s="12" t="s">
        <v>80</v>
      </c>
      <c r="AW966" s="12" t="s">
        <v>30</v>
      </c>
      <c r="AX966" s="12" t="s">
        <v>73</v>
      </c>
      <c r="AY966" s="151" t="s">
        <v>252</v>
      </c>
    </row>
    <row r="967" spans="2:65" s="13" customFormat="1">
      <c r="B967" s="156"/>
      <c r="D967" s="150" t="s">
        <v>261</v>
      </c>
      <c r="E967" s="157" t="s">
        <v>1</v>
      </c>
      <c r="F967" s="158" t="s">
        <v>1194</v>
      </c>
      <c r="H967" s="159">
        <v>42.375999999999998</v>
      </c>
      <c r="I967" s="160"/>
      <c r="L967" s="156"/>
      <c r="M967" s="161"/>
      <c r="T967" s="162"/>
      <c r="AT967" s="157" t="s">
        <v>261</v>
      </c>
      <c r="AU967" s="157" t="s">
        <v>82</v>
      </c>
      <c r="AV967" s="13" t="s">
        <v>82</v>
      </c>
      <c r="AW967" s="13" t="s">
        <v>30</v>
      </c>
      <c r="AX967" s="13" t="s">
        <v>73</v>
      </c>
      <c r="AY967" s="157" t="s">
        <v>252</v>
      </c>
    </row>
    <row r="968" spans="2:65" s="14" customFormat="1">
      <c r="B968" s="163"/>
      <c r="D968" s="150" t="s">
        <v>261</v>
      </c>
      <c r="E968" s="164" t="s">
        <v>1</v>
      </c>
      <c r="F968" s="165" t="s">
        <v>277</v>
      </c>
      <c r="H968" s="166">
        <v>47.930999999999997</v>
      </c>
      <c r="I968" s="167"/>
      <c r="L968" s="163"/>
      <c r="M968" s="168"/>
      <c r="T968" s="169"/>
      <c r="AT968" s="164" t="s">
        <v>261</v>
      </c>
      <c r="AU968" s="164" t="s">
        <v>82</v>
      </c>
      <c r="AV968" s="14" t="s">
        <v>259</v>
      </c>
      <c r="AW968" s="14" t="s">
        <v>30</v>
      </c>
      <c r="AX968" s="14" t="s">
        <v>80</v>
      </c>
      <c r="AY968" s="164" t="s">
        <v>252</v>
      </c>
    </row>
    <row r="969" spans="2:65" s="1" customFormat="1" ht="24.2" customHeight="1">
      <c r="B969" s="32"/>
      <c r="C969" s="136" t="s">
        <v>1195</v>
      </c>
      <c r="D969" s="136" t="s">
        <v>254</v>
      </c>
      <c r="E969" s="137" t="s">
        <v>1196</v>
      </c>
      <c r="F969" s="138" t="s">
        <v>1197</v>
      </c>
      <c r="G969" s="139" t="s">
        <v>257</v>
      </c>
      <c r="H969" s="140">
        <v>71.215000000000003</v>
      </c>
      <c r="I969" s="141"/>
      <c r="J969" s="142">
        <f>ROUND(I969*H969,2)</f>
        <v>0</v>
      </c>
      <c r="K969" s="138" t="s">
        <v>1</v>
      </c>
      <c r="L969" s="32"/>
      <c r="M969" s="143" t="s">
        <v>1</v>
      </c>
      <c r="N969" s="144" t="s">
        <v>38</v>
      </c>
      <c r="P969" s="145">
        <f>O969*H969</f>
        <v>0</v>
      </c>
      <c r="Q969" s="145">
        <v>7.6219999999999996E-2</v>
      </c>
      <c r="R969" s="145">
        <f>Q969*H969</f>
        <v>5.4280073</v>
      </c>
      <c r="S969" s="145">
        <v>0</v>
      </c>
      <c r="T969" s="146">
        <f>S969*H969</f>
        <v>0</v>
      </c>
      <c r="AR969" s="147" t="s">
        <v>368</v>
      </c>
      <c r="AT969" s="147" t="s">
        <v>254</v>
      </c>
      <c r="AU969" s="147" t="s">
        <v>82</v>
      </c>
      <c r="AY969" s="17" t="s">
        <v>252</v>
      </c>
      <c r="BE969" s="148">
        <f>IF(N969="základní",J969,0)</f>
        <v>0</v>
      </c>
      <c r="BF969" s="148">
        <f>IF(N969="snížená",J969,0)</f>
        <v>0</v>
      </c>
      <c r="BG969" s="148">
        <f>IF(N969="zákl. přenesená",J969,0)</f>
        <v>0</v>
      </c>
      <c r="BH969" s="148">
        <f>IF(N969="sníž. přenesená",J969,0)</f>
        <v>0</v>
      </c>
      <c r="BI969" s="148">
        <f>IF(N969="nulová",J969,0)</f>
        <v>0</v>
      </c>
      <c r="BJ969" s="17" t="s">
        <v>80</v>
      </c>
      <c r="BK969" s="148">
        <f>ROUND(I969*H969,2)</f>
        <v>0</v>
      </c>
      <c r="BL969" s="17" t="s">
        <v>368</v>
      </c>
      <c r="BM969" s="147" t="s">
        <v>1198</v>
      </c>
    </row>
    <row r="970" spans="2:65" s="12" customFormat="1">
      <c r="B970" s="149"/>
      <c r="D970" s="150" t="s">
        <v>261</v>
      </c>
      <c r="E970" s="151" t="s">
        <v>1</v>
      </c>
      <c r="F970" s="152" t="s">
        <v>272</v>
      </c>
      <c r="H970" s="151" t="s">
        <v>1</v>
      </c>
      <c r="I970" s="153"/>
      <c r="L970" s="149"/>
      <c r="M970" s="154"/>
      <c r="T970" s="155"/>
      <c r="AT970" s="151" t="s">
        <v>261</v>
      </c>
      <c r="AU970" s="151" t="s">
        <v>82</v>
      </c>
      <c r="AV970" s="12" t="s">
        <v>80</v>
      </c>
      <c r="AW970" s="12" t="s">
        <v>30</v>
      </c>
      <c r="AX970" s="12" t="s">
        <v>73</v>
      </c>
      <c r="AY970" s="151" t="s">
        <v>252</v>
      </c>
    </row>
    <row r="971" spans="2:65" s="13" customFormat="1">
      <c r="B971" s="156"/>
      <c r="D971" s="150" t="s">
        <v>261</v>
      </c>
      <c r="E971" s="157" t="s">
        <v>1</v>
      </c>
      <c r="F971" s="158" t="s">
        <v>1199</v>
      </c>
      <c r="H971" s="159">
        <v>29.099</v>
      </c>
      <c r="I971" s="160"/>
      <c r="L971" s="156"/>
      <c r="M971" s="161"/>
      <c r="T971" s="162"/>
      <c r="AT971" s="157" t="s">
        <v>261</v>
      </c>
      <c r="AU971" s="157" t="s">
        <v>82</v>
      </c>
      <c r="AV971" s="13" t="s">
        <v>82</v>
      </c>
      <c r="AW971" s="13" t="s">
        <v>30</v>
      </c>
      <c r="AX971" s="13" t="s">
        <v>73</v>
      </c>
      <c r="AY971" s="157" t="s">
        <v>252</v>
      </c>
    </row>
    <row r="972" spans="2:65" s="13" customFormat="1">
      <c r="B972" s="156"/>
      <c r="D972" s="150" t="s">
        <v>261</v>
      </c>
      <c r="E972" s="157" t="s">
        <v>1</v>
      </c>
      <c r="F972" s="158" t="s">
        <v>1200</v>
      </c>
      <c r="H972" s="159">
        <v>42.116</v>
      </c>
      <c r="I972" s="160"/>
      <c r="L972" s="156"/>
      <c r="M972" s="161"/>
      <c r="T972" s="162"/>
      <c r="AT972" s="157" t="s">
        <v>261</v>
      </c>
      <c r="AU972" s="157" t="s">
        <v>82</v>
      </c>
      <c r="AV972" s="13" t="s">
        <v>82</v>
      </c>
      <c r="AW972" s="13" t="s">
        <v>30</v>
      </c>
      <c r="AX972" s="13" t="s">
        <v>73</v>
      </c>
      <c r="AY972" s="157" t="s">
        <v>252</v>
      </c>
    </row>
    <row r="973" spans="2:65" s="14" customFormat="1">
      <c r="B973" s="163"/>
      <c r="D973" s="150" t="s">
        <v>261</v>
      </c>
      <c r="E973" s="164" t="s">
        <v>1</v>
      </c>
      <c r="F973" s="165" t="s">
        <v>277</v>
      </c>
      <c r="H973" s="166">
        <v>71.215000000000003</v>
      </c>
      <c r="I973" s="167"/>
      <c r="L973" s="163"/>
      <c r="M973" s="168"/>
      <c r="T973" s="169"/>
      <c r="AT973" s="164" t="s">
        <v>261</v>
      </c>
      <c r="AU973" s="164" t="s">
        <v>82</v>
      </c>
      <c r="AV973" s="14" t="s">
        <v>259</v>
      </c>
      <c r="AW973" s="14" t="s">
        <v>30</v>
      </c>
      <c r="AX973" s="14" t="s">
        <v>80</v>
      </c>
      <c r="AY973" s="164" t="s">
        <v>252</v>
      </c>
    </row>
    <row r="974" spans="2:65" s="1" customFormat="1" ht="37.9" customHeight="1">
      <c r="B974" s="32"/>
      <c r="C974" s="136" t="s">
        <v>1201</v>
      </c>
      <c r="D974" s="136" t="s">
        <v>254</v>
      </c>
      <c r="E974" s="137" t="s">
        <v>1091</v>
      </c>
      <c r="F974" s="138" t="s">
        <v>1092</v>
      </c>
      <c r="G974" s="139" t="s">
        <v>257</v>
      </c>
      <c r="H974" s="140">
        <v>119.146</v>
      </c>
      <c r="I974" s="141"/>
      <c r="J974" s="142">
        <f>ROUND(I974*H974,2)</f>
        <v>0</v>
      </c>
      <c r="K974" s="138" t="s">
        <v>258</v>
      </c>
      <c r="L974" s="32"/>
      <c r="M974" s="143" t="s">
        <v>1</v>
      </c>
      <c r="N974" s="144" t="s">
        <v>38</v>
      </c>
      <c r="P974" s="145">
        <f>O974*H974</f>
        <v>0</v>
      </c>
      <c r="Q974" s="145">
        <v>0</v>
      </c>
      <c r="R974" s="145">
        <f>Q974*H974</f>
        <v>0</v>
      </c>
      <c r="S974" s="145">
        <v>8.1549999999999997E-2</v>
      </c>
      <c r="T974" s="146">
        <f>S974*H974</f>
        <v>9.7163562999999993</v>
      </c>
      <c r="AR974" s="147" t="s">
        <v>368</v>
      </c>
      <c r="AT974" s="147" t="s">
        <v>254</v>
      </c>
      <c r="AU974" s="147" t="s">
        <v>82</v>
      </c>
      <c r="AY974" s="17" t="s">
        <v>252</v>
      </c>
      <c r="BE974" s="148">
        <f>IF(N974="základní",J974,0)</f>
        <v>0</v>
      </c>
      <c r="BF974" s="148">
        <f>IF(N974="snížená",J974,0)</f>
        <v>0</v>
      </c>
      <c r="BG974" s="148">
        <f>IF(N974="zákl. přenesená",J974,0)</f>
        <v>0</v>
      </c>
      <c r="BH974" s="148">
        <f>IF(N974="sníž. přenesená",J974,0)</f>
        <v>0</v>
      </c>
      <c r="BI974" s="148">
        <f>IF(N974="nulová",J974,0)</f>
        <v>0</v>
      </c>
      <c r="BJ974" s="17" t="s">
        <v>80</v>
      </c>
      <c r="BK974" s="148">
        <f>ROUND(I974*H974,2)</f>
        <v>0</v>
      </c>
      <c r="BL974" s="17" t="s">
        <v>368</v>
      </c>
      <c r="BM974" s="147" t="s">
        <v>1202</v>
      </c>
    </row>
    <row r="975" spans="2:65" s="13" customFormat="1">
      <c r="B975" s="156"/>
      <c r="D975" s="150" t="s">
        <v>261</v>
      </c>
      <c r="E975" s="157" t="s">
        <v>1</v>
      </c>
      <c r="F975" s="158" t="s">
        <v>1203</v>
      </c>
      <c r="H975" s="159">
        <v>119.146</v>
      </c>
      <c r="I975" s="160"/>
      <c r="L975" s="156"/>
      <c r="M975" s="161"/>
      <c r="T975" s="162"/>
      <c r="AT975" s="157" t="s">
        <v>261</v>
      </c>
      <c r="AU975" s="157" t="s">
        <v>82</v>
      </c>
      <c r="AV975" s="13" t="s">
        <v>82</v>
      </c>
      <c r="AW975" s="13" t="s">
        <v>30</v>
      </c>
      <c r="AX975" s="13" t="s">
        <v>80</v>
      </c>
      <c r="AY975" s="157" t="s">
        <v>252</v>
      </c>
    </row>
    <row r="976" spans="2:65" s="1" customFormat="1" ht="37.9" customHeight="1">
      <c r="B976" s="32"/>
      <c r="C976" s="136" t="s">
        <v>1204</v>
      </c>
      <c r="D976" s="136" t="s">
        <v>254</v>
      </c>
      <c r="E976" s="137" t="s">
        <v>708</v>
      </c>
      <c r="F976" s="138" t="s">
        <v>709</v>
      </c>
      <c r="G976" s="139" t="s">
        <v>257</v>
      </c>
      <c r="H976" s="140">
        <v>1.8</v>
      </c>
      <c r="I976" s="141"/>
      <c r="J976" s="142">
        <f>ROUND(I976*H976,2)</f>
        <v>0</v>
      </c>
      <c r="K976" s="138" t="s">
        <v>258</v>
      </c>
      <c r="L976" s="32"/>
      <c r="M976" s="143" t="s">
        <v>1</v>
      </c>
      <c r="N976" s="144" t="s">
        <v>38</v>
      </c>
      <c r="P976" s="145">
        <f>O976*H976</f>
        <v>0</v>
      </c>
      <c r="Q976" s="145">
        <v>0</v>
      </c>
      <c r="R976" s="145">
        <f>Q976*H976</f>
        <v>0</v>
      </c>
      <c r="S976" s="145">
        <v>7.5999999999999998E-2</v>
      </c>
      <c r="T976" s="146">
        <f>S976*H976</f>
        <v>0.1368</v>
      </c>
      <c r="AR976" s="147" t="s">
        <v>368</v>
      </c>
      <c r="AT976" s="147" t="s">
        <v>254</v>
      </c>
      <c r="AU976" s="147" t="s">
        <v>82</v>
      </c>
      <c r="AY976" s="17" t="s">
        <v>252</v>
      </c>
      <c r="BE976" s="148">
        <f>IF(N976="základní",J976,0)</f>
        <v>0</v>
      </c>
      <c r="BF976" s="148">
        <f>IF(N976="snížená",J976,0)</f>
        <v>0</v>
      </c>
      <c r="BG976" s="148">
        <f>IF(N976="zákl. přenesená",J976,0)</f>
        <v>0</v>
      </c>
      <c r="BH976" s="148">
        <f>IF(N976="sníž. přenesená",J976,0)</f>
        <v>0</v>
      </c>
      <c r="BI976" s="148">
        <f>IF(N976="nulová",J976,0)</f>
        <v>0</v>
      </c>
      <c r="BJ976" s="17" t="s">
        <v>80</v>
      </c>
      <c r="BK976" s="148">
        <f>ROUND(I976*H976,2)</f>
        <v>0</v>
      </c>
      <c r="BL976" s="17" t="s">
        <v>368</v>
      </c>
      <c r="BM976" s="147" t="s">
        <v>1205</v>
      </c>
    </row>
    <row r="977" spans="2:65" s="12" customFormat="1">
      <c r="B977" s="149"/>
      <c r="D977" s="150" t="s">
        <v>261</v>
      </c>
      <c r="E977" s="151" t="s">
        <v>1</v>
      </c>
      <c r="F977" s="152" t="s">
        <v>274</v>
      </c>
      <c r="H977" s="151" t="s">
        <v>1</v>
      </c>
      <c r="I977" s="153"/>
      <c r="L977" s="149"/>
      <c r="M977" s="154"/>
      <c r="T977" s="155"/>
      <c r="AT977" s="151" t="s">
        <v>261</v>
      </c>
      <c r="AU977" s="151" t="s">
        <v>82</v>
      </c>
      <c r="AV977" s="12" t="s">
        <v>80</v>
      </c>
      <c r="AW977" s="12" t="s">
        <v>30</v>
      </c>
      <c r="AX977" s="12" t="s">
        <v>73</v>
      </c>
      <c r="AY977" s="151" t="s">
        <v>252</v>
      </c>
    </row>
    <row r="978" spans="2:65" s="13" customFormat="1">
      <c r="B978" s="156"/>
      <c r="D978" s="150" t="s">
        <v>261</v>
      </c>
      <c r="E978" s="157" t="s">
        <v>1</v>
      </c>
      <c r="F978" s="158" t="s">
        <v>1206</v>
      </c>
      <c r="H978" s="159">
        <v>1.8</v>
      </c>
      <c r="I978" s="160"/>
      <c r="L978" s="156"/>
      <c r="M978" s="161"/>
      <c r="T978" s="162"/>
      <c r="AT978" s="157" t="s">
        <v>261</v>
      </c>
      <c r="AU978" s="157" t="s">
        <v>82</v>
      </c>
      <c r="AV978" s="13" t="s">
        <v>82</v>
      </c>
      <c r="AW978" s="13" t="s">
        <v>30</v>
      </c>
      <c r="AX978" s="13" t="s">
        <v>80</v>
      </c>
      <c r="AY978" s="157" t="s">
        <v>252</v>
      </c>
    </row>
    <row r="979" spans="2:65" s="1" customFormat="1" ht="37.9" customHeight="1">
      <c r="B979" s="32"/>
      <c r="C979" s="136" t="s">
        <v>1207</v>
      </c>
      <c r="D979" s="136" t="s">
        <v>254</v>
      </c>
      <c r="E979" s="137" t="s">
        <v>713</v>
      </c>
      <c r="F979" s="138" t="s">
        <v>714</v>
      </c>
      <c r="G979" s="139" t="s">
        <v>257</v>
      </c>
      <c r="H979" s="140">
        <v>13.2</v>
      </c>
      <c r="I979" s="141"/>
      <c r="J979" s="142">
        <f>ROUND(I979*H979,2)</f>
        <v>0</v>
      </c>
      <c r="K979" s="138" t="s">
        <v>258</v>
      </c>
      <c r="L979" s="32"/>
      <c r="M979" s="143" t="s">
        <v>1</v>
      </c>
      <c r="N979" s="144" t="s">
        <v>38</v>
      </c>
      <c r="P979" s="145">
        <f>O979*H979</f>
        <v>0</v>
      </c>
      <c r="Q979" s="145">
        <v>0</v>
      </c>
      <c r="R979" s="145">
        <f>Q979*H979</f>
        <v>0</v>
      </c>
      <c r="S979" s="145">
        <v>6.3E-2</v>
      </c>
      <c r="T979" s="146">
        <f>S979*H979</f>
        <v>0.83160000000000001</v>
      </c>
      <c r="AR979" s="147" t="s">
        <v>368</v>
      </c>
      <c r="AT979" s="147" t="s">
        <v>254</v>
      </c>
      <c r="AU979" s="147" t="s">
        <v>82</v>
      </c>
      <c r="AY979" s="17" t="s">
        <v>252</v>
      </c>
      <c r="BE979" s="148">
        <f>IF(N979="základní",J979,0)</f>
        <v>0</v>
      </c>
      <c r="BF979" s="148">
        <f>IF(N979="snížená",J979,0)</f>
        <v>0</v>
      </c>
      <c r="BG979" s="148">
        <f>IF(N979="zákl. přenesená",J979,0)</f>
        <v>0</v>
      </c>
      <c r="BH979" s="148">
        <f>IF(N979="sníž. přenesená",J979,0)</f>
        <v>0</v>
      </c>
      <c r="BI979" s="148">
        <f>IF(N979="nulová",J979,0)</f>
        <v>0</v>
      </c>
      <c r="BJ979" s="17" t="s">
        <v>80</v>
      </c>
      <c r="BK979" s="148">
        <f>ROUND(I979*H979,2)</f>
        <v>0</v>
      </c>
      <c r="BL979" s="17" t="s">
        <v>368</v>
      </c>
      <c r="BM979" s="147" t="s">
        <v>1208</v>
      </c>
    </row>
    <row r="980" spans="2:65" s="12" customFormat="1">
      <c r="B980" s="149"/>
      <c r="D980" s="150" t="s">
        <v>261</v>
      </c>
      <c r="E980" s="151" t="s">
        <v>1</v>
      </c>
      <c r="F980" s="152" t="s">
        <v>270</v>
      </c>
      <c r="H980" s="151" t="s">
        <v>1</v>
      </c>
      <c r="I980" s="153"/>
      <c r="L980" s="149"/>
      <c r="M980" s="154"/>
      <c r="T980" s="155"/>
      <c r="AT980" s="151" t="s">
        <v>261</v>
      </c>
      <c r="AU980" s="151" t="s">
        <v>82</v>
      </c>
      <c r="AV980" s="12" t="s">
        <v>80</v>
      </c>
      <c r="AW980" s="12" t="s">
        <v>30</v>
      </c>
      <c r="AX980" s="12" t="s">
        <v>73</v>
      </c>
      <c r="AY980" s="151" t="s">
        <v>252</v>
      </c>
    </row>
    <row r="981" spans="2:65" s="13" customFormat="1">
      <c r="B981" s="156"/>
      <c r="D981" s="150" t="s">
        <v>261</v>
      </c>
      <c r="E981" s="157" t="s">
        <v>1</v>
      </c>
      <c r="F981" s="158" t="s">
        <v>1209</v>
      </c>
      <c r="H981" s="159">
        <v>3.2</v>
      </c>
      <c r="I981" s="160"/>
      <c r="L981" s="156"/>
      <c r="M981" s="161"/>
      <c r="T981" s="162"/>
      <c r="AT981" s="157" t="s">
        <v>261</v>
      </c>
      <c r="AU981" s="157" t="s">
        <v>82</v>
      </c>
      <c r="AV981" s="13" t="s">
        <v>82</v>
      </c>
      <c r="AW981" s="13" t="s">
        <v>30</v>
      </c>
      <c r="AX981" s="13" t="s">
        <v>73</v>
      </c>
      <c r="AY981" s="157" t="s">
        <v>252</v>
      </c>
    </row>
    <row r="982" spans="2:65" s="12" customFormat="1">
      <c r="B982" s="149"/>
      <c r="D982" s="150" t="s">
        <v>261</v>
      </c>
      <c r="E982" s="151" t="s">
        <v>1</v>
      </c>
      <c r="F982" s="152" t="s">
        <v>272</v>
      </c>
      <c r="H982" s="151" t="s">
        <v>1</v>
      </c>
      <c r="I982" s="153"/>
      <c r="L982" s="149"/>
      <c r="M982" s="154"/>
      <c r="T982" s="155"/>
      <c r="AT982" s="151" t="s">
        <v>261</v>
      </c>
      <c r="AU982" s="151" t="s">
        <v>82</v>
      </c>
      <c r="AV982" s="12" t="s">
        <v>80</v>
      </c>
      <c r="AW982" s="12" t="s">
        <v>30</v>
      </c>
      <c r="AX982" s="12" t="s">
        <v>73</v>
      </c>
      <c r="AY982" s="151" t="s">
        <v>252</v>
      </c>
    </row>
    <row r="983" spans="2:65" s="13" customFormat="1">
      <c r="B983" s="156"/>
      <c r="D983" s="150" t="s">
        <v>261</v>
      </c>
      <c r="E983" s="157" t="s">
        <v>1</v>
      </c>
      <c r="F983" s="158" t="s">
        <v>1210</v>
      </c>
      <c r="H983" s="159">
        <v>6.4</v>
      </c>
      <c r="I983" s="160"/>
      <c r="L983" s="156"/>
      <c r="M983" s="161"/>
      <c r="T983" s="162"/>
      <c r="AT983" s="157" t="s">
        <v>261</v>
      </c>
      <c r="AU983" s="157" t="s">
        <v>82</v>
      </c>
      <c r="AV983" s="13" t="s">
        <v>82</v>
      </c>
      <c r="AW983" s="13" t="s">
        <v>30</v>
      </c>
      <c r="AX983" s="13" t="s">
        <v>73</v>
      </c>
      <c r="AY983" s="157" t="s">
        <v>252</v>
      </c>
    </row>
    <row r="984" spans="2:65" s="12" customFormat="1">
      <c r="B984" s="149"/>
      <c r="D984" s="150" t="s">
        <v>261</v>
      </c>
      <c r="E984" s="151" t="s">
        <v>1</v>
      </c>
      <c r="F984" s="152" t="s">
        <v>274</v>
      </c>
      <c r="H984" s="151" t="s">
        <v>1</v>
      </c>
      <c r="I984" s="153"/>
      <c r="L984" s="149"/>
      <c r="M984" s="154"/>
      <c r="T984" s="155"/>
      <c r="AT984" s="151" t="s">
        <v>261</v>
      </c>
      <c r="AU984" s="151" t="s">
        <v>82</v>
      </c>
      <c r="AV984" s="12" t="s">
        <v>80</v>
      </c>
      <c r="AW984" s="12" t="s">
        <v>30</v>
      </c>
      <c r="AX984" s="12" t="s">
        <v>73</v>
      </c>
      <c r="AY984" s="151" t="s">
        <v>252</v>
      </c>
    </row>
    <row r="985" spans="2:65" s="13" customFormat="1">
      <c r="B985" s="156"/>
      <c r="D985" s="150" t="s">
        <v>261</v>
      </c>
      <c r="E985" s="157" t="s">
        <v>1</v>
      </c>
      <c r="F985" s="158" t="s">
        <v>1211</v>
      </c>
      <c r="H985" s="159">
        <v>3.6</v>
      </c>
      <c r="I985" s="160"/>
      <c r="L985" s="156"/>
      <c r="M985" s="161"/>
      <c r="T985" s="162"/>
      <c r="AT985" s="157" t="s">
        <v>261</v>
      </c>
      <c r="AU985" s="157" t="s">
        <v>82</v>
      </c>
      <c r="AV985" s="13" t="s">
        <v>82</v>
      </c>
      <c r="AW985" s="13" t="s">
        <v>30</v>
      </c>
      <c r="AX985" s="13" t="s">
        <v>73</v>
      </c>
      <c r="AY985" s="157" t="s">
        <v>252</v>
      </c>
    </row>
    <row r="986" spans="2:65" s="14" customFormat="1">
      <c r="B986" s="163"/>
      <c r="D986" s="150" t="s">
        <v>261</v>
      </c>
      <c r="E986" s="164" t="s">
        <v>1</v>
      </c>
      <c r="F986" s="165" t="s">
        <v>277</v>
      </c>
      <c r="H986" s="166">
        <v>13.200000000000001</v>
      </c>
      <c r="I986" s="167"/>
      <c r="L986" s="163"/>
      <c r="M986" s="168"/>
      <c r="T986" s="169"/>
      <c r="AT986" s="164" t="s">
        <v>261</v>
      </c>
      <c r="AU986" s="164" t="s">
        <v>82</v>
      </c>
      <c r="AV986" s="14" t="s">
        <v>259</v>
      </c>
      <c r="AW986" s="14" t="s">
        <v>30</v>
      </c>
      <c r="AX986" s="14" t="s">
        <v>80</v>
      </c>
      <c r="AY986" s="164" t="s">
        <v>252</v>
      </c>
    </row>
    <row r="987" spans="2:65" s="1" customFormat="1" ht="24.2" customHeight="1">
      <c r="B987" s="32"/>
      <c r="C987" s="136" t="s">
        <v>1212</v>
      </c>
      <c r="D987" s="136" t="s">
        <v>254</v>
      </c>
      <c r="E987" s="137" t="s">
        <v>1213</v>
      </c>
      <c r="F987" s="138" t="s">
        <v>1214</v>
      </c>
      <c r="G987" s="139" t="s">
        <v>345</v>
      </c>
      <c r="H987" s="140">
        <v>1</v>
      </c>
      <c r="I987" s="141"/>
      <c r="J987" s="142">
        <f>ROUND(I987*H987,2)</f>
        <v>0</v>
      </c>
      <c r="K987" s="138" t="s">
        <v>258</v>
      </c>
      <c r="L987" s="32"/>
      <c r="M987" s="143" t="s">
        <v>1</v>
      </c>
      <c r="N987" s="144" t="s">
        <v>38</v>
      </c>
      <c r="P987" s="145">
        <f>O987*H987</f>
        <v>0</v>
      </c>
      <c r="Q987" s="145">
        <v>0</v>
      </c>
      <c r="R987" s="145">
        <f>Q987*H987</f>
        <v>0</v>
      </c>
      <c r="S987" s="145">
        <v>2.4E-2</v>
      </c>
      <c r="T987" s="146">
        <f>S987*H987</f>
        <v>2.4E-2</v>
      </c>
      <c r="AR987" s="147" t="s">
        <v>368</v>
      </c>
      <c r="AT987" s="147" t="s">
        <v>254</v>
      </c>
      <c r="AU987" s="147" t="s">
        <v>82</v>
      </c>
      <c r="AY987" s="17" t="s">
        <v>252</v>
      </c>
      <c r="BE987" s="148">
        <f>IF(N987="základní",J987,0)</f>
        <v>0</v>
      </c>
      <c r="BF987" s="148">
        <f>IF(N987="snížená",J987,0)</f>
        <v>0</v>
      </c>
      <c r="BG987" s="148">
        <f>IF(N987="zákl. přenesená",J987,0)</f>
        <v>0</v>
      </c>
      <c r="BH987" s="148">
        <f>IF(N987="sníž. přenesená",J987,0)</f>
        <v>0</v>
      </c>
      <c r="BI987" s="148">
        <f>IF(N987="nulová",J987,0)</f>
        <v>0</v>
      </c>
      <c r="BJ987" s="17" t="s">
        <v>80</v>
      </c>
      <c r="BK987" s="148">
        <f>ROUND(I987*H987,2)</f>
        <v>0</v>
      </c>
      <c r="BL987" s="17" t="s">
        <v>368</v>
      </c>
      <c r="BM987" s="147" t="s">
        <v>1215</v>
      </c>
    </row>
    <row r="988" spans="2:65" s="1" customFormat="1" ht="24.2" customHeight="1">
      <c r="B988" s="32"/>
      <c r="C988" s="136" t="s">
        <v>1216</v>
      </c>
      <c r="D988" s="136" t="s">
        <v>254</v>
      </c>
      <c r="E988" s="137" t="s">
        <v>1217</v>
      </c>
      <c r="F988" s="138" t="s">
        <v>1218</v>
      </c>
      <c r="G988" s="139" t="s">
        <v>345</v>
      </c>
      <c r="H988" s="140">
        <v>8</v>
      </c>
      <c r="I988" s="141"/>
      <c r="J988" s="142">
        <f>ROUND(I988*H988,2)</f>
        <v>0</v>
      </c>
      <c r="K988" s="138" t="s">
        <v>258</v>
      </c>
      <c r="L988" s="32"/>
      <c r="M988" s="143" t="s">
        <v>1</v>
      </c>
      <c r="N988" s="144" t="s">
        <v>38</v>
      </c>
      <c r="P988" s="145">
        <f>O988*H988</f>
        <v>0</v>
      </c>
      <c r="Q988" s="145">
        <v>0</v>
      </c>
      <c r="R988" s="145">
        <f>Q988*H988</f>
        <v>0</v>
      </c>
      <c r="S988" s="145">
        <v>2.8000000000000001E-2</v>
      </c>
      <c r="T988" s="146">
        <f>S988*H988</f>
        <v>0.224</v>
      </c>
      <c r="AR988" s="147" t="s">
        <v>368</v>
      </c>
      <c r="AT988" s="147" t="s">
        <v>254</v>
      </c>
      <c r="AU988" s="147" t="s">
        <v>82</v>
      </c>
      <c r="AY988" s="17" t="s">
        <v>252</v>
      </c>
      <c r="BE988" s="148">
        <f>IF(N988="základní",J988,0)</f>
        <v>0</v>
      </c>
      <c r="BF988" s="148">
        <f>IF(N988="snížená",J988,0)</f>
        <v>0</v>
      </c>
      <c r="BG988" s="148">
        <f>IF(N988="zákl. přenesená",J988,0)</f>
        <v>0</v>
      </c>
      <c r="BH988" s="148">
        <f>IF(N988="sníž. přenesená",J988,0)</f>
        <v>0</v>
      </c>
      <c r="BI988" s="148">
        <f>IF(N988="nulová",J988,0)</f>
        <v>0</v>
      </c>
      <c r="BJ988" s="17" t="s">
        <v>80</v>
      </c>
      <c r="BK988" s="148">
        <f>ROUND(I988*H988,2)</f>
        <v>0</v>
      </c>
      <c r="BL988" s="17" t="s">
        <v>368</v>
      </c>
      <c r="BM988" s="147" t="s">
        <v>1219</v>
      </c>
    </row>
    <row r="989" spans="2:65" s="13" customFormat="1">
      <c r="B989" s="156"/>
      <c r="D989" s="150" t="s">
        <v>261</v>
      </c>
      <c r="E989" s="157" t="s">
        <v>1</v>
      </c>
      <c r="F989" s="158" t="s">
        <v>1220</v>
      </c>
      <c r="H989" s="159">
        <v>8</v>
      </c>
      <c r="I989" s="160"/>
      <c r="L989" s="156"/>
      <c r="M989" s="161"/>
      <c r="T989" s="162"/>
      <c r="AT989" s="157" t="s">
        <v>261</v>
      </c>
      <c r="AU989" s="157" t="s">
        <v>82</v>
      </c>
      <c r="AV989" s="13" t="s">
        <v>82</v>
      </c>
      <c r="AW989" s="13" t="s">
        <v>30</v>
      </c>
      <c r="AX989" s="13" t="s">
        <v>80</v>
      </c>
      <c r="AY989" s="157" t="s">
        <v>252</v>
      </c>
    </row>
    <row r="990" spans="2:65" s="1" customFormat="1" ht="44.25" customHeight="1">
      <c r="B990" s="32"/>
      <c r="C990" s="136" t="s">
        <v>1221</v>
      </c>
      <c r="D990" s="136" t="s">
        <v>254</v>
      </c>
      <c r="E990" s="137" t="s">
        <v>1222</v>
      </c>
      <c r="F990" s="138" t="s">
        <v>1223</v>
      </c>
      <c r="G990" s="139" t="s">
        <v>257</v>
      </c>
      <c r="H990" s="140">
        <v>2</v>
      </c>
      <c r="I990" s="141"/>
      <c r="J990" s="142">
        <f>ROUND(I990*H990,2)</f>
        <v>0</v>
      </c>
      <c r="K990" s="138" t="s">
        <v>258</v>
      </c>
      <c r="L990" s="32"/>
      <c r="M990" s="143" t="s">
        <v>1</v>
      </c>
      <c r="N990" s="144" t="s">
        <v>38</v>
      </c>
      <c r="P990" s="145">
        <f>O990*H990</f>
        <v>0</v>
      </c>
      <c r="Q990" s="145">
        <v>0</v>
      </c>
      <c r="R990" s="145">
        <f>Q990*H990</f>
        <v>0</v>
      </c>
      <c r="S990" s="145">
        <v>6.0999999999999999E-2</v>
      </c>
      <c r="T990" s="146">
        <f>S990*H990</f>
        <v>0.122</v>
      </c>
      <c r="AR990" s="147" t="s">
        <v>259</v>
      </c>
      <c r="AT990" s="147" t="s">
        <v>254</v>
      </c>
      <c r="AU990" s="147" t="s">
        <v>82</v>
      </c>
      <c r="AY990" s="17" t="s">
        <v>252</v>
      </c>
      <c r="BE990" s="148">
        <f>IF(N990="základní",J990,0)</f>
        <v>0</v>
      </c>
      <c r="BF990" s="148">
        <f>IF(N990="snížená",J990,0)</f>
        <v>0</v>
      </c>
      <c r="BG990" s="148">
        <f>IF(N990="zákl. přenesená",J990,0)</f>
        <v>0</v>
      </c>
      <c r="BH990" s="148">
        <f>IF(N990="sníž. přenesená",J990,0)</f>
        <v>0</v>
      </c>
      <c r="BI990" s="148">
        <f>IF(N990="nulová",J990,0)</f>
        <v>0</v>
      </c>
      <c r="BJ990" s="17" t="s">
        <v>80</v>
      </c>
      <c r="BK990" s="148">
        <f>ROUND(I990*H990,2)</f>
        <v>0</v>
      </c>
      <c r="BL990" s="17" t="s">
        <v>259</v>
      </c>
      <c r="BM990" s="147" t="s">
        <v>1224</v>
      </c>
    </row>
    <row r="991" spans="2:65" s="12" customFormat="1">
      <c r="B991" s="149"/>
      <c r="D991" s="150" t="s">
        <v>261</v>
      </c>
      <c r="E991" s="151" t="s">
        <v>1</v>
      </c>
      <c r="F991" s="152" t="s">
        <v>274</v>
      </c>
      <c r="H991" s="151" t="s">
        <v>1</v>
      </c>
      <c r="I991" s="153"/>
      <c r="L991" s="149"/>
      <c r="M991" s="154"/>
      <c r="T991" s="155"/>
      <c r="AT991" s="151" t="s">
        <v>261</v>
      </c>
      <c r="AU991" s="151" t="s">
        <v>82</v>
      </c>
      <c r="AV991" s="12" t="s">
        <v>80</v>
      </c>
      <c r="AW991" s="12" t="s">
        <v>30</v>
      </c>
      <c r="AX991" s="12" t="s">
        <v>73</v>
      </c>
      <c r="AY991" s="151" t="s">
        <v>252</v>
      </c>
    </row>
    <row r="992" spans="2:65" s="13" customFormat="1">
      <c r="B992" s="156"/>
      <c r="D992" s="150" t="s">
        <v>261</v>
      </c>
      <c r="E992" s="157" t="s">
        <v>1</v>
      </c>
      <c r="F992" s="158" t="s">
        <v>1225</v>
      </c>
      <c r="H992" s="159">
        <v>2</v>
      </c>
      <c r="I992" s="160"/>
      <c r="L992" s="156"/>
      <c r="M992" s="161"/>
      <c r="T992" s="162"/>
      <c r="AT992" s="157" t="s">
        <v>261</v>
      </c>
      <c r="AU992" s="157" t="s">
        <v>82</v>
      </c>
      <c r="AV992" s="13" t="s">
        <v>82</v>
      </c>
      <c r="AW992" s="13" t="s">
        <v>30</v>
      </c>
      <c r="AX992" s="13" t="s">
        <v>80</v>
      </c>
      <c r="AY992" s="157" t="s">
        <v>252</v>
      </c>
    </row>
    <row r="993" spans="2:65" s="1" customFormat="1" ht="76.349999999999994" customHeight="1">
      <c r="B993" s="32"/>
      <c r="C993" s="136" t="s">
        <v>1226</v>
      </c>
      <c r="D993" s="136" t="s">
        <v>254</v>
      </c>
      <c r="E993" s="137" t="s">
        <v>1184</v>
      </c>
      <c r="F993" s="138" t="s">
        <v>1185</v>
      </c>
      <c r="G993" s="139" t="s">
        <v>336</v>
      </c>
      <c r="H993" s="140">
        <v>9.0440000000000005</v>
      </c>
      <c r="I993" s="141"/>
      <c r="J993" s="142">
        <f>ROUND(I993*H993,2)</f>
        <v>0</v>
      </c>
      <c r="K993" s="138" t="s">
        <v>258</v>
      </c>
      <c r="L993" s="32"/>
      <c r="M993" s="143" t="s">
        <v>1</v>
      </c>
      <c r="N993" s="144" t="s">
        <v>38</v>
      </c>
      <c r="P993" s="145">
        <f>O993*H993</f>
        <v>0</v>
      </c>
      <c r="Q993" s="145">
        <v>0</v>
      </c>
      <c r="R993" s="145">
        <f>Q993*H993</f>
        <v>0</v>
      </c>
      <c r="S993" s="145">
        <v>0</v>
      </c>
      <c r="T993" s="146">
        <f>S993*H993</f>
        <v>0</v>
      </c>
      <c r="AR993" s="147" t="s">
        <v>368</v>
      </c>
      <c r="AT993" s="147" t="s">
        <v>254</v>
      </c>
      <c r="AU993" s="147" t="s">
        <v>82</v>
      </c>
      <c r="AY993" s="17" t="s">
        <v>252</v>
      </c>
      <c r="BE993" s="148">
        <f>IF(N993="základní",J993,0)</f>
        <v>0</v>
      </c>
      <c r="BF993" s="148">
        <f>IF(N993="snížená",J993,0)</f>
        <v>0</v>
      </c>
      <c r="BG993" s="148">
        <f>IF(N993="zákl. přenesená",J993,0)</f>
        <v>0</v>
      </c>
      <c r="BH993" s="148">
        <f>IF(N993="sníž. přenesená",J993,0)</f>
        <v>0</v>
      </c>
      <c r="BI993" s="148">
        <f>IF(N993="nulová",J993,0)</f>
        <v>0</v>
      </c>
      <c r="BJ993" s="17" t="s">
        <v>80</v>
      </c>
      <c r="BK993" s="148">
        <f>ROUND(I993*H993,2)</f>
        <v>0</v>
      </c>
      <c r="BL993" s="17" t="s">
        <v>368</v>
      </c>
      <c r="BM993" s="147" t="s">
        <v>1227</v>
      </c>
    </row>
    <row r="994" spans="2:65" s="11" customFormat="1" ht="22.9" customHeight="1">
      <c r="B994" s="124"/>
      <c r="D994" s="125" t="s">
        <v>72</v>
      </c>
      <c r="E994" s="134" t="s">
        <v>1228</v>
      </c>
      <c r="F994" s="134" t="s">
        <v>1229</v>
      </c>
      <c r="I994" s="127"/>
      <c r="J994" s="135">
        <f>BK994</f>
        <v>0</v>
      </c>
      <c r="L994" s="124"/>
      <c r="M994" s="129"/>
      <c r="P994" s="130">
        <f>SUM(P995:P1012)</f>
        <v>0</v>
      </c>
      <c r="R994" s="130">
        <f>SUM(R995:R1012)</f>
        <v>3.4811840200000006</v>
      </c>
      <c r="T994" s="131">
        <f>SUM(T995:T1012)</f>
        <v>3.4626345000000001</v>
      </c>
      <c r="AR994" s="125" t="s">
        <v>82</v>
      </c>
      <c r="AT994" s="132" t="s">
        <v>72</v>
      </c>
      <c r="AU994" s="132" t="s">
        <v>80</v>
      </c>
      <c r="AY994" s="125" t="s">
        <v>252</v>
      </c>
      <c r="BK994" s="133">
        <f>SUM(BK995:BK1012)</f>
        <v>0</v>
      </c>
    </row>
    <row r="995" spans="2:65" s="1" customFormat="1" ht="44.25" customHeight="1">
      <c r="B995" s="32"/>
      <c r="C995" s="136" t="s">
        <v>1230</v>
      </c>
      <c r="D995" s="136" t="s">
        <v>254</v>
      </c>
      <c r="E995" s="137" t="s">
        <v>952</v>
      </c>
      <c r="F995" s="138" t="s">
        <v>953</v>
      </c>
      <c r="G995" s="139" t="s">
        <v>257</v>
      </c>
      <c r="H995" s="140">
        <v>79.95</v>
      </c>
      <c r="I995" s="141"/>
      <c r="J995" s="142">
        <f>ROUND(I995*H995,2)</f>
        <v>0</v>
      </c>
      <c r="K995" s="138" t="s">
        <v>258</v>
      </c>
      <c r="L995" s="32"/>
      <c r="M995" s="143" t="s">
        <v>1</v>
      </c>
      <c r="N995" s="144" t="s">
        <v>38</v>
      </c>
      <c r="P995" s="145">
        <f>O995*H995</f>
        <v>0</v>
      </c>
      <c r="Q995" s="145">
        <v>2.9999999999999997E-4</v>
      </c>
      <c r="R995" s="145">
        <f>Q995*H995</f>
        <v>2.3984999999999999E-2</v>
      </c>
      <c r="S995" s="145">
        <v>0</v>
      </c>
      <c r="T995" s="146">
        <f>S995*H995</f>
        <v>0</v>
      </c>
      <c r="AR995" s="147" t="s">
        <v>368</v>
      </c>
      <c r="AT995" s="147" t="s">
        <v>254</v>
      </c>
      <c r="AU995" s="147" t="s">
        <v>82</v>
      </c>
      <c r="AY995" s="17" t="s">
        <v>252</v>
      </c>
      <c r="BE995" s="148">
        <f>IF(N995="základní",J995,0)</f>
        <v>0</v>
      </c>
      <c r="BF995" s="148">
        <f>IF(N995="snížená",J995,0)</f>
        <v>0</v>
      </c>
      <c r="BG995" s="148">
        <f>IF(N995="zákl. přenesená",J995,0)</f>
        <v>0</v>
      </c>
      <c r="BH995" s="148">
        <f>IF(N995="sníž. přenesená",J995,0)</f>
        <v>0</v>
      </c>
      <c r="BI995" s="148">
        <f>IF(N995="nulová",J995,0)</f>
        <v>0</v>
      </c>
      <c r="BJ995" s="17" t="s">
        <v>80</v>
      </c>
      <c r="BK995" s="148">
        <f>ROUND(I995*H995,2)</f>
        <v>0</v>
      </c>
      <c r="BL995" s="17" t="s">
        <v>368</v>
      </c>
      <c r="BM995" s="147" t="s">
        <v>1231</v>
      </c>
    </row>
    <row r="996" spans="2:65" s="12" customFormat="1">
      <c r="B996" s="149"/>
      <c r="D996" s="150" t="s">
        <v>261</v>
      </c>
      <c r="E996" s="151" t="s">
        <v>1</v>
      </c>
      <c r="F996" s="152" t="s">
        <v>1119</v>
      </c>
      <c r="H996" s="151" t="s">
        <v>1</v>
      </c>
      <c r="I996" s="153"/>
      <c r="L996" s="149"/>
      <c r="M996" s="154"/>
      <c r="T996" s="155"/>
      <c r="AT996" s="151" t="s">
        <v>261</v>
      </c>
      <c r="AU996" s="151" t="s">
        <v>82</v>
      </c>
      <c r="AV996" s="12" t="s">
        <v>80</v>
      </c>
      <c r="AW996" s="12" t="s">
        <v>30</v>
      </c>
      <c r="AX996" s="12" t="s">
        <v>73</v>
      </c>
      <c r="AY996" s="151" t="s">
        <v>252</v>
      </c>
    </row>
    <row r="997" spans="2:65" s="13" customFormat="1">
      <c r="B997" s="156"/>
      <c r="D997" s="150" t="s">
        <v>261</v>
      </c>
      <c r="E997" s="157" t="s">
        <v>1</v>
      </c>
      <c r="F997" s="158" t="s">
        <v>740</v>
      </c>
      <c r="H997" s="159">
        <v>63</v>
      </c>
      <c r="I997" s="160"/>
      <c r="L997" s="156"/>
      <c r="M997" s="161"/>
      <c r="T997" s="162"/>
      <c r="AT997" s="157" t="s">
        <v>261</v>
      </c>
      <c r="AU997" s="157" t="s">
        <v>82</v>
      </c>
      <c r="AV997" s="13" t="s">
        <v>82</v>
      </c>
      <c r="AW997" s="13" t="s">
        <v>30</v>
      </c>
      <c r="AX997" s="13" t="s">
        <v>73</v>
      </c>
      <c r="AY997" s="157" t="s">
        <v>252</v>
      </c>
    </row>
    <row r="998" spans="2:65" s="12" customFormat="1">
      <c r="B998" s="149"/>
      <c r="D998" s="150" t="s">
        <v>261</v>
      </c>
      <c r="E998" s="151" t="s">
        <v>1</v>
      </c>
      <c r="F998" s="152" t="s">
        <v>1121</v>
      </c>
      <c r="H998" s="151" t="s">
        <v>1</v>
      </c>
      <c r="I998" s="153"/>
      <c r="L998" s="149"/>
      <c r="M998" s="154"/>
      <c r="T998" s="155"/>
      <c r="AT998" s="151" t="s">
        <v>261</v>
      </c>
      <c r="AU998" s="151" t="s">
        <v>82</v>
      </c>
      <c r="AV998" s="12" t="s">
        <v>80</v>
      </c>
      <c r="AW998" s="12" t="s">
        <v>30</v>
      </c>
      <c r="AX998" s="12" t="s">
        <v>73</v>
      </c>
      <c r="AY998" s="151" t="s">
        <v>252</v>
      </c>
    </row>
    <row r="999" spans="2:65" s="13" customFormat="1">
      <c r="B999" s="156"/>
      <c r="D999" s="150" t="s">
        <v>261</v>
      </c>
      <c r="E999" s="157" t="s">
        <v>1</v>
      </c>
      <c r="F999" s="158" t="s">
        <v>1232</v>
      </c>
      <c r="H999" s="159">
        <v>16.95</v>
      </c>
      <c r="I999" s="160"/>
      <c r="L999" s="156"/>
      <c r="M999" s="161"/>
      <c r="T999" s="162"/>
      <c r="AT999" s="157" t="s">
        <v>261</v>
      </c>
      <c r="AU999" s="157" t="s">
        <v>82</v>
      </c>
      <c r="AV999" s="13" t="s">
        <v>82</v>
      </c>
      <c r="AW999" s="13" t="s">
        <v>30</v>
      </c>
      <c r="AX999" s="13" t="s">
        <v>73</v>
      </c>
      <c r="AY999" s="157" t="s">
        <v>252</v>
      </c>
    </row>
    <row r="1000" spans="2:65" s="14" customFormat="1">
      <c r="B1000" s="163"/>
      <c r="D1000" s="150" t="s">
        <v>261</v>
      </c>
      <c r="E1000" s="164" t="s">
        <v>1</v>
      </c>
      <c r="F1000" s="165" t="s">
        <v>277</v>
      </c>
      <c r="H1000" s="166">
        <v>79.95</v>
      </c>
      <c r="I1000" s="167"/>
      <c r="L1000" s="163"/>
      <c r="M1000" s="168"/>
      <c r="T1000" s="169"/>
      <c r="AT1000" s="164" t="s">
        <v>261</v>
      </c>
      <c r="AU1000" s="164" t="s">
        <v>82</v>
      </c>
      <c r="AV1000" s="14" t="s">
        <v>259</v>
      </c>
      <c r="AW1000" s="14" t="s">
        <v>30</v>
      </c>
      <c r="AX1000" s="14" t="s">
        <v>80</v>
      </c>
      <c r="AY1000" s="164" t="s">
        <v>252</v>
      </c>
    </row>
    <row r="1001" spans="2:65" s="1" customFormat="1" ht="24.2" customHeight="1">
      <c r="B1001" s="32"/>
      <c r="C1001" s="170" t="s">
        <v>1233</v>
      </c>
      <c r="D1001" s="170" t="s">
        <v>463</v>
      </c>
      <c r="E1001" s="171" t="s">
        <v>984</v>
      </c>
      <c r="F1001" s="172" t="s">
        <v>985</v>
      </c>
      <c r="G1001" s="173" t="s">
        <v>257</v>
      </c>
      <c r="H1001" s="174">
        <v>83.947999999999993</v>
      </c>
      <c r="I1001" s="175"/>
      <c r="J1001" s="176">
        <f>ROUND(I1001*H1001,2)</f>
        <v>0</v>
      </c>
      <c r="K1001" s="172" t="s">
        <v>258</v>
      </c>
      <c r="L1001" s="177"/>
      <c r="M1001" s="178" t="s">
        <v>1</v>
      </c>
      <c r="N1001" s="179" t="s">
        <v>38</v>
      </c>
      <c r="P1001" s="145">
        <f>O1001*H1001</f>
        <v>0</v>
      </c>
      <c r="Q1001" s="145">
        <v>2.2399999999999998E-3</v>
      </c>
      <c r="R1001" s="145">
        <f>Q1001*H1001</f>
        <v>0.18804351999999996</v>
      </c>
      <c r="S1001" s="145">
        <v>0</v>
      </c>
      <c r="T1001" s="146">
        <f>S1001*H1001</f>
        <v>0</v>
      </c>
      <c r="AR1001" s="147" t="s">
        <v>489</v>
      </c>
      <c r="AT1001" s="147" t="s">
        <v>463</v>
      </c>
      <c r="AU1001" s="147" t="s">
        <v>82</v>
      </c>
      <c r="AY1001" s="17" t="s">
        <v>252</v>
      </c>
      <c r="BE1001" s="148">
        <f>IF(N1001="základní",J1001,0)</f>
        <v>0</v>
      </c>
      <c r="BF1001" s="148">
        <f>IF(N1001="snížená",J1001,0)</f>
        <v>0</v>
      </c>
      <c r="BG1001" s="148">
        <f>IF(N1001="zákl. přenesená",J1001,0)</f>
        <v>0</v>
      </c>
      <c r="BH1001" s="148">
        <f>IF(N1001="sníž. přenesená",J1001,0)</f>
        <v>0</v>
      </c>
      <c r="BI1001" s="148">
        <f>IF(N1001="nulová",J1001,0)</f>
        <v>0</v>
      </c>
      <c r="BJ1001" s="17" t="s">
        <v>80</v>
      </c>
      <c r="BK1001" s="148">
        <f>ROUND(I1001*H1001,2)</f>
        <v>0</v>
      </c>
      <c r="BL1001" s="17" t="s">
        <v>368</v>
      </c>
      <c r="BM1001" s="147" t="s">
        <v>1234</v>
      </c>
    </row>
    <row r="1002" spans="2:65" s="13" customFormat="1">
      <c r="B1002" s="156"/>
      <c r="D1002" s="150" t="s">
        <v>261</v>
      </c>
      <c r="E1002" s="157" t="s">
        <v>1</v>
      </c>
      <c r="F1002" s="158" t="s">
        <v>1235</v>
      </c>
      <c r="H1002" s="159">
        <v>83.947999999999993</v>
      </c>
      <c r="I1002" s="160"/>
      <c r="L1002" s="156"/>
      <c r="M1002" s="161"/>
      <c r="T1002" s="162"/>
      <c r="AT1002" s="157" t="s">
        <v>261</v>
      </c>
      <c r="AU1002" s="157" t="s">
        <v>82</v>
      </c>
      <c r="AV1002" s="13" t="s">
        <v>82</v>
      </c>
      <c r="AW1002" s="13" t="s">
        <v>30</v>
      </c>
      <c r="AX1002" s="13" t="s">
        <v>80</v>
      </c>
      <c r="AY1002" s="157" t="s">
        <v>252</v>
      </c>
    </row>
    <row r="1003" spans="2:65" s="1" customFormat="1" ht="49.15" customHeight="1">
      <c r="B1003" s="32"/>
      <c r="C1003" s="136" t="s">
        <v>1236</v>
      </c>
      <c r="D1003" s="136" t="s">
        <v>254</v>
      </c>
      <c r="E1003" s="137" t="s">
        <v>1237</v>
      </c>
      <c r="F1003" s="138" t="s">
        <v>1238</v>
      </c>
      <c r="G1003" s="139" t="s">
        <v>257</v>
      </c>
      <c r="H1003" s="140">
        <v>79.95</v>
      </c>
      <c r="I1003" s="141"/>
      <c r="J1003" s="142">
        <f>ROUND(I1003*H1003,2)</f>
        <v>0</v>
      </c>
      <c r="K1003" s="138" t="s">
        <v>258</v>
      </c>
      <c r="L1003" s="32"/>
      <c r="M1003" s="143" t="s">
        <v>1</v>
      </c>
      <c r="N1003" s="144" t="s">
        <v>38</v>
      </c>
      <c r="P1003" s="145">
        <f>O1003*H1003</f>
        <v>0</v>
      </c>
      <c r="Q1003" s="145">
        <v>0</v>
      </c>
      <c r="R1003" s="145">
        <f>Q1003*H1003</f>
        <v>0</v>
      </c>
      <c r="S1003" s="145">
        <v>1.4999999999999999E-2</v>
      </c>
      <c r="T1003" s="146">
        <f>S1003*H1003</f>
        <v>1.1992499999999999</v>
      </c>
      <c r="AR1003" s="147" t="s">
        <v>368</v>
      </c>
      <c r="AT1003" s="147" t="s">
        <v>254</v>
      </c>
      <c r="AU1003" s="147" t="s">
        <v>82</v>
      </c>
      <c r="AY1003" s="17" t="s">
        <v>252</v>
      </c>
      <c r="BE1003" s="148">
        <f>IF(N1003="základní",J1003,0)</f>
        <v>0</v>
      </c>
      <c r="BF1003" s="148">
        <f>IF(N1003="snížená",J1003,0)</f>
        <v>0</v>
      </c>
      <c r="BG1003" s="148">
        <f>IF(N1003="zákl. přenesená",J1003,0)</f>
        <v>0</v>
      </c>
      <c r="BH1003" s="148">
        <f>IF(N1003="sníž. přenesená",J1003,0)</f>
        <v>0</v>
      </c>
      <c r="BI1003" s="148">
        <f>IF(N1003="nulová",J1003,0)</f>
        <v>0</v>
      </c>
      <c r="BJ1003" s="17" t="s">
        <v>80</v>
      </c>
      <c r="BK1003" s="148">
        <f>ROUND(I1003*H1003,2)</f>
        <v>0</v>
      </c>
      <c r="BL1003" s="17" t="s">
        <v>368</v>
      </c>
      <c r="BM1003" s="147" t="s">
        <v>1239</v>
      </c>
    </row>
    <row r="1004" spans="2:65" s="1" customFormat="1" ht="55.5" customHeight="1">
      <c r="B1004" s="32"/>
      <c r="C1004" s="136" t="s">
        <v>1240</v>
      </c>
      <c r="D1004" s="136" t="s">
        <v>254</v>
      </c>
      <c r="E1004" s="137" t="s">
        <v>1167</v>
      </c>
      <c r="F1004" s="138" t="s">
        <v>1168</v>
      </c>
      <c r="G1004" s="139" t="s">
        <v>257</v>
      </c>
      <c r="H1004" s="140">
        <v>79.95</v>
      </c>
      <c r="I1004" s="141"/>
      <c r="J1004" s="142">
        <f>ROUND(I1004*H1004,2)</f>
        <v>0</v>
      </c>
      <c r="K1004" s="138" t="s">
        <v>258</v>
      </c>
      <c r="L1004" s="32"/>
      <c r="M1004" s="143" t="s">
        <v>1</v>
      </c>
      <c r="N1004" s="144" t="s">
        <v>38</v>
      </c>
      <c r="P1004" s="145">
        <f>O1004*H1004</f>
        <v>0</v>
      </c>
      <c r="Q1004" s="145">
        <v>4.0890000000000003E-2</v>
      </c>
      <c r="R1004" s="145">
        <f>Q1004*H1004</f>
        <v>3.2691555000000005</v>
      </c>
      <c r="S1004" s="145">
        <v>0</v>
      </c>
      <c r="T1004" s="146">
        <f>S1004*H1004</f>
        <v>0</v>
      </c>
      <c r="AR1004" s="147" t="s">
        <v>368</v>
      </c>
      <c r="AT1004" s="147" t="s">
        <v>254</v>
      </c>
      <c r="AU1004" s="147" t="s">
        <v>82</v>
      </c>
      <c r="AY1004" s="17" t="s">
        <v>252</v>
      </c>
      <c r="BE1004" s="148">
        <f>IF(N1004="základní",J1004,0)</f>
        <v>0</v>
      </c>
      <c r="BF1004" s="148">
        <f>IF(N1004="snížená",J1004,0)</f>
        <v>0</v>
      </c>
      <c r="BG1004" s="148">
        <f>IF(N1004="zákl. přenesená",J1004,0)</f>
        <v>0</v>
      </c>
      <c r="BH1004" s="148">
        <f>IF(N1004="sníž. přenesená",J1004,0)</f>
        <v>0</v>
      </c>
      <c r="BI1004" s="148">
        <f>IF(N1004="nulová",J1004,0)</f>
        <v>0</v>
      </c>
      <c r="BJ1004" s="17" t="s">
        <v>80</v>
      </c>
      <c r="BK1004" s="148">
        <f>ROUND(I1004*H1004,2)</f>
        <v>0</v>
      </c>
      <c r="BL1004" s="17" t="s">
        <v>368</v>
      </c>
      <c r="BM1004" s="147" t="s">
        <v>1241</v>
      </c>
    </row>
    <row r="1005" spans="2:65" s="12" customFormat="1">
      <c r="B1005" s="149"/>
      <c r="D1005" s="150" t="s">
        <v>261</v>
      </c>
      <c r="E1005" s="151" t="s">
        <v>1</v>
      </c>
      <c r="F1005" s="152" t="s">
        <v>1242</v>
      </c>
      <c r="H1005" s="151" t="s">
        <v>1</v>
      </c>
      <c r="I1005" s="153"/>
      <c r="L1005" s="149"/>
      <c r="M1005" s="154"/>
      <c r="T1005" s="155"/>
      <c r="AT1005" s="151" t="s">
        <v>261</v>
      </c>
      <c r="AU1005" s="151" t="s">
        <v>82</v>
      </c>
      <c r="AV1005" s="12" t="s">
        <v>80</v>
      </c>
      <c r="AW1005" s="12" t="s">
        <v>30</v>
      </c>
      <c r="AX1005" s="12" t="s">
        <v>73</v>
      </c>
      <c r="AY1005" s="151" t="s">
        <v>252</v>
      </c>
    </row>
    <row r="1006" spans="2:65" s="12" customFormat="1">
      <c r="B1006" s="149"/>
      <c r="D1006" s="150" t="s">
        <v>261</v>
      </c>
      <c r="E1006" s="151" t="s">
        <v>1</v>
      </c>
      <c r="F1006" s="152" t="s">
        <v>1119</v>
      </c>
      <c r="H1006" s="151" t="s">
        <v>1</v>
      </c>
      <c r="I1006" s="153"/>
      <c r="L1006" s="149"/>
      <c r="M1006" s="154"/>
      <c r="T1006" s="155"/>
      <c r="AT1006" s="151" t="s">
        <v>261</v>
      </c>
      <c r="AU1006" s="151" t="s">
        <v>82</v>
      </c>
      <c r="AV1006" s="12" t="s">
        <v>80</v>
      </c>
      <c r="AW1006" s="12" t="s">
        <v>30</v>
      </c>
      <c r="AX1006" s="12" t="s">
        <v>73</v>
      </c>
      <c r="AY1006" s="151" t="s">
        <v>252</v>
      </c>
    </row>
    <row r="1007" spans="2:65" s="13" customFormat="1">
      <c r="B1007" s="156"/>
      <c r="D1007" s="150" t="s">
        <v>261</v>
      </c>
      <c r="E1007" s="157" t="s">
        <v>1</v>
      </c>
      <c r="F1007" s="158" t="s">
        <v>740</v>
      </c>
      <c r="H1007" s="159">
        <v>63</v>
      </c>
      <c r="I1007" s="160"/>
      <c r="L1007" s="156"/>
      <c r="M1007" s="161"/>
      <c r="T1007" s="162"/>
      <c r="AT1007" s="157" t="s">
        <v>261</v>
      </c>
      <c r="AU1007" s="157" t="s">
        <v>82</v>
      </c>
      <c r="AV1007" s="13" t="s">
        <v>82</v>
      </c>
      <c r="AW1007" s="13" t="s">
        <v>30</v>
      </c>
      <c r="AX1007" s="13" t="s">
        <v>73</v>
      </c>
      <c r="AY1007" s="157" t="s">
        <v>252</v>
      </c>
    </row>
    <row r="1008" spans="2:65" s="12" customFormat="1">
      <c r="B1008" s="149"/>
      <c r="D1008" s="150" t="s">
        <v>261</v>
      </c>
      <c r="E1008" s="151" t="s">
        <v>1</v>
      </c>
      <c r="F1008" s="152" t="s">
        <v>1121</v>
      </c>
      <c r="H1008" s="151" t="s">
        <v>1</v>
      </c>
      <c r="I1008" s="153"/>
      <c r="L1008" s="149"/>
      <c r="M1008" s="154"/>
      <c r="T1008" s="155"/>
      <c r="AT1008" s="151" t="s">
        <v>261</v>
      </c>
      <c r="AU1008" s="151" t="s">
        <v>82</v>
      </c>
      <c r="AV1008" s="12" t="s">
        <v>80</v>
      </c>
      <c r="AW1008" s="12" t="s">
        <v>30</v>
      </c>
      <c r="AX1008" s="12" t="s">
        <v>73</v>
      </c>
      <c r="AY1008" s="151" t="s">
        <v>252</v>
      </c>
    </row>
    <row r="1009" spans="2:65" s="13" customFormat="1">
      <c r="B1009" s="156"/>
      <c r="D1009" s="150" t="s">
        <v>261</v>
      </c>
      <c r="E1009" s="157" t="s">
        <v>1</v>
      </c>
      <c r="F1009" s="158" t="s">
        <v>1232</v>
      </c>
      <c r="H1009" s="159">
        <v>16.95</v>
      </c>
      <c r="I1009" s="160"/>
      <c r="L1009" s="156"/>
      <c r="M1009" s="161"/>
      <c r="T1009" s="162"/>
      <c r="AT1009" s="157" t="s">
        <v>261</v>
      </c>
      <c r="AU1009" s="157" t="s">
        <v>82</v>
      </c>
      <c r="AV1009" s="13" t="s">
        <v>82</v>
      </c>
      <c r="AW1009" s="13" t="s">
        <v>30</v>
      </c>
      <c r="AX1009" s="13" t="s">
        <v>73</v>
      </c>
      <c r="AY1009" s="157" t="s">
        <v>252</v>
      </c>
    </row>
    <row r="1010" spans="2:65" s="14" customFormat="1">
      <c r="B1010" s="163"/>
      <c r="D1010" s="150" t="s">
        <v>261</v>
      </c>
      <c r="E1010" s="164" t="s">
        <v>1</v>
      </c>
      <c r="F1010" s="165" t="s">
        <v>277</v>
      </c>
      <c r="H1010" s="166">
        <v>79.95</v>
      </c>
      <c r="I1010" s="167"/>
      <c r="L1010" s="163"/>
      <c r="M1010" s="168"/>
      <c r="T1010" s="169"/>
      <c r="AT1010" s="164" t="s">
        <v>261</v>
      </c>
      <c r="AU1010" s="164" t="s">
        <v>82</v>
      </c>
      <c r="AV1010" s="14" t="s">
        <v>259</v>
      </c>
      <c r="AW1010" s="14" t="s">
        <v>30</v>
      </c>
      <c r="AX1010" s="14" t="s">
        <v>80</v>
      </c>
      <c r="AY1010" s="164" t="s">
        <v>252</v>
      </c>
    </row>
    <row r="1011" spans="2:65" s="1" customFormat="1" ht="49.15" customHeight="1">
      <c r="B1011" s="32"/>
      <c r="C1011" s="136" t="s">
        <v>1243</v>
      </c>
      <c r="D1011" s="136" t="s">
        <v>254</v>
      </c>
      <c r="E1011" s="137" t="s">
        <v>1244</v>
      </c>
      <c r="F1011" s="138" t="s">
        <v>1245</v>
      </c>
      <c r="G1011" s="139" t="s">
        <v>257</v>
      </c>
      <c r="H1011" s="140">
        <v>79.95</v>
      </c>
      <c r="I1011" s="141"/>
      <c r="J1011" s="142">
        <f>ROUND(I1011*H1011,2)</f>
        <v>0</v>
      </c>
      <c r="K1011" s="138" t="s">
        <v>258</v>
      </c>
      <c r="L1011" s="32"/>
      <c r="M1011" s="143" t="s">
        <v>1</v>
      </c>
      <c r="N1011" s="144" t="s">
        <v>38</v>
      </c>
      <c r="P1011" s="145">
        <f>O1011*H1011</f>
        <v>0</v>
      </c>
      <c r="Q1011" s="145">
        <v>0</v>
      </c>
      <c r="R1011" s="145">
        <f>Q1011*H1011</f>
        <v>0</v>
      </c>
      <c r="S1011" s="145">
        <v>2.8309999999999998E-2</v>
      </c>
      <c r="T1011" s="146">
        <f>S1011*H1011</f>
        <v>2.2633844999999999</v>
      </c>
      <c r="AR1011" s="147" t="s">
        <v>368</v>
      </c>
      <c r="AT1011" s="147" t="s">
        <v>254</v>
      </c>
      <c r="AU1011" s="147" t="s">
        <v>82</v>
      </c>
      <c r="AY1011" s="17" t="s">
        <v>252</v>
      </c>
      <c r="BE1011" s="148">
        <f>IF(N1011="základní",J1011,0)</f>
        <v>0</v>
      </c>
      <c r="BF1011" s="148">
        <f>IF(N1011="snížená",J1011,0)</f>
        <v>0</v>
      </c>
      <c r="BG1011" s="148">
        <f>IF(N1011="zákl. přenesená",J1011,0)</f>
        <v>0</v>
      </c>
      <c r="BH1011" s="148">
        <f>IF(N1011="sníž. přenesená",J1011,0)</f>
        <v>0</v>
      </c>
      <c r="BI1011" s="148">
        <f>IF(N1011="nulová",J1011,0)</f>
        <v>0</v>
      </c>
      <c r="BJ1011" s="17" t="s">
        <v>80</v>
      </c>
      <c r="BK1011" s="148">
        <f>ROUND(I1011*H1011,2)</f>
        <v>0</v>
      </c>
      <c r="BL1011" s="17" t="s">
        <v>368</v>
      </c>
      <c r="BM1011" s="147" t="s">
        <v>1246</v>
      </c>
    </row>
    <row r="1012" spans="2:65" s="1" customFormat="1" ht="76.349999999999994" customHeight="1">
      <c r="B1012" s="32"/>
      <c r="C1012" s="136" t="s">
        <v>1247</v>
      </c>
      <c r="D1012" s="136" t="s">
        <v>254</v>
      </c>
      <c r="E1012" s="137" t="s">
        <v>1184</v>
      </c>
      <c r="F1012" s="138" t="s">
        <v>1185</v>
      </c>
      <c r="G1012" s="139" t="s">
        <v>336</v>
      </c>
      <c r="H1012" s="140">
        <v>3.4809999999999999</v>
      </c>
      <c r="I1012" s="141"/>
      <c r="J1012" s="142">
        <f>ROUND(I1012*H1012,2)</f>
        <v>0</v>
      </c>
      <c r="K1012" s="138" t="s">
        <v>258</v>
      </c>
      <c r="L1012" s="32"/>
      <c r="M1012" s="143" t="s">
        <v>1</v>
      </c>
      <c r="N1012" s="144" t="s">
        <v>38</v>
      </c>
      <c r="P1012" s="145">
        <f>O1012*H1012</f>
        <v>0</v>
      </c>
      <c r="Q1012" s="145">
        <v>0</v>
      </c>
      <c r="R1012" s="145">
        <f>Q1012*H1012</f>
        <v>0</v>
      </c>
      <c r="S1012" s="145">
        <v>0</v>
      </c>
      <c r="T1012" s="146">
        <f>S1012*H1012</f>
        <v>0</v>
      </c>
      <c r="AR1012" s="147" t="s">
        <v>368</v>
      </c>
      <c r="AT1012" s="147" t="s">
        <v>254</v>
      </c>
      <c r="AU1012" s="147" t="s">
        <v>82</v>
      </c>
      <c r="AY1012" s="17" t="s">
        <v>252</v>
      </c>
      <c r="BE1012" s="148">
        <f>IF(N1012="základní",J1012,0)</f>
        <v>0</v>
      </c>
      <c r="BF1012" s="148">
        <f>IF(N1012="snížená",J1012,0)</f>
        <v>0</v>
      </c>
      <c r="BG1012" s="148">
        <f>IF(N1012="zákl. přenesená",J1012,0)</f>
        <v>0</v>
      </c>
      <c r="BH1012" s="148">
        <f>IF(N1012="sníž. přenesená",J1012,0)</f>
        <v>0</v>
      </c>
      <c r="BI1012" s="148">
        <f>IF(N1012="nulová",J1012,0)</f>
        <v>0</v>
      </c>
      <c r="BJ1012" s="17" t="s">
        <v>80</v>
      </c>
      <c r="BK1012" s="148">
        <f>ROUND(I1012*H1012,2)</f>
        <v>0</v>
      </c>
      <c r="BL1012" s="17" t="s">
        <v>368</v>
      </c>
      <c r="BM1012" s="147" t="s">
        <v>1248</v>
      </c>
    </row>
    <row r="1013" spans="2:65" s="11" customFormat="1" ht="22.9" customHeight="1">
      <c r="B1013" s="124"/>
      <c r="D1013" s="125" t="s">
        <v>72</v>
      </c>
      <c r="E1013" s="134" t="s">
        <v>1249</v>
      </c>
      <c r="F1013" s="134" t="s">
        <v>1250</v>
      </c>
      <c r="I1013" s="127"/>
      <c r="J1013" s="135">
        <f>BK1013</f>
        <v>0</v>
      </c>
      <c r="L1013" s="124"/>
      <c r="M1013" s="129"/>
      <c r="P1013" s="130">
        <f>SUM(P1014:P1016)</f>
        <v>0</v>
      </c>
      <c r="R1013" s="130">
        <f>SUM(R1014:R1016)</f>
        <v>0</v>
      </c>
      <c r="T1013" s="131">
        <f>SUM(T1014:T1016)</f>
        <v>4.942125E-2</v>
      </c>
      <c r="AR1013" s="125" t="s">
        <v>82</v>
      </c>
      <c r="AT1013" s="132" t="s">
        <v>72</v>
      </c>
      <c r="AU1013" s="132" t="s">
        <v>80</v>
      </c>
      <c r="AY1013" s="125" t="s">
        <v>252</v>
      </c>
      <c r="BK1013" s="133">
        <f>SUM(BK1014:BK1016)</f>
        <v>0</v>
      </c>
    </row>
    <row r="1014" spans="2:65" s="1" customFormat="1" ht="24.2" customHeight="1">
      <c r="B1014" s="32"/>
      <c r="C1014" s="136" t="s">
        <v>1251</v>
      </c>
      <c r="D1014" s="136" t="s">
        <v>254</v>
      </c>
      <c r="E1014" s="137" t="s">
        <v>1252</v>
      </c>
      <c r="F1014" s="138" t="s">
        <v>1253</v>
      </c>
      <c r="G1014" s="139" t="s">
        <v>610</v>
      </c>
      <c r="H1014" s="140">
        <v>25.875</v>
      </c>
      <c r="I1014" s="141"/>
      <c r="J1014" s="142">
        <f>ROUND(I1014*H1014,2)</f>
        <v>0</v>
      </c>
      <c r="K1014" s="138" t="s">
        <v>258</v>
      </c>
      <c r="L1014" s="32"/>
      <c r="M1014" s="143" t="s">
        <v>1</v>
      </c>
      <c r="N1014" s="144" t="s">
        <v>38</v>
      </c>
      <c r="P1014" s="145">
        <f>O1014*H1014</f>
        <v>0</v>
      </c>
      <c r="Q1014" s="145">
        <v>0</v>
      </c>
      <c r="R1014" s="145">
        <f>Q1014*H1014</f>
        <v>0</v>
      </c>
      <c r="S1014" s="145">
        <v>1.91E-3</v>
      </c>
      <c r="T1014" s="146">
        <f>S1014*H1014</f>
        <v>4.942125E-2</v>
      </c>
      <c r="AR1014" s="147" t="s">
        <v>368</v>
      </c>
      <c r="AT1014" s="147" t="s">
        <v>254</v>
      </c>
      <c r="AU1014" s="147" t="s">
        <v>82</v>
      </c>
      <c r="AY1014" s="17" t="s">
        <v>252</v>
      </c>
      <c r="BE1014" s="148">
        <f>IF(N1014="základní",J1014,0)</f>
        <v>0</v>
      </c>
      <c r="BF1014" s="148">
        <f>IF(N1014="snížená",J1014,0)</f>
        <v>0</v>
      </c>
      <c r="BG1014" s="148">
        <f>IF(N1014="zákl. přenesená",J1014,0)</f>
        <v>0</v>
      </c>
      <c r="BH1014" s="148">
        <f>IF(N1014="sníž. přenesená",J1014,0)</f>
        <v>0</v>
      </c>
      <c r="BI1014" s="148">
        <f>IF(N1014="nulová",J1014,0)</f>
        <v>0</v>
      </c>
      <c r="BJ1014" s="17" t="s">
        <v>80</v>
      </c>
      <c r="BK1014" s="148">
        <f>ROUND(I1014*H1014,2)</f>
        <v>0</v>
      </c>
      <c r="BL1014" s="17" t="s">
        <v>368</v>
      </c>
      <c r="BM1014" s="147" t="s">
        <v>1254</v>
      </c>
    </row>
    <row r="1015" spans="2:65" s="12" customFormat="1">
      <c r="B1015" s="149"/>
      <c r="D1015" s="150" t="s">
        <v>261</v>
      </c>
      <c r="E1015" s="151" t="s">
        <v>1</v>
      </c>
      <c r="F1015" s="152" t="s">
        <v>455</v>
      </c>
      <c r="H1015" s="151" t="s">
        <v>1</v>
      </c>
      <c r="I1015" s="153"/>
      <c r="L1015" s="149"/>
      <c r="M1015" s="154"/>
      <c r="T1015" s="155"/>
      <c r="AT1015" s="151" t="s">
        <v>261</v>
      </c>
      <c r="AU1015" s="151" t="s">
        <v>82</v>
      </c>
      <c r="AV1015" s="12" t="s">
        <v>80</v>
      </c>
      <c r="AW1015" s="12" t="s">
        <v>30</v>
      </c>
      <c r="AX1015" s="12" t="s">
        <v>73</v>
      </c>
      <c r="AY1015" s="151" t="s">
        <v>252</v>
      </c>
    </row>
    <row r="1016" spans="2:65" s="13" customFormat="1">
      <c r="B1016" s="156"/>
      <c r="D1016" s="150" t="s">
        <v>261</v>
      </c>
      <c r="E1016" s="157" t="s">
        <v>1</v>
      </c>
      <c r="F1016" s="158" t="s">
        <v>1255</v>
      </c>
      <c r="H1016" s="159">
        <v>25.875</v>
      </c>
      <c r="I1016" s="160"/>
      <c r="L1016" s="156"/>
      <c r="M1016" s="161"/>
      <c r="T1016" s="162"/>
      <c r="AT1016" s="157" t="s">
        <v>261</v>
      </c>
      <c r="AU1016" s="157" t="s">
        <v>82</v>
      </c>
      <c r="AV1016" s="13" t="s">
        <v>82</v>
      </c>
      <c r="AW1016" s="13" t="s">
        <v>30</v>
      </c>
      <c r="AX1016" s="13" t="s">
        <v>80</v>
      </c>
      <c r="AY1016" s="157" t="s">
        <v>252</v>
      </c>
    </row>
    <row r="1017" spans="2:65" s="11" customFormat="1" ht="22.9" customHeight="1">
      <c r="B1017" s="124"/>
      <c r="D1017" s="125" t="s">
        <v>72</v>
      </c>
      <c r="E1017" s="134" t="s">
        <v>1256</v>
      </c>
      <c r="F1017" s="134" t="s">
        <v>1257</v>
      </c>
      <c r="I1017" s="127"/>
      <c r="J1017" s="135">
        <f>BK1017</f>
        <v>0</v>
      </c>
      <c r="L1017" s="124"/>
      <c r="M1017" s="129"/>
      <c r="P1017" s="130">
        <f>SUM(P1018:P1049)</f>
        <v>0</v>
      </c>
      <c r="R1017" s="130">
        <f>SUM(R1018:R1049)</f>
        <v>0.18130199999999999</v>
      </c>
      <c r="T1017" s="131">
        <f>SUM(T1018:T1049)</f>
        <v>0.77600000000000002</v>
      </c>
      <c r="AR1017" s="125" t="s">
        <v>82</v>
      </c>
      <c r="AT1017" s="132" t="s">
        <v>72</v>
      </c>
      <c r="AU1017" s="132" t="s">
        <v>80</v>
      </c>
      <c r="AY1017" s="125" t="s">
        <v>252</v>
      </c>
      <c r="BK1017" s="133">
        <f>SUM(BK1018:BK1049)</f>
        <v>0</v>
      </c>
    </row>
    <row r="1018" spans="2:65" s="1" customFormat="1" ht="24.2" customHeight="1">
      <c r="B1018" s="32"/>
      <c r="C1018" s="136" t="s">
        <v>1258</v>
      </c>
      <c r="D1018" s="136" t="s">
        <v>254</v>
      </c>
      <c r="E1018" s="137" t="s">
        <v>1213</v>
      </c>
      <c r="F1018" s="138" t="s">
        <v>1214</v>
      </c>
      <c r="G1018" s="139" t="s">
        <v>345</v>
      </c>
      <c r="H1018" s="140">
        <v>16</v>
      </c>
      <c r="I1018" s="141"/>
      <c r="J1018" s="142">
        <f>ROUND(I1018*H1018,2)</f>
        <v>0</v>
      </c>
      <c r="K1018" s="138" t="s">
        <v>258</v>
      </c>
      <c r="L1018" s="32"/>
      <c r="M1018" s="143" t="s">
        <v>1</v>
      </c>
      <c r="N1018" s="144" t="s">
        <v>38</v>
      </c>
      <c r="P1018" s="145">
        <f>O1018*H1018</f>
        <v>0</v>
      </c>
      <c r="Q1018" s="145">
        <v>0</v>
      </c>
      <c r="R1018" s="145">
        <f>Q1018*H1018</f>
        <v>0</v>
      </c>
      <c r="S1018" s="145">
        <v>2.4E-2</v>
      </c>
      <c r="T1018" s="146">
        <f>S1018*H1018</f>
        <v>0.38400000000000001</v>
      </c>
      <c r="AR1018" s="147" t="s">
        <v>368</v>
      </c>
      <c r="AT1018" s="147" t="s">
        <v>254</v>
      </c>
      <c r="AU1018" s="147" t="s">
        <v>82</v>
      </c>
      <c r="AY1018" s="17" t="s">
        <v>252</v>
      </c>
      <c r="BE1018" s="148">
        <f>IF(N1018="základní",J1018,0)</f>
        <v>0</v>
      </c>
      <c r="BF1018" s="148">
        <f>IF(N1018="snížená",J1018,0)</f>
        <v>0</v>
      </c>
      <c r="BG1018" s="148">
        <f>IF(N1018="zákl. přenesená",J1018,0)</f>
        <v>0</v>
      </c>
      <c r="BH1018" s="148">
        <f>IF(N1018="sníž. přenesená",J1018,0)</f>
        <v>0</v>
      </c>
      <c r="BI1018" s="148">
        <f>IF(N1018="nulová",J1018,0)</f>
        <v>0</v>
      </c>
      <c r="BJ1018" s="17" t="s">
        <v>80</v>
      </c>
      <c r="BK1018" s="148">
        <f>ROUND(I1018*H1018,2)</f>
        <v>0</v>
      </c>
      <c r="BL1018" s="17" t="s">
        <v>368</v>
      </c>
      <c r="BM1018" s="147" t="s">
        <v>1259</v>
      </c>
    </row>
    <row r="1019" spans="2:65" s="1" customFormat="1" ht="24.2" customHeight="1">
      <c r="B1019" s="32"/>
      <c r="C1019" s="136" t="s">
        <v>1260</v>
      </c>
      <c r="D1019" s="136" t="s">
        <v>254</v>
      </c>
      <c r="E1019" s="137" t="s">
        <v>1217</v>
      </c>
      <c r="F1019" s="138" t="s">
        <v>1218</v>
      </c>
      <c r="G1019" s="139" t="s">
        <v>345</v>
      </c>
      <c r="H1019" s="140">
        <v>14</v>
      </c>
      <c r="I1019" s="141"/>
      <c r="J1019" s="142">
        <f>ROUND(I1019*H1019,2)</f>
        <v>0</v>
      </c>
      <c r="K1019" s="138" t="s">
        <v>258</v>
      </c>
      <c r="L1019" s="32"/>
      <c r="M1019" s="143" t="s">
        <v>1</v>
      </c>
      <c r="N1019" s="144" t="s">
        <v>38</v>
      </c>
      <c r="P1019" s="145">
        <f>O1019*H1019</f>
        <v>0</v>
      </c>
      <c r="Q1019" s="145">
        <v>0</v>
      </c>
      <c r="R1019" s="145">
        <f>Q1019*H1019</f>
        <v>0</v>
      </c>
      <c r="S1019" s="145">
        <v>2.8000000000000001E-2</v>
      </c>
      <c r="T1019" s="146">
        <f>S1019*H1019</f>
        <v>0.39200000000000002</v>
      </c>
      <c r="AR1019" s="147" t="s">
        <v>368</v>
      </c>
      <c r="AT1019" s="147" t="s">
        <v>254</v>
      </c>
      <c r="AU1019" s="147" t="s">
        <v>82</v>
      </c>
      <c r="AY1019" s="17" t="s">
        <v>252</v>
      </c>
      <c r="BE1019" s="148">
        <f>IF(N1019="základní",J1019,0)</f>
        <v>0</v>
      </c>
      <c r="BF1019" s="148">
        <f>IF(N1019="snížená",J1019,0)</f>
        <v>0</v>
      </c>
      <c r="BG1019" s="148">
        <f>IF(N1019="zákl. přenesená",J1019,0)</f>
        <v>0</v>
      </c>
      <c r="BH1019" s="148">
        <f>IF(N1019="sníž. přenesená",J1019,0)</f>
        <v>0</v>
      </c>
      <c r="BI1019" s="148">
        <f>IF(N1019="nulová",J1019,0)</f>
        <v>0</v>
      </c>
      <c r="BJ1019" s="17" t="s">
        <v>80</v>
      </c>
      <c r="BK1019" s="148">
        <f>ROUND(I1019*H1019,2)</f>
        <v>0</v>
      </c>
      <c r="BL1019" s="17" t="s">
        <v>368</v>
      </c>
      <c r="BM1019" s="147" t="s">
        <v>1261</v>
      </c>
    </row>
    <row r="1020" spans="2:65" s="1" customFormat="1" ht="33" customHeight="1">
      <c r="B1020" s="32"/>
      <c r="C1020" s="136" t="s">
        <v>1262</v>
      </c>
      <c r="D1020" s="136" t="s">
        <v>254</v>
      </c>
      <c r="E1020" s="137" t="s">
        <v>1263</v>
      </c>
      <c r="F1020" s="138" t="s">
        <v>1264</v>
      </c>
      <c r="G1020" s="139" t="s">
        <v>610</v>
      </c>
      <c r="H1020" s="140">
        <v>54.94</v>
      </c>
      <c r="I1020" s="141"/>
      <c r="J1020" s="142">
        <f>ROUND(I1020*H1020,2)</f>
        <v>0</v>
      </c>
      <c r="K1020" s="138" t="s">
        <v>258</v>
      </c>
      <c r="L1020" s="32"/>
      <c r="M1020" s="143" t="s">
        <v>1</v>
      </c>
      <c r="N1020" s="144" t="s">
        <v>38</v>
      </c>
      <c r="P1020" s="145">
        <f>O1020*H1020</f>
        <v>0</v>
      </c>
      <c r="Q1020" s="145">
        <v>0</v>
      </c>
      <c r="R1020" s="145">
        <f>Q1020*H1020</f>
        <v>0</v>
      </c>
      <c r="S1020" s="145">
        <v>0</v>
      </c>
      <c r="T1020" s="146">
        <f>S1020*H1020</f>
        <v>0</v>
      </c>
      <c r="AR1020" s="147" t="s">
        <v>368</v>
      </c>
      <c r="AT1020" s="147" t="s">
        <v>254</v>
      </c>
      <c r="AU1020" s="147" t="s">
        <v>82</v>
      </c>
      <c r="AY1020" s="17" t="s">
        <v>252</v>
      </c>
      <c r="BE1020" s="148">
        <f>IF(N1020="základní",J1020,0)</f>
        <v>0</v>
      </c>
      <c r="BF1020" s="148">
        <f>IF(N1020="snížená",J1020,0)</f>
        <v>0</v>
      </c>
      <c r="BG1020" s="148">
        <f>IF(N1020="zákl. přenesená",J1020,0)</f>
        <v>0</v>
      </c>
      <c r="BH1020" s="148">
        <f>IF(N1020="sníž. přenesená",J1020,0)</f>
        <v>0</v>
      </c>
      <c r="BI1020" s="148">
        <f>IF(N1020="nulová",J1020,0)</f>
        <v>0</v>
      </c>
      <c r="BJ1020" s="17" t="s">
        <v>80</v>
      </c>
      <c r="BK1020" s="148">
        <f>ROUND(I1020*H1020,2)</f>
        <v>0</v>
      </c>
      <c r="BL1020" s="17" t="s">
        <v>368</v>
      </c>
      <c r="BM1020" s="147" t="s">
        <v>1265</v>
      </c>
    </row>
    <row r="1021" spans="2:65" s="12" customFormat="1">
      <c r="B1021" s="149"/>
      <c r="D1021" s="150" t="s">
        <v>261</v>
      </c>
      <c r="E1021" s="151" t="s">
        <v>1</v>
      </c>
      <c r="F1021" s="152" t="s">
        <v>1266</v>
      </c>
      <c r="H1021" s="151" t="s">
        <v>1</v>
      </c>
      <c r="I1021" s="153"/>
      <c r="L1021" s="149"/>
      <c r="M1021" s="154"/>
      <c r="T1021" s="155"/>
      <c r="AT1021" s="151" t="s">
        <v>261</v>
      </c>
      <c r="AU1021" s="151" t="s">
        <v>82</v>
      </c>
      <c r="AV1021" s="12" t="s">
        <v>80</v>
      </c>
      <c r="AW1021" s="12" t="s">
        <v>30</v>
      </c>
      <c r="AX1021" s="12" t="s">
        <v>73</v>
      </c>
      <c r="AY1021" s="151" t="s">
        <v>252</v>
      </c>
    </row>
    <row r="1022" spans="2:65" s="13" customFormat="1">
      <c r="B1022" s="156"/>
      <c r="D1022" s="150" t="s">
        <v>261</v>
      </c>
      <c r="E1022" s="157" t="s">
        <v>1</v>
      </c>
      <c r="F1022" s="158" t="s">
        <v>1267</v>
      </c>
      <c r="H1022" s="159">
        <v>4.8</v>
      </c>
      <c r="I1022" s="160"/>
      <c r="L1022" s="156"/>
      <c r="M1022" s="161"/>
      <c r="T1022" s="162"/>
      <c r="AT1022" s="157" t="s">
        <v>261</v>
      </c>
      <c r="AU1022" s="157" t="s">
        <v>82</v>
      </c>
      <c r="AV1022" s="13" t="s">
        <v>82</v>
      </c>
      <c r="AW1022" s="13" t="s">
        <v>30</v>
      </c>
      <c r="AX1022" s="13" t="s">
        <v>73</v>
      </c>
      <c r="AY1022" s="157" t="s">
        <v>252</v>
      </c>
    </row>
    <row r="1023" spans="2:65" s="12" customFormat="1">
      <c r="B1023" s="149"/>
      <c r="D1023" s="150" t="s">
        <v>261</v>
      </c>
      <c r="E1023" s="151" t="s">
        <v>1</v>
      </c>
      <c r="F1023" s="152" t="s">
        <v>1268</v>
      </c>
      <c r="H1023" s="151" t="s">
        <v>1</v>
      </c>
      <c r="I1023" s="153"/>
      <c r="L1023" s="149"/>
      <c r="M1023" s="154"/>
      <c r="T1023" s="155"/>
      <c r="AT1023" s="151" t="s">
        <v>261</v>
      </c>
      <c r="AU1023" s="151" t="s">
        <v>82</v>
      </c>
      <c r="AV1023" s="12" t="s">
        <v>80</v>
      </c>
      <c r="AW1023" s="12" t="s">
        <v>30</v>
      </c>
      <c r="AX1023" s="12" t="s">
        <v>73</v>
      </c>
      <c r="AY1023" s="151" t="s">
        <v>252</v>
      </c>
    </row>
    <row r="1024" spans="2:65" s="13" customFormat="1">
      <c r="B1024" s="156"/>
      <c r="D1024" s="150" t="s">
        <v>261</v>
      </c>
      <c r="E1024" s="157" t="s">
        <v>1</v>
      </c>
      <c r="F1024" s="158" t="s">
        <v>1269</v>
      </c>
      <c r="H1024" s="159">
        <v>5.4</v>
      </c>
      <c r="I1024" s="160"/>
      <c r="L1024" s="156"/>
      <c r="M1024" s="161"/>
      <c r="T1024" s="162"/>
      <c r="AT1024" s="157" t="s">
        <v>261</v>
      </c>
      <c r="AU1024" s="157" t="s">
        <v>82</v>
      </c>
      <c r="AV1024" s="13" t="s">
        <v>82</v>
      </c>
      <c r="AW1024" s="13" t="s">
        <v>30</v>
      </c>
      <c r="AX1024" s="13" t="s">
        <v>73</v>
      </c>
      <c r="AY1024" s="157" t="s">
        <v>252</v>
      </c>
    </row>
    <row r="1025" spans="2:51" s="12" customFormat="1">
      <c r="B1025" s="149"/>
      <c r="D1025" s="150" t="s">
        <v>261</v>
      </c>
      <c r="E1025" s="151" t="s">
        <v>1</v>
      </c>
      <c r="F1025" s="152" t="s">
        <v>1270</v>
      </c>
      <c r="H1025" s="151" t="s">
        <v>1</v>
      </c>
      <c r="I1025" s="153"/>
      <c r="L1025" s="149"/>
      <c r="M1025" s="154"/>
      <c r="T1025" s="155"/>
      <c r="AT1025" s="151" t="s">
        <v>261</v>
      </c>
      <c r="AU1025" s="151" t="s">
        <v>82</v>
      </c>
      <c r="AV1025" s="12" t="s">
        <v>80</v>
      </c>
      <c r="AW1025" s="12" t="s">
        <v>30</v>
      </c>
      <c r="AX1025" s="12" t="s">
        <v>73</v>
      </c>
      <c r="AY1025" s="151" t="s">
        <v>252</v>
      </c>
    </row>
    <row r="1026" spans="2:51" s="13" customFormat="1">
      <c r="B1026" s="156"/>
      <c r="D1026" s="150" t="s">
        <v>261</v>
      </c>
      <c r="E1026" s="157" t="s">
        <v>1</v>
      </c>
      <c r="F1026" s="158" t="s">
        <v>1269</v>
      </c>
      <c r="H1026" s="159">
        <v>5.4</v>
      </c>
      <c r="I1026" s="160"/>
      <c r="L1026" s="156"/>
      <c r="M1026" s="161"/>
      <c r="T1026" s="162"/>
      <c r="AT1026" s="157" t="s">
        <v>261</v>
      </c>
      <c r="AU1026" s="157" t="s">
        <v>82</v>
      </c>
      <c r="AV1026" s="13" t="s">
        <v>82</v>
      </c>
      <c r="AW1026" s="13" t="s">
        <v>30</v>
      </c>
      <c r="AX1026" s="13" t="s">
        <v>73</v>
      </c>
      <c r="AY1026" s="157" t="s">
        <v>252</v>
      </c>
    </row>
    <row r="1027" spans="2:51" s="12" customFormat="1">
      <c r="B1027" s="149"/>
      <c r="D1027" s="150" t="s">
        <v>261</v>
      </c>
      <c r="E1027" s="151" t="s">
        <v>1</v>
      </c>
      <c r="F1027" s="152" t="s">
        <v>1271</v>
      </c>
      <c r="H1027" s="151" t="s">
        <v>1</v>
      </c>
      <c r="I1027" s="153"/>
      <c r="L1027" s="149"/>
      <c r="M1027" s="154"/>
      <c r="T1027" s="155"/>
      <c r="AT1027" s="151" t="s">
        <v>261</v>
      </c>
      <c r="AU1027" s="151" t="s">
        <v>82</v>
      </c>
      <c r="AV1027" s="12" t="s">
        <v>80</v>
      </c>
      <c r="AW1027" s="12" t="s">
        <v>30</v>
      </c>
      <c r="AX1027" s="12" t="s">
        <v>73</v>
      </c>
      <c r="AY1027" s="151" t="s">
        <v>252</v>
      </c>
    </row>
    <row r="1028" spans="2:51" s="13" customFormat="1">
      <c r="B1028" s="156"/>
      <c r="D1028" s="150" t="s">
        <v>261</v>
      </c>
      <c r="E1028" s="157" t="s">
        <v>1</v>
      </c>
      <c r="F1028" s="158" t="s">
        <v>1272</v>
      </c>
      <c r="H1028" s="159">
        <v>5.0999999999999996</v>
      </c>
      <c r="I1028" s="160"/>
      <c r="L1028" s="156"/>
      <c r="M1028" s="161"/>
      <c r="T1028" s="162"/>
      <c r="AT1028" s="157" t="s">
        <v>261</v>
      </c>
      <c r="AU1028" s="157" t="s">
        <v>82</v>
      </c>
      <c r="AV1028" s="13" t="s">
        <v>82</v>
      </c>
      <c r="AW1028" s="13" t="s">
        <v>30</v>
      </c>
      <c r="AX1028" s="13" t="s">
        <v>73</v>
      </c>
      <c r="AY1028" s="157" t="s">
        <v>252</v>
      </c>
    </row>
    <row r="1029" spans="2:51" s="15" customFormat="1">
      <c r="B1029" s="180"/>
      <c r="D1029" s="150" t="s">
        <v>261</v>
      </c>
      <c r="E1029" s="181" t="s">
        <v>1</v>
      </c>
      <c r="F1029" s="182" t="s">
        <v>510</v>
      </c>
      <c r="H1029" s="183">
        <v>20.7</v>
      </c>
      <c r="I1029" s="184"/>
      <c r="L1029" s="180"/>
      <c r="M1029" s="185"/>
      <c r="T1029" s="186"/>
      <c r="AT1029" s="181" t="s">
        <v>261</v>
      </c>
      <c r="AU1029" s="181" t="s">
        <v>82</v>
      </c>
      <c r="AV1029" s="15" t="s">
        <v>96</v>
      </c>
      <c r="AW1029" s="15" t="s">
        <v>30</v>
      </c>
      <c r="AX1029" s="15" t="s">
        <v>73</v>
      </c>
      <c r="AY1029" s="181" t="s">
        <v>252</v>
      </c>
    </row>
    <row r="1030" spans="2:51" s="12" customFormat="1">
      <c r="B1030" s="149"/>
      <c r="D1030" s="150" t="s">
        <v>261</v>
      </c>
      <c r="E1030" s="151" t="s">
        <v>1</v>
      </c>
      <c r="F1030" s="152" t="s">
        <v>1273</v>
      </c>
      <c r="H1030" s="151" t="s">
        <v>1</v>
      </c>
      <c r="I1030" s="153"/>
      <c r="L1030" s="149"/>
      <c r="M1030" s="154"/>
      <c r="T1030" s="155"/>
      <c r="AT1030" s="151" t="s">
        <v>261</v>
      </c>
      <c r="AU1030" s="151" t="s">
        <v>82</v>
      </c>
      <c r="AV1030" s="12" t="s">
        <v>80</v>
      </c>
      <c r="AW1030" s="12" t="s">
        <v>30</v>
      </c>
      <c r="AX1030" s="12" t="s">
        <v>73</v>
      </c>
      <c r="AY1030" s="151" t="s">
        <v>252</v>
      </c>
    </row>
    <row r="1031" spans="2:51" s="13" customFormat="1">
      <c r="B1031" s="156"/>
      <c r="D1031" s="150" t="s">
        <v>261</v>
      </c>
      <c r="E1031" s="157" t="s">
        <v>1</v>
      </c>
      <c r="F1031" s="158" t="s">
        <v>1274</v>
      </c>
      <c r="H1031" s="159">
        <v>5.25</v>
      </c>
      <c r="I1031" s="160"/>
      <c r="L1031" s="156"/>
      <c r="M1031" s="161"/>
      <c r="T1031" s="162"/>
      <c r="AT1031" s="157" t="s">
        <v>261</v>
      </c>
      <c r="AU1031" s="157" t="s">
        <v>82</v>
      </c>
      <c r="AV1031" s="13" t="s">
        <v>82</v>
      </c>
      <c r="AW1031" s="13" t="s">
        <v>30</v>
      </c>
      <c r="AX1031" s="13" t="s">
        <v>73</v>
      </c>
      <c r="AY1031" s="157" t="s">
        <v>252</v>
      </c>
    </row>
    <row r="1032" spans="2:51" s="12" customFormat="1">
      <c r="B1032" s="149"/>
      <c r="D1032" s="150" t="s">
        <v>261</v>
      </c>
      <c r="E1032" s="151" t="s">
        <v>1</v>
      </c>
      <c r="F1032" s="152" t="s">
        <v>1275</v>
      </c>
      <c r="H1032" s="151" t="s">
        <v>1</v>
      </c>
      <c r="I1032" s="153"/>
      <c r="L1032" s="149"/>
      <c r="M1032" s="154"/>
      <c r="T1032" s="155"/>
      <c r="AT1032" s="151" t="s">
        <v>261</v>
      </c>
      <c r="AU1032" s="151" t="s">
        <v>82</v>
      </c>
      <c r="AV1032" s="12" t="s">
        <v>80</v>
      </c>
      <c r="AW1032" s="12" t="s">
        <v>30</v>
      </c>
      <c r="AX1032" s="12" t="s">
        <v>73</v>
      </c>
      <c r="AY1032" s="151" t="s">
        <v>252</v>
      </c>
    </row>
    <row r="1033" spans="2:51" s="13" customFormat="1">
      <c r="B1033" s="156"/>
      <c r="D1033" s="150" t="s">
        <v>261</v>
      </c>
      <c r="E1033" s="157" t="s">
        <v>1</v>
      </c>
      <c r="F1033" s="158" t="s">
        <v>1276</v>
      </c>
      <c r="H1033" s="159">
        <v>5.3</v>
      </c>
      <c r="I1033" s="160"/>
      <c r="L1033" s="156"/>
      <c r="M1033" s="161"/>
      <c r="T1033" s="162"/>
      <c r="AT1033" s="157" t="s">
        <v>261</v>
      </c>
      <c r="AU1033" s="157" t="s">
        <v>82</v>
      </c>
      <c r="AV1033" s="13" t="s">
        <v>82</v>
      </c>
      <c r="AW1033" s="13" t="s">
        <v>30</v>
      </c>
      <c r="AX1033" s="13" t="s">
        <v>73</v>
      </c>
      <c r="AY1033" s="157" t="s">
        <v>252</v>
      </c>
    </row>
    <row r="1034" spans="2:51" s="12" customFormat="1">
      <c r="B1034" s="149"/>
      <c r="D1034" s="150" t="s">
        <v>261</v>
      </c>
      <c r="E1034" s="151" t="s">
        <v>1</v>
      </c>
      <c r="F1034" s="152" t="s">
        <v>1277</v>
      </c>
      <c r="H1034" s="151" t="s">
        <v>1</v>
      </c>
      <c r="I1034" s="153"/>
      <c r="L1034" s="149"/>
      <c r="M1034" s="154"/>
      <c r="T1034" s="155"/>
      <c r="AT1034" s="151" t="s">
        <v>261</v>
      </c>
      <c r="AU1034" s="151" t="s">
        <v>82</v>
      </c>
      <c r="AV1034" s="12" t="s">
        <v>80</v>
      </c>
      <c r="AW1034" s="12" t="s">
        <v>30</v>
      </c>
      <c r="AX1034" s="12" t="s">
        <v>73</v>
      </c>
      <c r="AY1034" s="151" t="s">
        <v>252</v>
      </c>
    </row>
    <row r="1035" spans="2:51" s="13" customFormat="1">
      <c r="B1035" s="156"/>
      <c r="D1035" s="150" t="s">
        <v>261</v>
      </c>
      <c r="E1035" s="157" t="s">
        <v>1</v>
      </c>
      <c r="F1035" s="158" t="s">
        <v>1278</v>
      </c>
      <c r="H1035" s="159">
        <v>2.4</v>
      </c>
      <c r="I1035" s="160"/>
      <c r="L1035" s="156"/>
      <c r="M1035" s="161"/>
      <c r="T1035" s="162"/>
      <c r="AT1035" s="157" t="s">
        <v>261</v>
      </c>
      <c r="AU1035" s="157" t="s">
        <v>82</v>
      </c>
      <c r="AV1035" s="13" t="s">
        <v>82</v>
      </c>
      <c r="AW1035" s="13" t="s">
        <v>30</v>
      </c>
      <c r="AX1035" s="13" t="s">
        <v>73</v>
      </c>
      <c r="AY1035" s="157" t="s">
        <v>252</v>
      </c>
    </row>
    <row r="1036" spans="2:51" s="12" customFormat="1">
      <c r="B1036" s="149"/>
      <c r="D1036" s="150" t="s">
        <v>261</v>
      </c>
      <c r="E1036" s="151" t="s">
        <v>1</v>
      </c>
      <c r="F1036" s="152" t="s">
        <v>1279</v>
      </c>
      <c r="H1036" s="151" t="s">
        <v>1</v>
      </c>
      <c r="I1036" s="153"/>
      <c r="L1036" s="149"/>
      <c r="M1036" s="154"/>
      <c r="T1036" s="155"/>
      <c r="AT1036" s="151" t="s">
        <v>261</v>
      </c>
      <c r="AU1036" s="151" t="s">
        <v>82</v>
      </c>
      <c r="AV1036" s="12" t="s">
        <v>80</v>
      </c>
      <c r="AW1036" s="12" t="s">
        <v>30</v>
      </c>
      <c r="AX1036" s="12" t="s">
        <v>73</v>
      </c>
      <c r="AY1036" s="151" t="s">
        <v>252</v>
      </c>
    </row>
    <row r="1037" spans="2:51" s="13" customFormat="1">
      <c r="B1037" s="156"/>
      <c r="D1037" s="150" t="s">
        <v>261</v>
      </c>
      <c r="E1037" s="157" t="s">
        <v>1</v>
      </c>
      <c r="F1037" s="158" t="s">
        <v>1280</v>
      </c>
      <c r="H1037" s="159">
        <v>4.9400000000000004</v>
      </c>
      <c r="I1037" s="160"/>
      <c r="L1037" s="156"/>
      <c r="M1037" s="161"/>
      <c r="T1037" s="162"/>
      <c r="AT1037" s="157" t="s">
        <v>261</v>
      </c>
      <c r="AU1037" s="157" t="s">
        <v>82</v>
      </c>
      <c r="AV1037" s="13" t="s">
        <v>82</v>
      </c>
      <c r="AW1037" s="13" t="s">
        <v>30</v>
      </c>
      <c r="AX1037" s="13" t="s">
        <v>73</v>
      </c>
      <c r="AY1037" s="157" t="s">
        <v>252</v>
      </c>
    </row>
    <row r="1038" spans="2:51" s="12" customFormat="1">
      <c r="B1038" s="149"/>
      <c r="D1038" s="150" t="s">
        <v>261</v>
      </c>
      <c r="E1038" s="151" t="s">
        <v>1</v>
      </c>
      <c r="F1038" s="152" t="s">
        <v>1281</v>
      </c>
      <c r="H1038" s="151" t="s">
        <v>1</v>
      </c>
      <c r="I1038" s="153"/>
      <c r="L1038" s="149"/>
      <c r="M1038" s="154"/>
      <c r="T1038" s="155"/>
      <c r="AT1038" s="151" t="s">
        <v>261</v>
      </c>
      <c r="AU1038" s="151" t="s">
        <v>82</v>
      </c>
      <c r="AV1038" s="12" t="s">
        <v>80</v>
      </c>
      <c r="AW1038" s="12" t="s">
        <v>30</v>
      </c>
      <c r="AX1038" s="12" t="s">
        <v>73</v>
      </c>
      <c r="AY1038" s="151" t="s">
        <v>252</v>
      </c>
    </row>
    <row r="1039" spans="2:51" s="13" customFormat="1">
      <c r="B1039" s="156"/>
      <c r="D1039" s="150" t="s">
        <v>261</v>
      </c>
      <c r="E1039" s="157" t="s">
        <v>1</v>
      </c>
      <c r="F1039" s="158" t="s">
        <v>1282</v>
      </c>
      <c r="H1039" s="159">
        <v>5.45</v>
      </c>
      <c r="I1039" s="160"/>
      <c r="L1039" s="156"/>
      <c r="M1039" s="161"/>
      <c r="T1039" s="162"/>
      <c r="AT1039" s="157" t="s">
        <v>261</v>
      </c>
      <c r="AU1039" s="157" t="s">
        <v>82</v>
      </c>
      <c r="AV1039" s="13" t="s">
        <v>82</v>
      </c>
      <c r="AW1039" s="13" t="s">
        <v>30</v>
      </c>
      <c r="AX1039" s="13" t="s">
        <v>73</v>
      </c>
      <c r="AY1039" s="157" t="s">
        <v>252</v>
      </c>
    </row>
    <row r="1040" spans="2:51" s="12" customFormat="1">
      <c r="B1040" s="149"/>
      <c r="D1040" s="150" t="s">
        <v>261</v>
      </c>
      <c r="E1040" s="151" t="s">
        <v>1</v>
      </c>
      <c r="F1040" s="152" t="s">
        <v>1283</v>
      </c>
      <c r="H1040" s="151" t="s">
        <v>1</v>
      </c>
      <c r="I1040" s="153"/>
      <c r="L1040" s="149"/>
      <c r="M1040" s="154"/>
      <c r="T1040" s="155"/>
      <c r="AT1040" s="151" t="s">
        <v>261</v>
      </c>
      <c r="AU1040" s="151" t="s">
        <v>82</v>
      </c>
      <c r="AV1040" s="12" t="s">
        <v>80</v>
      </c>
      <c r="AW1040" s="12" t="s">
        <v>30</v>
      </c>
      <c r="AX1040" s="12" t="s">
        <v>73</v>
      </c>
      <c r="AY1040" s="151" t="s">
        <v>252</v>
      </c>
    </row>
    <row r="1041" spans="2:65" s="13" customFormat="1">
      <c r="B1041" s="156"/>
      <c r="D1041" s="150" t="s">
        <v>261</v>
      </c>
      <c r="E1041" s="157" t="s">
        <v>1</v>
      </c>
      <c r="F1041" s="158" t="s">
        <v>1284</v>
      </c>
      <c r="H1041" s="159">
        <v>5.5</v>
      </c>
      <c r="I1041" s="160"/>
      <c r="L1041" s="156"/>
      <c r="M1041" s="161"/>
      <c r="T1041" s="162"/>
      <c r="AT1041" s="157" t="s">
        <v>261</v>
      </c>
      <c r="AU1041" s="157" t="s">
        <v>82</v>
      </c>
      <c r="AV1041" s="13" t="s">
        <v>82</v>
      </c>
      <c r="AW1041" s="13" t="s">
        <v>30</v>
      </c>
      <c r="AX1041" s="13" t="s">
        <v>73</v>
      </c>
      <c r="AY1041" s="157" t="s">
        <v>252</v>
      </c>
    </row>
    <row r="1042" spans="2:65" s="12" customFormat="1">
      <c r="B1042" s="149"/>
      <c r="D1042" s="150" t="s">
        <v>261</v>
      </c>
      <c r="E1042" s="151" t="s">
        <v>1</v>
      </c>
      <c r="F1042" s="152" t="s">
        <v>1285</v>
      </c>
      <c r="H1042" s="151" t="s">
        <v>1</v>
      </c>
      <c r="I1042" s="153"/>
      <c r="L1042" s="149"/>
      <c r="M1042" s="154"/>
      <c r="T1042" s="155"/>
      <c r="AT1042" s="151" t="s">
        <v>261</v>
      </c>
      <c r="AU1042" s="151" t="s">
        <v>82</v>
      </c>
      <c r="AV1042" s="12" t="s">
        <v>80</v>
      </c>
      <c r="AW1042" s="12" t="s">
        <v>30</v>
      </c>
      <c r="AX1042" s="12" t="s">
        <v>73</v>
      </c>
      <c r="AY1042" s="151" t="s">
        <v>252</v>
      </c>
    </row>
    <row r="1043" spans="2:65" s="13" customFormat="1">
      <c r="B1043" s="156"/>
      <c r="D1043" s="150" t="s">
        <v>261</v>
      </c>
      <c r="E1043" s="157" t="s">
        <v>1</v>
      </c>
      <c r="F1043" s="158" t="s">
        <v>1269</v>
      </c>
      <c r="H1043" s="159">
        <v>5.4</v>
      </c>
      <c r="I1043" s="160"/>
      <c r="L1043" s="156"/>
      <c r="M1043" s="161"/>
      <c r="T1043" s="162"/>
      <c r="AT1043" s="157" t="s">
        <v>261</v>
      </c>
      <c r="AU1043" s="157" t="s">
        <v>82</v>
      </c>
      <c r="AV1043" s="13" t="s">
        <v>82</v>
      </c>
      <c r="AW1043" s="13" t="s">
        <v>30</v>
      </c>
      <c r="AX1043" s="13" t="s">
        <v>73</v>
      </c>
      <c r="AY1043" s="157" t="s">
        <v>252</v>
      </c>
    </row>
    <row r="1044" spans="2:65" s="15" customFormat="1">
      <c r="B1044" s="180"/>
      <c r="D1044" s="150" t="s">
        <v>261</v>
      </c>
      <c r="E1044" s="181" t="s">
        <v>1</v>
      </c>
      <c r="F1044" s="182" t="s">
        <v>510</v>
      </c>
      <c r="H1044" s="183">
        <v>34.24</v>
      </c>
      <c r="I1044" s="184"/>
      <c r="L1044" s="180"/>
      <c r="M1044" s="185"/>
      <c r="T1044" s="186"/>
      <c r="AT1044" s="181" t="s">
        <v>261</v>
      </c>
      <c r="AU1044" s="181" t="s">
        <v>82</v>
      </c>
      <c r="AV1044" s="15" t="s">
        <v>96</v>
      </c>
      <c r="AW1044" s="15" t="s">
        <v>30</v>
      </c>
      <c r="AX1044" s="15" t="s">
        <v>73</v>
      </c>
      <c r="AY1044" s="181" t="s">
        <v>252</v>
      </c>
    </row>
    <row r="1045" spans="2:65" s="14" customFormat="1">
      <c r="B1045" s="163"/>
      <c r="D1045" s="150" t="s">
        <v>261</v>
      </c>
      <c r="E1045" s="164" t="s">
        <v>1</v>
      </c>
      <c r="F1045" s="165" t="s">
        <v>277</v>
      </c>
      <c r="H1045" s="166">
        <v>54.94</v>
      </c>
      <c r="I1045" s="167"/>
      <c r="L1045" s="163"/>
      <c r="M1045" s="168"/>
      <c r="T1045" s="169"/>
      <c r="AT1045" s="164" t="s">
        <v>261</v>
      </c>
      <c r="AU1045" s="164" t="s">
        <v>82</v>
      </c>
      <c r="AV1045" s="14" t="s">
        <v>259</v>
      </c>
      <c r="AW1045" s="14" t="s">
        <v>30</v>
      </c>
      <c r="AX1045" s="14" t="s">
        <v>80</v>
      </c>
      <c r="AY1045" s="164" t="s">
        <v>252</v>
      </c>
    </row>
    <row r="1046" spans="2:65" s="1" customFormat="1" ht="24.2" customHeight="1">
      <c r="B1046" s="32"/>
      <c r="C1046" s="170" t="s">
        <v>1286</v>
      </c>
      <c r="D1046" s="170" t="s">
        <v>463</v>
      </c>
      <c r="E1046" s="171" t="s">
        <v>1287</v>
      </c>
      <c r="F1046" s="172" t="s">
        <v>1288</v>
      </c>
      <c r="G1046" s="173" t="s">
        <v>610</v>
      </c>
      <c r="H1046" s="174">
        <v>60.433999999999997</v>
      </c>
      <c r="I1046" s="175"/>
      <c r="J1046" s="176">
        <f>ROUND(I1046*H1046,2)</f>
        <v>0</v>
      </c>
      <c r="K1046" s="172" t="s">
        <v>258</v>
      </c>
      <c r="L1046" s="177"/>
      <c r="M1046" s="178" t="s">
        <v>1</v>
      </c>
      <c r="N1046" s="179" t="s">
        <v>38</v>
      </c>
      <c r="P1046" s="145">
        <f>O1046*H1046</f>
        <v>0</v>
      </c>
      <c r="Q1046" s="145">
        <v>3.0000000000000001E-3</v>
      </c>
      <c r="R1046" s="145">
        <f>Q1046*H1046</f>
        <v>0.18130199999999999</v>
      </c>
      <c r="S1046" s="145">
        <v>0</v>
      </c>
      <c r="T1046" s="146">
        <f>S1046*H1046</f>
        <v>0</v>
      </c>
      <c r="AR1046" s="147" t="s">
        <v>489</v>
      </c>
      <c r="AT1046" s="147" t="s">
        <v>463</v>
      </c>
      <c r="AU1046" s="147" t="s">
        <v>82</v>
      </c>
      <c r="AY1046" s="17" t="s">
        <v>252</v>
      </c>
      <c r="BE1046" s="148">
        <f>IF(N1046="základní",J1046,0)</f>
        <v>0</v>
      </c>
      <c r="BF1046" s="148">
        <f>IF(N1046="snížená",J1046,0)</f>
        <v>0</v>
      </c>
      <c r="BG1046" s="148">
        <f>IF(N1046="zákl. přenesená",J1046,0)</f>
        <v>0</v>
      </c>
      <c r="BH1046" s="148">
        <f>IF(N1046="sníž. přenesená",J1046,0)</f>
        <v>0</v>
      </c>
      <c r="BI1046" s="148">
        <f>IF(N1046="nulová",J1046,0)</f>
        <v>0</v>
      </c>
      <c r="BJ1046" s="17" t="s">
        <v>80</v>
      </c>
      <c r="BK1046" s="148">
        <f>ROUND(I1046*H1046,2)</f>
        <v>0</v>
      </c>
      <c r="BL1046" s="17" t="s">
        <v>368</v>
      </c>
      <c r="BM1046" s="147" t="s">
        <v>1289</v>
      </c>
    </row>
    <row r="1047" spans="2:65" s="12" customFormat="1">
      <c r="B1047" s="149"/>
      <c r="D1047" s="150" t="s">
        <v>261</v>
      </c>
      <c r="E1047" s="151" t="s">
        <v>1</v>
      </c>
      <c r="F1047" s="152" t="s">
        <v>1290</v>
      </c>
      <c r="H1047" s="151" t="s">
        <v>1</v>
      </c>
      <c r="I1047" s="153"/>
      <c r="L1047" s="149"/>
      <c r="M1047" s="154"/>
      <c r="T1047" s="155"/>
      <c r="AT1047" s="151" t="s">
        <v>261</v>
      </c>
      <c r="AU1047" s="151" t="s">
        <v>82</v>
      </c>
      <c r="AV1047" s="12" t="s">
        <v>80</v>
      </c>
      <c r="AW1047" s="12" t="s">
        <v>30</v>
      </c>
      <c r="AX1047" s="12" t="s">
        <v>73</v>
      </c>
      <c r="AY1047" s="151" t="s">
        <v>252</v>
      </c>
    </row>
    <row r="1048" spans="2:65" s="13" customFormat="1">
      <c r="B1048" s="156"/>
      <c r="D1048" s="150" t="s">
        <v>261</v>
      </c>
      <c r="E1048" s="157" t="s">
        <v>1</v>
      </c>
      <c r="F1048" s="158" t="s">
        <v>1291</v>
      </c>
      <c r="H1048" s="159">
        <v>60.433999999999997</v>
      </c>
      <c r="I1048" s="160"/>
      <c r="L1048" s="156"/>
      <c r="M1048" s="161"/>
      <c r="T1048" s="162"/>
      <c r="AT1048" s="157" t="s">
        <v>261</v>
      </c>
      <c r="AU1048" s="157" t="s">
        <v>82</v>
      </c>
      <c r="AV1048" s="13" t="s">
        <v>82</v>
      </c>
      <c r="AW1048" s="13" t="s">
        <v>30</v>
      </c>
      <c r="AX1048" s="13" t="s">
        <v>80</v>
      </c>
      <c r="AY1048" s="157" t="s">
        <v>252</v>
      </c>
    </row>
    <row r="1049" spans="2:65" s="1" customFormat="1" ht="49.15" customHeight="1">
      <c r="B1049" s="32"/>
      <c r="C1049" s="136" t="s">
        <v>1292</v>
      </c>
      <c r="D1049" s="136" t="s">
        <v>254</v>
      </c>
      <c r="E1049" s="137" t="s">
        <v>1293</v>
      </c>
      <c r="F1049" s="138" t="s">
        <v>1294</v>
      </c>
      <c r="G1049" s="139" t="s">
        <v>1295</v>
      </c>
      <c r="H1049" s="187"/>
      <c r="I1049" s="141"/>
      <c r="J1049" s="142">
        <f>ROUND(I1049*H1049,2)</f>
        <v>0</v>
      </c>
      <c r="K1049" s="138" t="s">
        <v>258</v>
      </c>
      <c r="L1049" s="32"/>
      <c r="M1049" s="143" t="s">
        <v>1</v>
      </c>
      <c r="N1049" s="144" t="s">
        <v>38</v>
      </c>
      <c r="P1049" s="145">
        <f>O1049*H1049</f>
        <v>0</v>
      </c>
      <c r="Q1049" s="145">
        <v>0</v>
      </c>
      <c r="R1049" s="145">
        <f>Q1049*H1049</f>
        <v>0</v>
      </c>
      <c r="S1049" s="145">
        <v>0</v>
      </c>
      <c r="T1049" s="146">
        <f>S1049*H1049</f>
        <v>0</v>
      </c>
      <c r="AR1049" s="147" t="s">
        <v>368</v>
      </c>
      <c r="AT1049" s="147" t="s">
        <v>254</v>
      </c>
      <c r="AU1049" s="147" t="s">
        <v>82</v>
      </c>
      <c r="AY1049" s="17" t="s">
        <v>252</v>
      </c>
      <c r="BE1049" s="148">
        <f>IF(N1049="základní",J1049,0)</f>
        <v>0</v>
      </c>
      <c r="BF1049" s="148">
        <f>IF(N1049="snížená",J1049,0)</f>
        <v>0</v>
      </c>
      <c r="BG1049" s="148">
        <f>IF(N1049="zákl. přenesená",J1049,0)</f>
        <v>0</v>
      </c>
      <c r="BH1049" s="148">
        <f>IF(N1049="sníž. přenesená",J1049,0)</f>
        <v>0</v>
      </c>
      <c r="BI1049" s="148">
        <f>IF(N1049="nulová",J1049,0)</f>
        <v>0</v>
      </c>
      <c r="BJ1049" s="17" t="s">
        <v>80</v>
      </c>
      <c r="BK1049" s="148">
        <f>ROUND(I1049*H1049,2)</f>
        <v>0</v>
      </c>
      <c r="BL1049" s="17" t="s">
        <v>368</v>
      </c>
      <c r="BM1049" s="147" t="s">
        <v>1296</v>
      </c>
    </row>
    <row r="1050" spans="2:65" s="11" customFormat="1" ht="22.9" customHeight="1">
      <c r="B1050" s="124"/>
      <c r="D1050" s="125" t="s">
        <v>72</v>
      </c>
      <c r="E1050" s="134" t="s">
        <v>1297</v>
      </c>
      <c r="F1050" s="134" t="s">
        <v>1298</v>
      </c>
      <c r="I1050" s="127"/>
      <c r="J1050" s="135">
        <f>BK1050</f>
        <v>0</v>
      </c>
      <c r="L1050" s="124"/>
      <c r="M1050" s="129"/>
      <c r="P1050" s="130">
        <f>SUM(P1051:P1193)</f>
        <v>0</v>
      </c>
      <c r="R1050" s="130">
        <f>SUM(R1051:R1193)</f>
        <v>29.134696249999998</v>
      </c>
      <c r="T1050" s="131">
        <f>SUM(T1051:T1193)</f>
        <v>3.5958800000000002</v>
      </c>
      <c r="AR1050" s="125" t="s">
        <v>82</v>
      </c>
      <c r="AT1050" s="132" t="s">
        <v>72</v>
      </c>
      <c r="AU1050" s="132" t="s">
        <v>80</v>
      </c>
      <c r="AY1050" s="125" t="s">
        <v>252</v>
      </c>
      <c r="BK1050" s="133">
        <f>SUM(BK1051:BK1193)</f>
        <v>0</v>
      </c>
    </row>
    <row r="1051" spans="2:65" s="1" customFormat="1" ht="24.2" customHeight="1">
      <c r="B1051" s="32"/>
      <c r="C1051" s="136" t="s">
        <v>1299</v>
      </c>
      <c r="D1051" s="136" t="s">
        <v>254</v>
      </c>
      <c r="E1051" s="137" t="s">
        <v>1300</v>
      </c>
      <c r="F1051" s="138" t="s">
        <v>1301</v>
      </c>
      <c r="G1051" s="139" t="s">
        <v>257</v>
      </c>
      <c r="H1051" s="140">
        <v>194.9</v>
      </c>
      <c r="I1051" s="141"/>
      <c r="J1051" s="142">
        <f>ROUND(I1051*H1051,2)</f>
        <v>0</v>
      </c>
      <c r="K1051" s="138" t="s">
        <v>1</v>
      </c>
      <c r="L1051" s="32"/>
      <c r="M1051" s="143" t="s">
        <v>1</v>
      </c>
      <c r="N1051" s="144" t="s">
        <v>38</v>
      </c>
      <c r="P1051" s="145">
        <f>O1051*H1051</f>
        <v>0</v>
      </c>
      <c r="Q1051" s="145">
        <v>1E-3</v>
      </c>
      <c r="R1051" s="145">
        <f>Q1051*H1051</f>
        <v>0.19490000000000002</v>
      </c>
      <c r="S1051" s="145">
        <v>0</v>
      </c>
      <c r="T1051" s="146">
        <f>S1051*H1051</f>
        <v>0</v>
      </c>
      <c r="AR1051" s="147" t="s">
        <v>368</v>
      </c>
      <c r="AT1051" s="147" t="s">
        <v>254</v>
      </c>
      <c r="AU1051" s="147" t="s">
        <v>82</v>
      </c>
      <c r="AY1051" s="17" t="s">
        <v>252</v>
      </c>
      <c r="BE1051" s="148">
        <f>IF(N1051="základní",J1051,0)</f>
        <v>0</v>
      </c>
      <c r="BF1051" s="148">
        <f>IF(N1051="snížená",J1051,0)</f>
        <v>0</v>
      </c>
      <c r="BG1051" s="148">
        <f>IF(N1051="zákl. přenesená",J1051,0)</f>
        <v>0</v>
      </c>
      <c r="BH1051" s="148">
        <f>IF(N1051="sníž. přenesená",J1051,0)</f>
        <v>0</v>
      </c>
      <c r="BI1051" s="148">
        <f>IF(N1051="nulová",J1051,0)</f>
        <v>0</v>
      </c>
      <c r="BJ1051" s="17" t="s">
        <v>80</v>
      </c>
      <c r="BK1051" s="148">
        <f>ROUND(I1051*H1051,2)</f>
        <v>0</v>
      </c>
      <c r="BL1051" s="17" t="s">
        <v>368</v>
      </c>
      <c r="BM1051" s="147" t="s">
        <v>1302</v>
      </c>
    </row>
    <row r="1052" spans="2:65" s="12" customFormat="1">
      <c r="B1052" s="149"/>
      <c r="D1052" s="150" t="s">
        <v>261</v>
      </c>
      <c r="E1052" s="151" t="s">
        <v>1</v>
      </c>
      <c r="F1052" s="152" t="s">
        <v>1303</v>
      </c>
      <c r="H1052" s="151" t="s">
        <v>1</v>
      </c>
      <c r="I1052" s="153"/>
      <c r="L1052" s="149"/>
      <c r="M1052" s="154"/>
      <c r="T1052" s="155"/>
      <c r="AT1052" s="151" t="s">
        <v>261</v>
      </c>
      <c r="AU1052" s="151" t="s">
        <v>82</v>
      </c>
      <c r="AV1052" s="12" t="s">
        <v>80</v>
      </c>
      <c r="AW1052" s="12" t="s">
        <v>30</v>
      </c>
      <c r="AX1052" s="12" t="s">
        <v>73</v>
      </c>
      <c r="AY1052" s="151" t="s">
        <v>252</v>
      </c>
    </row>
    <row r="1053" spans="2:65" s="13" customFormat="1">
      <c r="B1053" s="156"/>
      <c r="D1053" s="150" t="s">
        <v>261</v>
      </c>
      <c r="E1053" s="157" t="s">
        <v>1</v>
      </c>
      <c r="F1053" s="158" t="s">
        <v>1304</v>
      </c>
      <c r="H1053" s="159">
        <v>194.9</v>
      </c>
      <c r="I1053" s="160"/>
      <c r="L1053" s="156"/>
      <c r="M1053" s="161"/>
      <c r="T1053" s="162"/>
      <c r="AT1053" s="157" t="s">
        <v>261</v>
      </c>
      <c r="AU1053" s="157" t="s">
        <v>82</v>
      </c>
      <c r="AV1053" s="13" t="s">
        <v>82</v>
      </c>
      <c r="AW1053" s="13" t="s">
        <v>30</v>
      </c>
      <c r="AX1053" s="13" t="s">
        <v>80</v>
      </c>
      <c r="AY1053" s="157" t="s">
        <v>252</v>
      </c>
    </row>
    <row r="1054" spans="2:65" s="1" customFormat="1" ht="21.75" customHeight="1">
      <c r="B1054" s="32"/>
      <c r="C1054" s="136" t="s">
        <v>1305</v>
      </c>
      <c r="D1054" s="136" t="s">
        <v>254</v>
      </c>
      <c r="E1054" s="137" t="s">
        <v>1306</v>
      </c>
      <c r="F1054" s="138" t="s">
        <v>1307</v>
      </c>
      <c r="G1054" s="139" t="s">
        <v>901</v>
      </c>
      <c r="H1054" s="140">
        <v>26883.38</v>
      </c>
      <c r="I1054" s="141"/>
      <c r="J1054" s="142">
        <f>ROUND(I1054*H1054,2)</f>
        <v>0</v>
      </c>
      <c r="K1054" s="138" t="s">
        <v>1</v>
      </c>
      <c r="L1054" s="32"/>
      <c r="M1054" s="143" t="s">
        <v>1</v>
      </c>
      <c r="N1054" s="144" t="s">
        <v>38</v>
      </c>
      <c r="P1054" s="145">
        <f>O1054*H1054</f>
        <v>0</v>
      </c>
      <c r="Q1054" s="145">
        <v>1E-3</v>
      </c>
      <c r="R1054" s="145">
        <f>Q1054*H1054</f>
        <v>26.883380000000002</v>
      </c>
      <c r="S1054" s="145">
        <v>0</v>
      </c>
      <c r="T1054" s="146">
        <f>S1054*H1054</f>
        <v>0</v>
      </c>
      <c r="AR1054" s="147" t="s">
        <v>368</v>
      </c>
      <c r="AT1054" s="147" t="s">
        <v>254</v>
      </c>
      <c r="AU1054" s="147" t="s">
        <v>82</v>
      </c>
      <c r="AY1054" s="17" t="s">
        <v>252</v>
      </c>
      <c r="BE1054" s="148">
        <f>IF(N1054="základní",J1054,0)</f>
        <v>0</v>
      </c>
      <c r="BF1054" s="148">
        <f>IF(N1054="snížená",J1054,0)</f>
        <v>0</v>
      </c>
      <c r="BG1054" s="148">
        <f>IF(N1054="zákl. přenesená",J1054,0)</f>
        <v>0</v>
      </c>
      <c r="BH1054" s="148">
        <f>IF(N1054="sníž. přenesená",J1054,0)</f>
        <v>0</v>
      </c>
      <c r="BI1054" s="148">
        <f>IF(N1054="nulová",J1054,0)</f>
        <v>0</v>
      </c>
      <c r="BJ1054" s="17" t="s">
        <v>80</v>
      </c>
      <c r="BK1054" s="148">
        <f>ROUND(I1054*H1054,2)</f>
        <v>0</v>
      </c>
      <c r="BL1054" s="17" t="s">
        <v>368</v>
      </c>
      <c r="BM1054" s="147" t="s">
        <v>1308</v>
      </c>
    </row>
    <row r="1055" spans="2:65" s="12" customFormat="1">
      <c r="B1055" s="149"/>
      <c r="D1055" s="150" t="s">
        <v>261</v>
      </c>
      <c r="E1055" s="151" t="s">
        <v>1</v>
      </c>
      <c r="F1055" s="152" t="s">
        <v>1309</v>
      </c>
      <c r="H1055" s="151" t="s">
        <v>1</v>
      </c>
      <c r="I1055" s="153"/>
      <c r="L1055" s="149"/>
      <c r="M1055" s="154"/>
      <c r="T1055" s="155"/>
      <c r="AT1055" s="151" t="s">
        <v>261</v>
      </c>
      <c r="AU1055" s="151" t="s">
        <v>82</v>
      </c>
      <c r="AV1055" s="12" t="s">
        <v>80</v>
      </c>
      <c r="AW1055" s="12" t="s">
        <v>30</v>
      </c>
      <c r="AX1055" s="12" t="s">
        <v>73</v>
      </c>
      <c r="AY1055" s="151" t="s">
        <v>252</v>
      </c>
    </row>
    <row r="1056" spans="2:65" s="13" customFormat="1">
      <c r="B1056" s="156"/>
      <c r="D1056" s="150" t="s">
        <v>261</v>
      </c>
      <c r="E1056" s="157" t="s">
        <v>1</v>
      </c>
      <c r="F1056" s="158" t="s">
        <v>1310</v>
      </c>
      <c r="H1056" s="159">
        <v>14873.54</v>
      </c>
      <c r="I1056" s="160"/>
      <c r="L1056" s="156"/>
      <c r="M1056" s="161"/>
      <c r="T1056" s="162"/>
      <c r="AT1056" s="157" t="s">
        <v>261</v>
      </c>
      <c r="AU1056" s="157" t="s">
        <v>82</v>
      </c>
      <c r="AV1056" s="13" t="s">
        <v>82</v>
      </c>
      <c r="AW1056" s="13" t="s">
        <v>30</v>
      </c>
      <c r="AX1056" s="13" t="s">
        <v>73</v>
      </c>
      <c r="AY1056" s="157" t="s">
        <v>252</v>
      </c>
    </row>
    <row r="1057" spans="2:65" s="12" customFormat="1">
      <c r="B1057" s="149"/>
      <c r="D1057" s="150" t="s">
        <v>261</v>
      </c>
      <c r="E1057" s="151" t="s">
        <v>1</v>
      </c>
      <c r="F1057" s="152" t="s">
        <v>1311</v>
      </c>
      <c r="H1057" s="151" t="s">
        <v>1</v>
      </c>
      <c r="I1057" s="153"/>
      <c r="L1057" s="149"/>
      <c r="M1057" s="154"/>
      <c r="T1057" s="155"/>
      <c r="AT1057" s="151" t="s">
        <v>261</v>
      </c>
      <c r="AU1057" s="151" t="s">
        <v>82</v>
      </c>
      <c r="AV1057" s="12" t="s">
        <v>80</v>
      </c>
      <c r="AW1057" s="12" t="s">
        <v>30</v>
      </c>
      <c r="AX1057" s="12" t="s">
        <v>73</v>
      </c>
      <c r="AY1057" s="151" t="s">
        <v>252</v>
      </c>
    </row>
    <row r="1058" spans="2:65" s="13" customFormat="1">
      <c r="B1058" s="156"/>
      <c r="D1058" s="150" t="s">
        <v>261</v>
      </c>
      <c r="E1058" s="157" t="s">
        <v>1</v>
      </c>
      <c r="F1058" s="158" t="s">
        <v>1312</v>
      </c>
      <c r="H1058" s="159">
        <v>1222.9000000000001</v>
      </c>
      <c r="I1058" s="160"/>
      <c r="L1058" s="156"/>
      <c r="M1058" s="161"/>
      <c r="T1058" s="162"/>
      <c r="AT1058" s="157" t="s">
        <v>261</v>
      </c>
      <c r="AU1058" s="157" t="s">
        <v>82</v>
      </c>
      <c r="AV1058" s="13" t="s">
        <v>82</v>
      </c>
      <c r="AW1058" s="13" t="s">
        <v>30</v>
      </c>
      <c r="AX1058" s="13" t="s">
        <v>73</v>
      </c>
      <c r="AY1058" s="157" t="s">
        <v>252</v>
      </c>
    </row>
    <row r="1059" spans="2:65" s="12" customFormat="1">
      <c r="B1059" s="149"/>
      <c r="D1059" s="150" t="s">
        <v>261</v>
      </c>
      <c r="E1059" s="151" t="s">
        <v>1</v>
      </c>
      <c r="F1059" s="152" t="s">
        <v>1313</v>
      </c>
      <c r="H1059" s="151" t="s">
        <v>1</v>
      </c>
      <c r="I1059" s="153"/>
      <c r="L1059" s="149"/>
      <c r="M1059" s="154"/>
      <c r="T1059" s="155"/>
      <c r="AT1059" s="151" t="s">
        <v>261</v>
      </c>
      <c r="AU1059" s="151" t="s">
        <v>82</v>
      </c>
      <c r="AV1059" s="12" t="s">
        <v>80</v>
      </c>
      <c r="AW1059" s="12" t="s">
        <v>30</v>
      </c>
      <c r="AX1059" s="12" t="s">
        <v>73</v>
      </c>
      <c r="AY1059" s="151" t="s">
        <v>252</v>
      </c>
    </row>
    <row r="1060" spans="2:65" s="13" customFormat="1">
      <c r="B1060" s="156"/>
      <c r="D1060" s="150" t="s">
        <v>261</v>
      </c>
      <c r="E1060" s="157" t="s">
        <v>1</v>
      </c>
      <c r="F1060" s="158" t="s">
        <v>1314</v>
      </c>
      <c r="H1060" s="159">
        <v>709.75</v>
      </c>
      <c r="I1060" s="160"/>
      <c r="L1060" s="156"/>
      <c r="M1060" s="161"/>
      <c r="T1060" s="162"/>
      <c r="AT1060" s="157" t="s">
        <v>261</v>
      </c>
      <c r="AU1060" s="157" t="s">
        <v>82</v>
      </c>
      <c r="AV1060" s="13" t="s">
        <v>82</v>
      </c>
      <c r="AW1060" s="13" t="s">
        <v>30</v>
      </c>
      <c r="AX1060" s="13" t="s">
        <v>73</v>
      </c>
      <c r="AY1060" s="157" t="s">
        <v>252</v>
      </c>
    </row>
    <row r="1061" spans="2:65" s="12" customFormat="1">
      <c r="B1061" s="149"/>
      <c r="D1061" s="150" t="s">
        <v>261</v>
      </c>
      <c r="E1061" s="151" t="s">
        <v>1</v>
      </c>
      <c r="F1061" s="152" t="s">
        <v>1315</v>
      </c>
      <c r="H1061" s="151" t="s">
        <v>1</v>
      </c>
      <c r="I1061" s="153"/>
      <c r="L1061" s="149"/>
      <c r="M1061" s="154"/>
      <c r="T1061" s="155"/>
      <c r="AT1061" s="151" t="s">
        <v>261</v>
      </c>
      <c r="AU1061" s="151" t="s">
        <v>82</v>
      </c>
      <c r="AV1061" s="12" t="s">
        <v>80</v>
      </c>
      <c r="AW1061" s="12" t="s">
        <v>30</v>
      </c>
      <c r="AX1061" s="12" t="s">
        <v>73</v>
      </c>
      <c r="AY1061" s="151" t="s">
        <v>252</v>
      </c>
    </row>
    <row r="1062" spans="2:65" s="13" customFormat="1">
      <c r="B1062" s="156"/>
      <c r="D1062" s="150" t="s">
        <v>261</v>
      </c>
      <c r="E1062" s="157" t="s">
        <v>1</v>
      </c>
      <c r="F1062" s="158" t="s">
        <v>1316</v>
      </c>
      <c r="H1062" s="159">
        <v>347.16</v>
      </c>
      <c r="I1062" s="160"/>
      <c r="L1062" s="156"/>
      <c r="M1062" s="161"/>
      <c r="T1062" s="162"/>
      <c r="AT1062" s="157" t="s">
        <v>261</v>
      </c>
      <c r="AU1062" s="157" t="s">
        <v>82</v>
      </c>
      <c r="AV1062" s="13" t="s">
        <v>82</v>
      </c>
      <c r="AW1062" s="13" t="s">
        <v>30</v>
      </c>
      <c r="AX1062" s="13" t="s">
        <v>73</v>
      </c>
      <c r="AY1062" s="157" t="s">
        <v>252</v>
      </c>
    </row>
    <row r="1063" spans="2:65" s="12" customFormat="1">
      <c r="B1063" s="149"/>
      <c r="D1063" s="150" t="s">
        <v>261</v>
      </c>
      <c r="E1063" s="151" t="s">
        <v>1</v>
      </c>
      <c r="F1063" s="152" t="s">
        <v>1317</v>
      </c>
      <c r="H1063" s="151" t="s">
        <v>1</v>
      </c>
      <c r="I1063" s="153"/>
      <c r="L1063" s="149"/>
      <c r="M1063" s="154"/>
      <c r="T1063" s="155"/>
      <c r="AT1063" s="151" t="s">
        <v>261</v>
      </c>
      <c r="AU1063" s="151" t="s">
        <v>82</v>
      </c>
      <c r="AV1063" s="12" t="s">
        <v>80</v>
      </c>
      <c r="AW1063" s="12" t="s">
        <v>30</v>
      </c>
      <c r="AX1063" s="12" t="s">
        <v>73</v>
      </c>
      <c r="AY1063" s="151" t="s">
        <v>252</v>
      </c>
    </row>
    <row r="1064" spans="2:65" s="13" customFormat="1">
      <c r="B1064" s="156"/>
      <c r="D1064" s="150" t="s">
        <v>261</v>
      </c>
      <c r="E1064" s="157" t="s">
        <v>1</v>
      </c>
      <c r="F1064" s="158" t="s">
        <v>1318</v>
      </c>
      <c r="H1064" s="159">
        <v>2002.25</v>
      </c>
      <c r="I1064" s="160"/>
      <c r="L1064" s="156"/>
      <c r="M1064" s="161"/>
      <c r="T1064" s="162"/>
      <c r="AT1064" s="157" t="s">
        <v>261</v>
      </c>
      <c r="AU1064" s="157" t="s">
        <v>82</v>
      </c>
      <c r="AV1064" s="13" t="s">
        <v>82</v>
      </c>
      <c r="AW1064" s="13" t="s">
        <v>30</v>
      </c>
      <c r="AX1064" s="13" t="s">
        <v>73</v>
      </c>
      <c r="AY1064" s="157" t="s">
        <v>252</v>
      </c>
    </row>
    <row r="1065" spans="2:65" s="12" customFormat="1">
      <c r="B1065" s="149"/>
      <c r="D1065" s="150" t="s">
        <v>261</v>
      </c>
      <c r="E1065" s="151" t="s">
        <v>1</v>
      </c>
      <c r="F1065" s="152" t="s">
        <v>1319</v>
      </c>
      <c r="H1065" s="151" t="s">
        <v>1</v>
      </c>
      <c r="I1065" s="153"/>
      <c r="L1065" s="149"/>
      <c r="M1065" s="154"/>
      <c r="T1065" s="155"/>
      <c r="AT1065" s="151" t="s">
        <v>261</v>
      </c>
      <c r="AU1065" s="151" t="s">
        <v>82</v>
      </c>
      <c r="AV1065" s="12" t="s">
        <v>80</v>
      </c>
      <c r="AW1065" s="12" t="s">
        <v>30</v>
      </c>
      <c r="AX1065" s="12" t="s">
        <v>73</v>
      </c>
      <c r="AY1065" s="151" t="s">
        <v>252</v>
      </c>
    </row>
    <row r="1066" spans="2:65" s="13" customFormat="1">
      <c r="B1066" s="156"/>
      <c r="D1066" s="150" t="s">
        <v>261</v>
      </c>
      <c r="E1066" s="157" t="s">
        <v>1</v>
      </c>
      <c r="F1066" s="158" t="s">
        <v>1320</v>
      </c>
      <c r="H1066" s="159">
        <v>113.23</v>
      </c>
      <c r="I1066" s="160"/>
      <c r="L1066" s="156"/>
      <c r="M1066" s="161"/>
      <c r="T1066" s="162"/>
      <c r="AT1066" s="157" t="s">
        <v>261</v>
      </c>
      <c r="AU1066" s="157" t="s">
        <v>82</v>
      </c>
      <c r="AV1066" s="13" t="s">
        <v>82</v>
      </c>
      <c r="AW1066" s="13" t="s">
        <v>30</v>
      </c>
      <c r="AX1066" s="13" t="s">
        <v>73</v>
      </c>
      <c r="AY1066" s="157" t="s">
        <v>252</v>
      </c>
    </row>
    <row r="1067" spans="2:65" s="12" customFormat="1">
      <c r="B1067" s="149"/>
      <c r="D1067" s="150" t="s">
        <v>261</v>
      </c>
      <c r="E1067" s="151" t="s">
        <v>1</v>
      </c>
      <c r="F1067" s="152" t="s">
        <v>1321</v>
      </c>
      <c r="H1067" s="151" t="s">
        <v>1</v>
      </c>
      <c r="I1067" s="153"/>
      <c r="L1067" s="149"/>
      <c r="M1067" s="154"/>
      <c r="T1067" s="155"/>
      <c r="AT1067" s="151" t="s">
        <v>261</v>
      </c>
      <c r="AU1067" s="151" t="s">
        <v>82</v>
      </c>
      <c r="AV1067" s="12" t="s">
        <v>80</v>
      </c>
      <c r="AW1067" s="12" t="s">
        <v>30</v>
      </c>
      <c r="AX1067" s="12" t="s">
        <v>73</v>
      </c>
      <c r="AY1067" s="151" t="s">
        <v>252</v>
      </c>
    </row>
    <row r="1068" spans="2:65" s="13" customFormat="1">
      <c r="B1068" s="156"/>
      <c r="D1068" s="150" t="s">
        <v>261</v>
      </c>
      <c r="E1068" s="157" t="s">
        <v>1</v>
      </c>
      <c r="F1068" s="158" t="s">
        <v>1322</v>
      </c>
      <c r="H1068" s="159">
        <v>4235.3500000000004</v>
      </c>
      <c r="I1068" s="160"/>
      <c r="L1068" s="156"/>
      <c r="M1068" s="161"/>
      <c r="T1068" s="162"/>
      <c r="AT1068" s="157" t="s">
        <v>261</v>
      </c>
      <c r="AU1068" s="157" t="s">
        <v>82</v>
      </c>
      <c r="AV1068" s="13" t="s">
        <v>82</v>
      </c>
      <c r="AW1068" s="13" t="s">
        <v>30</v>
      </c>
      <c r="AX1068" s="13" t="s">
        <v>73</v>
      </c>
      <c r="AY1068" s="157" t="s">
        <v>252</v>
      </c>
    </row>
    <row r="1069" spans="2:65" s="12" customFormat="1">
      <c r="B1069" s="149"/>
      <c r="D1069" s="150" t="s">
        <v>261</v>
      </c>
      <c r="E1069" s="151" t="s">
        <v>1</v>
      </c>
      <c r="F1069" s="152" t="s">
        <v>1323</v>
      </c>
      <c r="H1069" s="151" t="s">
        <v>1</v>
      </c>
      <c r="I1069" s="153"/>
      <c r="L1069" s="149"/>
      <c r="M1069" s="154"/>
      <c r="T1069" s="155"/>
      <c r="AT1069" s="151" t="s">
        <v>261</v>
      </c>
      <c r="AU1069" s="151" t="s">
        <v>82</v>
      </c>
      <c r="AV1069" s="12" t="s">
        <v>80</v>
      </c>
      <c r="AW1069" s="12" t="s">
        <v>30</v>
      </c>
      <c r="AX1069" s="12" t="s">
        <v>73</v>
      </c>
      <c r="AY1069" s="151" t="s">
        <v>252</v>
      </c>
    </row>
    <row r="1070" spans="2:65" s="13" customFormat="1">
      <c r="B1070" s="156"/>
      <c r="D1070" s="150" t="s">
        <v>261</v>
      </c>
      <c r="E1070" s="157" t="s">
        <v>1</v>
      </c>
      <c r="F1070" s="158" t="s">
        <v>1324</v>
      </c>
      <c r="H1070" s="159">
        <v>3379.2</v>
      </c>
      <c r="I1070" s="160"/>
      <c r="L1070" s="156"/>
      <c r="M1070" s="161"/>
      <c r="T1070" s="162"/>
      <c r="AT1070" s="157" t="s">
        <v>261</v>
      </c>
      <c r="AU1070" s="157" t="s">
        <v>82</v>
      </c>
      <c r="AV1070" s="13" t="s">
        <v>82</v>
      </c>
      <c r="AW1070" s="13" t="s">
        <v>30</v>
      </c>
      <c r="AX1070" s="13" t="s">
        <v>73</v>
      </c>
      <c r="AY1070" s="157" t="s">
        <v>252</v>
      </c>
    </row>
    <row r="1071" spans="2:65" s="14" customFormat="1">
      <c r="B1071" s="163"/>
      <c r="D1071" s="150" t="s">
        <v>261</v>
      </c>
      <c r="E1071" s="164" t="s">
        <v>1</v>
      </c>
      <c r="F1071" s="165" t="s">
        <v>277</v>
      </c>
      <c r="H1071" s="166">
        <v>26883.38</v>
      </c>
      <c r="I1071" s="167"/>
      <c r="L1071" s="163"/>
      <c r="M1071" s="168"/>
      <c r="T1071" s="169"/>
      <c r="AT1071" s="164" t="s">
        <v>261</v>
      </c>
      <c r="AU1071" s="164" t="s">
        <v>82</v>
      </c>
      <c r="AV1071" s="14" t="s">
        <v>259</v>
      </c>
      <c r="AW1071" s="14" t="s">
        <v>30</v>
      </c>
      <c r="AX1071" s="14" t="s">
        <v>80</v>
      </c>
      <c r="AY1071" s="164" t="s">
        <v>252</v>
      </c>
    </row>
    <row r="1072" spans="2:65" s="1" customFormat="1" ht="21.75" customHeight="1">
      <c r="B1072" s="32"/>
      <c r="C1072" s="136" t="s">
        <v>1325</v>
      </c>
      <c r="D1072" s="136" t="s">
        <v>254</v>
      </c>
      <c r="E1072" s="137" t="s">
        <v>1326</v>
      </c>
      <c r="F1072" s="138" t="s">
        <v>1307</v>
      </c>
      <c r="G1072" s="139" t="s">
        <v>257</v>
      </c>
      <c r="H1072" s="140">
        <v>9.5</v>
      </c>
      <c r="I1072" s="141"/>
      <c r="J1072" s="142">
        <f>ROUND(I1072*H1072,2)</f>
        <v>0</v>
      </c>
      <c r="K1072" s="138" t="s">
        <v>1</v>
      </c>
      <c r="L1072" s="32"/>
      <c r="M1072" s="143" t="s">
        <v>1</v>
      </c>
      <c r="N1072" s="144" t="s">
        <v>38</v>
      </c>
      <c r="P1072" s="145">
        <f>O1072*H1072</f>
        <v>0</v>
      </c>
      <c r="Q1072" s="145">
        <v>1E-3</v>
      </c>
      <c r="R1072" s="145">
        <f>Q1072*H1072</f>
        <v>9.4999999999999998E-3</v>
      </c>
      <c r="S1072" s="145">
        <v>0</v>
      </c>
      <c r="T1072" s="146">
        <f>S1072*H1072</f>
        <v>0</v>
      </c>
      <c r="AR1072" s="147" t="s">
        <v>368</v>
      </c>
      <c r="AT1072" s="147" t="s">
        <v>254</v>
      </c>
      <c r="AU1072" s="147" t="s">
        <v>82</v>
      </c>
      <c r="AY1072" s="17" t="s">
        <v>252</v>
      </c>
      <c r="BE1072" s="148">
        <f>IF(N1072="základní",J1072,0)</f>
        <v>0</v>
      </c>
      <c r="BF1072" s="148">
        <f>IF(N1072="snížená",J1072,0)</f>
        <v>0</v>
      </c>
      <c r="BG1072" s="148">
        <f>IF(N1072="zákl. přenesená",J1072,0)</f>
        <v>0</v>
      </c>
      <c r="BH1072" s="148">
        <f>IF(N1072="sníž. přenesená",J1072,0)</f>
        <v>0</v>
      </c>
      <c r="BI1072" s="148">
        <f>IF(N1072="nulová",J1072,0)</f>
        <v>0</v>
      </c>
      <c r="BJ1072" s="17" t="s">
        <v>80</v>
      </c>
      <c r="BK1072" s="148">
        <f>ROUND(I1072*H1072,2)</f>
        <v>0</v>
      </c>
      <c r="BL1072" s="17" t="s">
        <v>368</v>
      </c>
      <c r="BM1072" s="147" t="s">
        <v>1327</v>
      </c>
    </row>
    <row r="1073" spans="2:65" s="12" customFormat="1">
      <c r="B1073" s="149"/>
      <c r="D1073" s="150" t="s">
        <v>261</v>
      </c>
      <c r="E1073" s="151" t="s">
        <v>1</v>
      </c>
      <c r="F1073" s="152" t="s">
        <v>1321</v>
      </c>
      <c r="H1073" s="151" t="s">
        <v>1</v>
      </c>
      <c r="I1073" s="153"/>
      <c r="L1073" s="149"/>
      <c r="M1073" s="154"/>
      <c r="T1073" s="155"/>
      <c r="AT1073" s="151" t="s">
        <v>261</v>
      </c>
      <c r="AU1073" s="151" t="s">
        <v>82</v>
      </c>
      <c r="AV1073" s="12" t="s">
        <v>80</v>
      </c>
      <c r="AW1073" s="12" t="s">
        <v>30</v>
      </c>
      <c r="AX1073" s="12" t="s">
        <v>73</v>
      </c>
      <c r="AY1073" s="151" t="s">
        <v>252</v>
      </c>
    </row>
    <row r="1074" spans="2:65" s="13" customFormat="1">
      <c r="B1074" s="156"/>
      <c r="D1074" s="150" t="s">
        <v>261</v>
      </c>
      <c r="E1074" s="157" t="s">
        <v>1</v>
      </c>
      <c r="F1074" s="158" t="s">
        <v>1328</v>
      </c>
      <c r="H1074" s="159">
        <v>9.5</v>
      </c>
      <c r="I1074" s="160"/>
      <c r="L1074" s="156"/>
      <c r="M1074" s="161"/>
      <c r="T1074" s="162"/>
      <c r="AT1074" s="157" t="s">
        <v>261</v>
      </c>
      <c r="AU1074" s="157" t="s">
        <v>82</v>
      </c>
      <c r="AV1074" s="13" t="s">
        <v>82</v>
      </c>
      <c r="AW1074" s="13" t="s">
        <v>30</v>
      </c>
      <c r="AX1074" s="13" t="s">
        <v>73</v>
      </c>
      <c r="AY1074" s="157" t="s">
        <v>252</v>
      </c>
    </row>
    <row r="1075" spans="2:65" s="14" customFormat="1">
      <c r="B1075" s="163"/>
      <c r="D1075" s="150" t="s">
        <v>261</v>
      </c>
      <c r="E1075" s="164" t="s">
        <v>1</v>
      </c>
      <c r="F1075" s="165" t="s">
        <v>277</v>
      </c>
      <c r="H1075" s="166">
        <v>9.5</v>
      </c>
      <c r="I1075" s="167"/>
      <c r="L1075" s="163"/>
      <c r="M1075" s="168"/>
      <c r="T1075" s="169"/>
      <c r="AT1075" s="164" t="s">
        <v>261</v>
      </c>
      <c r="AU1075" s="164" t="s">
        <v>82</v>
      </c>
      <c r="AV1075" s="14" t="s">
        <v>259</v>
      </c>
      <c r="AW1075" s="14" t="s">
        <v>30</v>
      </c>
      <c r="AX1075" s="14" t="s">
        <v>80</v>
      </c>
      <c r="AY1075" s="164" t="s">
        <v>252</v>
      </c>
    </row>
    <row r="1076" spans="2:65" s="1" customFormat="1" ht="24.2" customHeight="1">
      <c r="B1076" s="32"/>
      <c r="C1076" s="136" t="s">
        <v>1329</v>
      </c>
      <c r="D1076" s="136" t="s">
        <v>254</v>
      </c>
      <c r="E1076" s="137" t="s">
        <v>1330</v>
      </c>
      <c r="F1076" s="138" t="s">
        <v>1331</v>
      </c>
      <c r="G1076" s="139" t="s">
        <v>901</v>
      </c>
      <c r="H1076" s="140">
        <v>22.62</v>
      </c>
      <c r="I1076" s="141"/>
      <c r="J1076" s="142">
        <f>ROUND(I1076*H1076,2)</f>
        <v>0</v>
      </c>
      <c r="K1076" s="138" t="s">
        <v>1</v>
      </c>
      <c r="L1076" s="32"/>
      <c r="M1076" s="143" t="s">
        <v>1</v>
      </c>
      <c r="N1076" s="144" t="s">
        <v>38</v>
      </c>
      <c r="P1076" s="145">
        <f>O1076*H1076</f>
        <v>0</v>
      </c>
      <c r="Q1076" s="145">
        <v>1E-3</v>
      </c>
      <c r="R1076" s="145">
        <f>Q1076*H1076</f>
        <v>2.2620000000000001E-2</v>
      </c>
      <c r="S1076" s="145">
        <v>0</v>
      </c>
      <c r="T1076" s="146">
        <f>S1076*H1076</f>
        <v>0</v>
      </c>
      <c r="AR1076" s="147" t="s">
        <v>368</v>
      </c>
      <c r="AT1076" s="147" t="s">
        <v>254</v>
      </c>
      <c r="AU1076" s="147" t="s">
        <v>82</v>
      </c>
      <c r="AY1076" s="17" t="s">
        <v>252</v>
      </c>
      <c r="BE1076" s="148">
        <f>IF(N1076="základní",J1076,0)</f>
        <v>0</v>
      </c>
      <c r="BF1076" s="148">
        <f>IF(N1076="snížená",J1076,0)</f>
        <v>0</v>
      </c>
      <c r="BG1076" s="148">
        <f>IF(N1076="zákl. přenesená",J1076,0)</f>
        <v>0</v>
      </c>
      <c r="BH1076" s="148">
        <f>IF(N1076="sníž. přenesená",J1076,0)</f>
        <v>0</v>
      </c>
      <c r="BI1076" s="148">
        <f>IF(N1076="nulová",J1076,0)</f>
        <v>0</v>
      </c>
      <c r="BJ1076" s="17" t="s">
        <v>80</v>
      </c>
      <c r="BK1076" s="148">
        <f>ROUND(I1076*H1076,2)</f>
        <v>0</v>
      </c>
      <c r="BL1076" s="17" t="s">
        <v>368</v>
      </c>
      <c r="BM1076" s="147" t="s">
        <v>1332</v>
      </c>
    </row>
    <row r="1077" spans="2:65" s="13" customFormat="1">
      <c r="B1077" s="156"/>
      <c r="D1077" s="150" t="s">
        <v>261</v>
      </c>
      <c r="E1077" s="157" t="s">
        <v>1</v>
      </c>
      <c r="F1077" s="158" t="s">
        <v>1333</v>
      </c>
      <c r="H1077" s="159">
        <v>22.62</v>
      </c>
      <c r="I1077" s="160"/>
      <c r="L1077" s="156"/>
      <c r="M1077" s="161"/>
      <c r="T1077" s="162"/>
      <c r="AT1077" s="157" t="s">
        <v>261</v>
      </c>
      <c r="AU1077" s="157" t="s">
        <v>82</v>
      </c>
      <c r="AV1077" s="13" t="s">
        <v>82</v>
      </c>
      <c r="AW1077" s="13" t="s">
        <v>30</v>
      </c>
      <c r="AX1077" s="13" t="s">
        <v>80</v>
      </c>
      <c r="AY1077" s="157" t="s">
        <v>252</v>
      </c>
    </row>
    <row r="1078" spans="2:65" s="1" customFormat="1" ht="24.2" customHeight="1">
      <c r="B1078" s="32"/>
      <c r="C1078" s="136" t="s">
        <v>1334</v>
      </c>
      <c r="D1078" s="136" t="s">
        <v>254</v>
      </c>
      <c r="E1078" s="137" t="s">
        <v>1335</v>
      </c>
      <c r="F1078" s="138" t="s">
        <v>1331</v>
      </c>
      <c r="G1078" s="139" t="s">
        <v>901</v>
      </c>
      <c r="H1078" s="140">
        <v>1401</v>
      </c>
      <c r="I1078" s="141"/>
      <c r="J1078" s="142">
        <f>ROUND(I1078*H1078,2)</f>
        <v>0</v>
      </c>
      <c r="K1078" s="138" t="s">
        <v>1</v>
      </c>
      <c r="L1078" s="32"/>
      <c r="M1078" s="143" t="s">
        <v>1</v>
      </c>
      <c r="N1078" s="144" t="s">
        <v>38</v>
      </c>
      <c r="P1078" s="145">
        <f>O1078*H1078</f>
        <v>0</v>
      </c>
      <c r="Q1078" s="145">
        <v>1E-3</v>
      </c>
      <c r="R1078" s="145">
        <f>Q1078*H1078</f>
        <v>1.401</v>
      </c>
      <c r="S1078" s="145">
        <v>0</v>
      </c>
      <c r="T1078" s="146">
        <f>S1078*H1078</f>
        <v>0</v>
      </c>
      <c r="AR1078" s="147" t="s">
        <v>368</v>
      </c>
      <c r="AT1078" s="147" t="s">
        <v>254</v>
      </c>
      <c r="AU1078" s="147" t="s">
        <v>82</v>
      </c>
      <c r="AY1078" s="17" t="s">
        <v>252</v>
      </c>
      <c r="BE1078" s="148">
        <f>IF(N1078="základní",J1078,0)</f>
        <v>0</v>
      </c>
      <c r="BF1078" s="148">
        <f>IF(N1078="snížená",J1078,0)</f>
        <v>0</v>
      </c>
      <c r="BG1078" s="148">
        <f>IF(N1078="zákl. přenesená",J1078,0)</f>
        <v>0</v>
      </c>
      <c r="BH1078" s="148">
        <f>IF(N1078="sníž. přenesená",J1078,0)</f>
        <v>0</v>
      </c>
      <c r="BI1078" s="148">
        <f>IF(N1078="nulová",J1078,0)</f>
        <v>0</v>
      </c>
      <c r="BJ1078" s="17" t="s">
        <v>80</v>
      </c>
      <c r="BK1078" s="148">
        <f>ROUND(I1078*H1078,2)</f>
        <v>0</v>
      </c>
      <c r="BL1078" s="17" t="s">
        <v>368</v>
      </c>
      <c r="BM1078" s="147" t="s">
        <v>1336</v>
      </c>
    </row>
    <row r="1079" spans="2:65" s="12" customFormat="1">
      <c r="B1079" s="149"/>
      <c r="D1079" s="150" t="s">
        <v>261</v>
      </c>
      <c r="E1079" s="151" t="s">
        <v>1</v>
      </c>
      <c r="F1079" s="152" t="s">
        <v>1337</v>
      </c>
      <c r="H1079" s="151" t="s">
        <v>1</v>
      </c>
      <c r="I1079" s="153"/>
      <c r="L1079" s="149"/>
      <c r="M1079" s="154"/>
      <c r="T1079" s="155"/>
      <c r="AT1079" s="151" t="s">
        <v>261</v>
      </c>
      <c r="AU1079" s="151" t="s">
        <v>82</v>
      </c>
      <c r="AV1079" s="12" t="s">
        <v>80</v>
      </c>
      <c r="AW1079" s="12" t="s">
        <v>30</v>
      </c>
      <c r="AX1079" s="12" t="s">
        <v>73</v>
      </c>
      <c r="AY1079" s="151" t="s">
        <v>252</v>
      </c>
    </row>
    <row r="1080" spans="2:65" s="13" customFormat="1">
      <c r="B1080" s="156"/>
      <c r="D1080" s="150" t="s">
        <v>261</v>
      </c>
      <c r="E1080" s="157" t="s">
        <v>1</v>
      </c>
      <c r="F1080" s="158" t="s">
        <v>1338</v>
      </c>
      <c r="H1080" s="159">
        <v>1401</v>
      </c>
      <c r="I1080" s="160"/>
      <c r="L1080" s="156"/>
      <c r="M1080" s="161"/>
      <c r="T1080" s="162"/>
      <c r="AT1080" s="157" t="s">
        <v>261</v>
      </c>
      <c r="AU1080" s="157" t="s">
        <v>82</v>
      </c>
      <c r="AV1080" s="13" t="s">
        <v>82</v>
      </c>
      <c r="AW1080" s="13" t="s">
        <v>30</v>
      </c>
      <c r="AX1080" s="13" t="s">
        <v>80</v>
      </c>
      <c r="AY1080" s="157" t="s">
        <v>252</v>
      </c>
    </row>
    <row r="1081" spans="2:65" s="1" customFormat="1" ht="37.9" customHeight="1">
      <c r="B1081" s="32"/>
      <c r="C1081" s="136" t="s">
        <v>1339</v>
      </c>
      <c r="D1081" s="136" t="s">
        <v>254</v>
      </c>
      <c r="E1081" s="137" t="s">
        <v>1340</v>
      </c>
      <c r="F1081" s="138" t="s">
        <v>1341</v>
      </c>
      <c r="G1081" s="139" t="s">
        <v>345</v>
      </c>
      <c r="H1081" s="140">
        <v>72</v>
      </c>
      <c r="I1081" s="141"/>
      <c r="J1081" s="142">
        <f>ROUND(I1081*H1081,2)</f>
        <v>0</v>
      </c>
      <c r="K1081" s="138" t="s">
        <v>1</v>
      </c>
      <c r="L1081" s="32"/>
      <c r="M1081" s="143" t="s">
        <v>1</v>
      </c>
      <c r="N1081" s="144" t="s">
        <v>38</v>
      </c>
      <c r="P1081" s="145">
        <f>O1081*H1081</f>
        <v>0</v>
      </c>
      <c r="Q1081" s="145">
        <v>0</v>
      </c>
      <c r="R1081" s="145">
        <f>Q1081*H1081</f>
        <v>0</v>
      </c>
      <c r="S1081" s="145">
        <v>0</v>
      </c>
      <c r="T1081" s="146">
        <f>S1081*H1081</f>
        <v>0</v>
      </c>
      <c r="AR1081" s="147" t="s">
        <v>368</v>
      </c>
      <c r="AT1081" s="147" t="s">
        <v>254</v>
      </c>
      <c r="AU1081" s="147" t="s">
        <v>82</v>
      </c>
      <c r="AY1081" s="17" t="s">
        <v>252</v>
      </c>
      <c r="BE1081" s="148">
        <f>IF(N1081="základní",J1081,0)</f>
        <v>0</v>
      </c>
      <c r="BF1081" s="148">
        <f>IF(N1081="snížená",J1081,0)</f>
        <v>0</v>
      </c>
      <c r="BG1081" s="148">
        <f>IF(N1081="zákl. přenesená",J1081,0)</f>
        <v>0</v>
      </c>
      <c r="BH1081" s="148">
        <f>IF(N1081="sníž. přenesená",J1081,0)</f>
        <v>0</v>
      </c>
      <c r="BI1081" s="148">
        <f>IF(N1081="nulová",J1081,0)</f>
        <v>0</v>
      </c>
      <c r="BJ1081" s="17" t="s">
        <v>80</v>
      </c>
      <c r="BK1081" s="148">
        <f>ROUND(I1081*H1081,2)</f>
        <v>0</v>
      </c>
      <c r="BL1081" s="17" t="s">
        <v>368</v>
      </c>
      <c r="BM1081" s="147" t="s">
        <v>1342</v>
      </c>
    </row>
    <row r="1082" spans="2:65" s="12" customFormat="1">
      <c r="B1082" s="149"/>
      <c r="D1082" s="150" t="s">
        <v>261</v>
      </c>
      <c r="E1082" s="151" t="s">
        <v>1</v>
      </c>
      <c r="F1082" s="152" t="s">
        <v>606</v>
      </c>
      <c r="H1082" s="151" t="s">
        <v>1</v>
      </c>
      <c r="I1082" s="153"/>
      <c r="L1082" s="149"/>
      <c r="M1082" s="154"/>
      <c r="T1082" s="155"/>
      <c r="AT1082" s="151" t="s">
        <v>261</v>
      </c>
      <c r="AU1082" s="151" t="s">
        <v>82</v>
      </c>
      <c r="AV1082" s="12" t="s">
        <v>80</v>
      </c>
      <c r="AW1082" s="12" t="s">
        <v>30</v>
      </c>
      <c r="AX1082" s="12" t="s">
        <v>73</v>
      </c>
      <c r="AY1082" s="151" t="s">
        <v>252</v>
      </c>
    </row>
    <row r="1083" spans="2:65" s="13" customFormat="1">
      <c r="B1083" s="156"/>
      <c r="D1083" s="150" t="s">
        <v>261</v>
      </c>
      <c r="E1083" s="157" t="s">
        <v>1</v>
      </c>
      <c r="F1083" s="158" t="s">
        <v>799</v>
      </c>
      <c r="H1083" s="159">
        <v>72</v>
      </c>
      <c r="I1083" s="160"/>
      <c r="L1083" s="156"/>
      <c r="M1083" s="161"/>
      <c r="T1083" s="162"/>
      <c r="AT1083" s="157" t="s">
        <v>261</v>
      </c>
      <c r="AU1083" s="157" t="s">
        <v>82</v>
      </c>
      <c r="AV1083" s="13" t="s">
        <v>82</v>
      </c>
      <c r="AW1083" s="13" t="s">
        <v>30</v>
      </c>
      <c r="AX1083" s="13" t="s">
        <v>80</v>
      </c>
      <c r="AY1083" s="157" t="s">
        <v>252</v>
      </c>
    </row>
    <row r="1084" spans="2:65" s="1" customFormat="1" ht="16.5" customHeight="1">
      <c r="B1084" s="32"/>
      <c r="C1084" s="136" t="s">
        <v>1343</v>
      </c>
      <c r="D1084" s="136" t="s">
        <v>254</v>
      </c>
      <c r="E1084" s="137" t="s">
        <v>1344</v>
      </c>
      <c r="F1084" s="138" t="s">
        <v>1345</v>
      </c>
      <c r="G1084" s="139" t="s">
        <v>257</v>
      </c>
      <c r="H1084" s="140">
        <v>858.47</v>
      </c>
      <c r="I1084" s="141"/>
      <c r="J1084" s="142">
        <f>ROUND(I1084*H1084,2)</f>
        <v>0</v>
      </c>
      <c r="K1084" s="138" t="s">
        <v>258</v>
      </c>
      <c r="L1084" s="32"/>
      <c r="M1084" s="143" t="s">
        <v>1</v>
      </c>
      <c r="N1084" s="144" t="s">
        <v>38</v>
      </c>
      <c r="P1084" s="145">
        <f>O1084*H1084</f>
        <v>0</v>
      </c>
      <c r="Q1084" s="145">
        <v>0</v>
      </c>
      <c r="R1084" s="145">
        <f>Q1084*H1084</f>
        <v>0</v>
      </c>
      <c r="S1084" s="145">
        <v>4.0000000000000001E-3</v>
      </c>
      <c r="T1084" s="146">
        <f>S1084*H1084</f>
        <v>3.4338800000000003</v>
      </c>
      <c r="AR1084" s="147" t="s">
        <v>368</v>
      </c>
      <c r="AT1084" s="147" t="s">
        <v>254</v>
      </c>
      <c r="AU1084" s="147" t="s">
        <v>82</v>
      </c>
      <c r="AY1084" s="17" t="s">
        <v>252</v>
      </c>
      <c r="BE1084" s="148">
        <f>IF(N1084="základní",J1084,0)</f>
        <v>0</v>
      </c>
      <c r="BF1084" s="148">
        <f>IF(N1084="snížená",J1084,0)</f>
        <v>0</v>
      </c>
      <c r="BG1084" s="148">
        <f>IF(N1084="zákl. přenesená",J1084,0)</f>
        <v>0</v>
      </c>
      <c r="BH1084" s="148">
        <f>IF(N1084="sníž. přenesená",J1084,0)</f>
        <v>0</v>
      </c>
      <c r="BI1084" s="148">
        <f>IF(N1084="nulová",J1084,0)</f>
        <v>0</v>
      </c>
      <c r="BJ1084" s="17" t="s">
        <v>80</v>
      </c>
      <c r="BK1084" s="148">
        <f>ROUND(I1084*H1084,2)</f>
        <v>0</v>
      </c>
      <c r="BL1084" s="17" t="s">
        <v>368</v>
      </c>
      <c r="BM1084" s="147" t="s">
        <v>1346</v>
      </c>
    </row>
    <row r="1085" spans="2:65" s="12" customFormat="1">
      <c r="B1085" s="149"/>
      <c r="D1085" s="150" t="s">
        <v>261</v>
      </c>
      <c r="E1085" s="151" t="s">
        <v>1</v>
      </c>
      <c r="F1085" s="152" t="s">
        <v>270</v>
      </c>
      <c r="H1085" s="151" t="s">
        <v>1</v>
      </c>
      <c r="I1085" s="153"/>
      <c r="L1085" s="149"/>
      <c r="M1085" s="154"/>
      <c r="T1085" s="155"/>
      <c r="AT1085" s="151" t="s">
        <v>261</v>
      </c>
      <c r="AU1085" s="151" t="s">
        <v>82</v>
      </c>
      <c r="AV1085" s="12" t="s">
        <v>80</v>
      </c>
      <c r="AW1085" s="12" t="s">
        <v>30</v>
      </c>
      <c r="AX1085" s="12" t="s">
        <v>73</v>
      </c>
      <c r="AY1085" s="151" t="s">
        <v>252</v>
      </c>
    </row>
    <row r="1086" spans="2:65" s="13" customFormat="1">
      <c r="B1086" s="156"/>
      <c r="D1086" s="150" t="s">
        <v>261</v>
      </c>
      <c r="E1086" s="157" t="s">
        <v>1</v>
      </c>
      <c r="F1086" s="158" t="s">
        <v>628</v>
      </c>
      <c r="H1086" s="159">
        <v>40.770000000000003</v>
      </c>
      <c r="I1086" s="160"/>
      <c r="L1086" s="156"/>
      <c r="M1086" s="161"/>
      <c r="T1086" s="162"/>
      <c r="AT1086" s="157" t="s">
        <v>261</v>
      </c>
      <c r="AU1086" s="157" t="s">
        <v>82</v>
      </c>
      <c r="AV1086" s="13" t="s">
        <v>82</v>
      </c>
      <c r="AW1086" s="13" t="s">
        <v>30</v>
      </c>
      <c r="AX1086" s="13" t="s">
        <v>73</v>
      </c>
      <c r="AY1086" s="157" t="s">
        <v>252</v>
      </c>
    </row>
    <row r="1087" spans="2:65" s="15" customFormat="1">
      <c r="B1087" s="180"/>
      <c r="D1087" s="150" t="s">
        <v>261</v>
      </c>
      <c r="E1087" s="181" t="s">
        <v>1</v>
      </c>
      <c r="F1087" s="182" t="s">
        <v>510</v>
      </c>
      <c r="H1087" s="183">
        <v>40.770000000000003</v>
      </c>
      <c r="I1087" s="184"/>
      <c r="L1087" s="180"/>
      <c r="M1087" s="185"/>
      <c r="T1087" s="186"/>
      <c r="AT1087" s="181" t="s">
        <v>261</v>
      </c>
      <c r="AU1087" s="181" t="s">
        <v>82</v>
      </c>
      <c r="AV1087" s="15" t="s">
        <v>96</v>
      </c>
      <c r="AW1087" s="15" t="s">
        <v>30</v>
      </c>
      <c r="AX1087" s="15" t="s">
        <v>73</v>
      </c>
      <c r="AY1087" s="181" t="s">
        <v>252</v>
      </c>
    </row>
    <row r="1088" spans="2:65" s="12" customFormat="1">
      <c r="B1088" s="149"/>
      <c r="D1088" s="150" t="s">
        <v>261</v>
      </c>
      <c r="E1088" s="151" t="s">
        <v>1</v>
      </c>
      <c r="F1088" s="152" t="s">
        <v>272</v>
      </c>
      <c r="H1088" s="151" t="s">
        <v>1</v>
      </c>
      <c r="I1088" s="153"/>
      <c r="L1088" s="149"/>
      <c r="M1088" s="154"/>
      <c r="T1088" s="155"/>
      <c r="AT1088" s="151" t="s">
        <v>261</v>
      </c>
      <c r="AU1088" s="151" t="s">
        <v>82</v>
      </c>
      <c r="AV1088" s="12" t="s">
        <v>80</v>
      </c>
      <c r="AW1088" s="12" t="s">
        <v>30</v>
      </c>
      <c r="AX1088" s="12" t="s">
        <v>73</v>
      </c>
      <c r="AY1088" s="151" t="s">
        <v>252</v>
      </c>
    </row>
    <row r="1089" spans="2:51" s="13" customFormat="1">
      <c r="B1089" s="156"/>
      <c r="D1089" s="150" t="s">
        <v>261</v>
      </c>
      <c r="E1089" s="157" t="s">
        <v>1</v>
      </c>
      <c r="F1089" s="158" t="s">
        <v>629</v>
      </c>
      <c r="H1089" s="159">
        <v>108.83499999999999</v>
      </c>
      <c r="I1089" s="160"/>
      <c r="L1089" s="156"/>
      <c r="M1089" s="161"/>
      <c r="T1089" s="162"/>
      <c r="AT1089" s="157" t="s">
        <v>261</v>
      </c>
      <c r="AU1089" s="157" t="s">
        <v>82</v>
      </c>
      <c r="AV1089" s="13" t="s">
        <v>82</v>
      </c>
      <c r="AW1089" s="13" t="s">
        <v>30</v>
      </c>
      <c r="AX1089" s="13" t="s">
        <v>73</v>
      </c>
      <c r="AY1089" s="157" t="s">
        <v>252</v>
      </c>
    </row>
    <row r="1090" spans="2:51" s="13" customFormat="1">
      <c r="B1090" s="156"/>
      <c r="D1090" s="150" t="s">
        <v>261</v>
      </c>
      <c r="E1090" s="157" t="s">
        <v>1</v>
      </c>
      <c r="F1090" s="158" t="s">
        <v>1347</v>
      </c>
      <c r="H1090" s="159">
        <v>124.461</v>
      </c>
      <c r="I1090" s="160"/>
      <c r="L1090" s="156"/>
      <c r="M1090" s="161"/>
      <c r="T1090" s="162"/>
      <c r="AT1090" s="157" t="s">
        <v>261</v>
      </c>
      <c r="AU1090" s="157" t="s">
        <v>82</v>
      </c>
      <c r="AV1090" s="13" t="s">
        <v>82</v>
      </c>
      <c r="AW1090" s="13" t="s">
        <v>30</v>
      </c>
      <c r="AX1090" s="13" t="s">
        <v>73</v>
      </c>
      <c r="AY1090" s="157" t="s">
        <v>252</v>
      </c>
    </row>
    <row r="1091" spans="2:51" s="12" customFormat="1">
      <c r="B1091" s="149"/>
      <c r="D1091" s="150" t="s">
        <v>261</v>
      </c>
      <c r="E1091" s="151" t="s">
        <v>1</v>
      </c>
      <c r="F1091" s="152" t="s">
        <v>1348</v>
      </c>
      <c r="H1091" s="151" t="s">
        <v>1</v>
      </c>
      <c r="I1091" s="153"/>
      <c r="L1091" s="149"/>
      <c r="M1091" s="154"/>
      <c r="T1091" s="155"/>
      <c r="AT1091" s="151" t="s">
        <v>261</v>
      </c>
      <c r="AU1091" s="151" t="s">
        <v>82</v>
      </c>
      <c r="AV1091" s="12" t="s">
        <v>80</v>
      </c>
      <c r="AW1091" s="12" t="s">
        <v>30</v>
      </c>
      <c r="AX1091" s="12" t="s">
        <v>73</v>
      </c>
      <c r="AY1091" s="151" t="s">
        <v>252</v>
      </c>
    </row>
    <row r="1092" spans="2:51" s="13" customFormat="1">
      <c r="B1092" s="156"/>
      <c r="D1092" s="150" t="s">
        <v>261</v>
      </c>
      <c r="E1092" s="157" t="s">
        <v>1</v>
      </c>
      <c r="F1092" s="158" t="s">
        <v>438</v>
      </c>
      <c r="H1092" s="159">
        <v>25</v>
      </c>
      <c r="I1092" s="160"/>
      <c r="L1092" s="156"/>
      <c r="M1092" s="161"/>
      <c r="T1092" s="162"/>
      <c r="AT1092" s="157" t="s">
        <v>261</v>
      </c>
      <c r="AU1092" s="157" t="s">
        <v>82</v>
      </c>
      <c r="AV1092" s="13" t="s">
        <v>82</v>
      </c>
      <c r="AW1092" s="13" t="s">
        <v>30</v>
      </c>
      <c r="AX1092" s="13" t="s">
        <v>73</v>
      </c>
      <c r="AY1092" s="157" t="s">
        <v>252</v>
      </c>
    </row>
    <row r="1093" spans="2:51" s="12" customFormat="1">
      <c r="B1093" s="149"/>
      <c r="D1093" s="150" t="s">
        <v>261</v>
      </c>
      <c r="E1093" s="151" t="s">
        <v>1</v>
      </c>
      <c r="F1093" s="152" t="s">
        <v>1349</v>
      </c>
      <c r="H1093" s="151" t="s">
        <v>1</v>
      </c>
      <c r="I1093" s="153"/>
      <c r="L1093" s="149"/>
      <c r="M1093" s="154"/>
      <c r="T1093" s="155"/>
      <c r="AT1093" s="151" t="s">
        <v>261</v>
      </c>
      <c r="AU1093" s="151" t="s">
        <v>82</v>
      </c>
      <c r="AV1093" s="12" t="s">
        <v>80</v>
      </c>
      <c r="AW1093" s="12" t="s">
        <v>30</v>
      </c>
      <c r="AX1093" s="12" t="s">
        <v>73</v>
      </c>
      <c r="AY1093" s="151" t="s">
        <v>252</v>
      </c>
    </row>
    <row r="1094" spans="2:51" s="13" customFormat="1">
      <c r="B1094" s="156"/>
      <c r="D1094" s="150" t="s">
        <v>261</v>
      </c>
      <c r="E1094" s="157" t="s">
        <v>1</v>
      </c>
      <c r="F1094" s="158" t="s">
        <v>1350</v>
      </c>
      <c r="H1094" s="159">
        <v>14.971</v>
      </c>
      <c r="I1094" s="160"/>
      <c r="L1094" s="156"/>
      <c r="M1094" s="161"/>
      <c r="T1094" s="162"/>
      <c r="AT1094" s="157" t="s">
        <v>261</v>
      </c>
      <c r="AU1094" s="157" t="s">
        <v>82</v>
      </c>
      <c r="AV1094" s="13" t="s">
        <v>82</v>
      </c>
      <c r="AW1094" s="13" t="s">
        <v>30</v>
      </c>
      <c r="AX1094" s="13" t="s">
        <v>73</v>
      </c>
      <c r="AY1094" s="157" t="s">
        <v>252</v>
      </c>
    </row>
    <row r="1095" spans="2:51" s="15" customFormat="1">
      <c r="B1095" s="180"/>
      <c r="D1095" s="150" t="s">
        <v>261</v>
      </c>
      <c r="E1095" s="181" t="s">
        <v>1</v>
      </c>
      <c r="F1095" s="182" t="s">
        <v>510</v>
      </c>
      <c r="H1095" s="183">
        <v>273.267</v>
      </c>
      <c r="I1095" s="184"/>
      <c r="L1095" s="180"/>
      <c r="M1095" s="185"/>
      <c r="T1095" s="186"/>
      <c r="AT1095" s="181" t="s">
        <v>261</v>
      </c>
      <c r="AU1095" s="181" t="s">
        <v>82</v>
      </c>
      <c r="AV1095" s="15" t="s">
        <v>96</v>
      </c>
      <c r="AW1095" s="15" t="s">
        <v>30</v>
      </c>
      <c r="AX1095" s="15" t="s">
        <v>73</v>
      </c>
      <c r="AY1095" s="181" t="s">
        <v>252</v>
      </c>
    </row>
    <row r="1096" spans="2:51" s="12" customFormat="1">
      <c r="B1096" s="149"/>
      <c r="D1096" s="150" t="s">
        <v>261</v>
      </c>
      <c r="E1096" s="151" t="s">
        <v>1</v>
      </c>
      <c r="F1096" s="152" t="s">
        <v>274</v>
      </c>
      <c r="H1096" s="151" t="s">
        <v>1</v>
      </c>
      <c r="I1096" s="153"/>
      <c r="L1096" s="149"/>
      <c r="M1096" s="154"/>
      <c r="T1096" s="155"/>
      <c r="AT1096" s="151" t="s">
        <v>261</v>
      </c>
      <c r="AU1096" s="151" t="s">
        <v>82</v>
      </c>
      <c r="AV1096" s="12" t="s">
        <v>80</v>
      </c>
      <c r="AW1096" s="12" t="s">
        <v>30</v>
      </c>
      <c r="AX1096" s="12" t="s">
        <v>73</v>
      </c>
      <c r="AY1096" s="151" t="s">
        <v>252</v>
      </c>
    </row>
    <row r="1097" spans="2:51" s="12" customFormat="1">
      <c r="B1097" s="149"/>
      <c r="D1097" s="150" t="s">
        <v>261</v>
      </c>
      <c r="E1097" s="151" t="s">
        <v>1</v>
      </c>
      <c r="F1097" s="152" t="s">
        <v>962</v>
      </c>
      <c r="H1097" s="151" t="s">
        <v>1</v>
      </c>
      <c r="I1097" s="153"/>
      <c r="L1097" s="149"/>
      <c r="M1097" s="154"/>
      <c r="T1097" s="155"/>
      <c r="AT1097" s="151" t="s">
        <v>261</v>
      </c>
      <c r="AU1097" s="151" t="s">
        <v>82</v>
      </c>
      <c r="AV1097" s="12" t="s">
        <v>80</v>
      </c>
      <c r="AW1097" s="12" t="s">
        <v>30</v>
      </c>
      <c r="AX1097" s="12" t="s">
        <v>73</v>
      </c>
      <c r="AY1097" s="151" t="s">
        <v>252</v>
      </c>
    </row>
    <row r="1098" spans="2:51" s="13" customFormat="1">
      <c r="B1098" s="156"/>
      <c r="D1098" s="150" t="s">
        <v>261</v>
      </c>
      <c r="E1098" s="157" t="s">
        <v>1</v>
      </c>
      <c r="F1098" s="158" t="s">
        <v>1351</v>
      </c>
      <c r="H1098" s="159">
        <v>620.02</v>
      </c>
      <c r="I1098" s="160"/>
      <c r="L1098" s="156"/>
      <c r="M1098" s="161"/>
      <c r="T1098" s="162"/>
      <c r="AT1098" s="157" t="s">
        <v>261</v>
      </c>
      <c r="AU1098" s="157" t="s">
        <v>82</v>
      </c>
      <c r="AV1098" s="13" t="s">
        <v>82</v>
      </c>
      <c r="AW1098" s="13" t="s">
        <v>30</v>
      </c>
      <c r="AX1098" s="13" t="s">
        <v>73</v>
      </c>
      <c r="AY1098" s="157" t="s">
        <v>252</v>
      </c>
    </row>
    <row r="1099" spans="2:51" s="12" customFormat="1">
      <c r="B1099" s="149"/>
      <c r="D1099" s="150" t="s">
        <v>261</v>
      </c>
      <c r="E1099" s="151" t="s">
        <v>1</v>
      </c>
      <c r="F1099" s="152" t="s">
        <v>778</v>
      </c>
      <c r="H1099" s="151" t="s">
        <v>1</v>
      </c>
      <c r="I1099" s="153"/>
      <c r="L1099" s="149"/>
      <c r="M1099" s="154"/>
      <c r="T1099" s="155"/>
      <c r="AT1099" s="151" t="s">
        <v>261</v>
      </c>
      <c r="AU1099" s="151" t="s">
        <v>82</v>
      </c>
      <c r="AV1099" s="12" t="s">
        <v>80</v>
      </c>
      <c r="AW1099" s="12" t="s">
        <v>30</v>
      </c>
      <c r="AX1099" s="12" t="s">
        <v>73</v>
      </c>
      <c r="AY1099" s="151" t="s">
        <v>252</v>
      </c>
    </row>
    <row r="1100" spans="2:51" s="13" customFormat="1">
      <c r="B1100" s="156"/>
      <c r="D1100" s="150" t="s">
        <v>261</v>
      </c>
      <c r="E1100" s="157" t="s">
        <v>1</v>
      </c>
      <c r="F1100" s="158" t="s">
        <v>1352</v>
      </c>
      <c r="H1100" s="159">
        <v>94.36</v>
      </c>
      <c r="I1100" s="160"/>
      <c r="L1100" s="156"/>
      <c r="M1100" s="161"/>
      <c r="T1100" s="162"/>
      <c r="AT1100" s="157" t="s">
        <v>261</v>
      </c>
      <c r="AU1100" s="157" t="s">
        <v>82</v>
      </c>
      <c r="AV1100" s="13" t="s">
        <v>82</v>
      </c>
      <c r="AW1100" s="13" t="s">
        <v>30</v>
      </c>
      <c r="AX1100" s="13" t="s">
        <v>73</v>
      </c>
      <c r="AY1100" s="157" t="s">
        <v>252</v>
      </c>
    </row>
    <row r="1101" spans="2:51" s="12" customFormat="1">
      <c r="B1101" s="149"/>
      <c r="D1101" s="150" t="s">
        <v>261</v>
      </c>
      <c r="E1101" s="151" t="s">
        <v>1</v>
      </c>
      <c r="F1101" s="152" t="s">
        <v>780</v>
      </c>
      <c r="H1101" s="151" t="s">
        <v>1</v>
      </c>
      <c r="I1101" s="153"/>
      <c r="L1101" s="149"/>
      <c r="M1101" s="154"/>
      <c r="T1101" s="155"/>
      <c r="AT1101" s="151" t="s">
        <v>261</v>
      </c>
      <c r="AU1101" s="151" t="s">
        <v>82</v>
      </c>
      <c r="AV1101" s="12" t="s">
        <v>80</v>
      </c>
      <c r="AW1101" s="12" t="s">
        <v>30</v>
      </c>
      <c r="AX1101" s="12" t="s">
        <v>73</v>
      </c>
      <c r="AY1101" s="151" t="s">
        <v>252</v>
      </c>
    </row>
    <row r="1102" spans="2:51" s="13" customFormat="1">
      <c r="B1102" s="156"/>
      <c r="D1102" s="150" t="s">
        <v>261</v>
      </c>
      <c r="E1102" s="157" t="s">
        <v>1</v>
      </c>
      <c r="F1102" s="158" t="s">
        <v>1353</v>
      </c>
      <c r="H1102" s="159">
        <v>30.96</v>
      </c>
      <c r="I1102" s="160"/>
      <c r="L1102" s="156"/>
      <c r="M1102" s="161"/>
      <c r="T1102" s="162"/>
      <c r="AT1102" s="157" t="s">
        <v>261</v>
      </c>
      <c r="AU1102" s="157" t="s">
        <v>82</v>
      </c>
      <c r="AV1102" s="13" t="s">
        <v>82</v>
      </c>
      <c r="AW1102" s="13" t="s">
        <v>30</v>
      </c>
      <c r="AX1102" s="13" t="s">
        <v>73</v>
      </c>
      <c r="AY1102" s="157" t="s">
        <v>252</v>
      </c>
    </row>
    <row r="1103" spans="2:51" s="12" customFormat="1">
      <c r="B1103" s="149"/>
      <c r="D1103" s="150" t="s">
        <v>261</v>
      </c>
      <c r="E1103" s="151" t="s">
        <v>1</v>
      </c>
      <c r="F1103" s="152" t="s">
        <v>522</v>
      </c>
      <c r="H1103" s="151" t="s">
        <v>1</v>
      </c>
      <c r="I1103" s="153"/>
      <c r="L1103" s="149"/>
      <c r="M1103" s="154"/>
      <c r="T1103" s="155"/>
      <c r="AT1103" s="151" t="s">
        <v>261</v>
      </c>
      <c r="AU1103" s="151" t="s">
        <v>82</v>
      </c>
      <c r="AV1103" s="12" t="s">
        <v>80</v>
      </c>
      <c r="AW1103" s="12" t="s">
        <v>30</v>
      </c>
      <c r="AX1103" s="12" t="s">
        <v>73</v>
      </c>
      <c r="AY1103" s="151" t="s">
        <v>252</v>
      </c>
    </row>
    <row r="1104" spans="2:51" s="13" customFormat="1">
      <c r="B1104" s="156"/>
      <c r="D1104" s="150" t="s">
        <v>261</v>
      </c>
      <c r="E1104" s="157" t="s">
        <v>1</v>
      </c>
      <c r="F1104" s="158" t="s">
        <v>1354</v>
      </c>
      <c r="H1104" s="159">
        <v>41.8</v>
      </c>
      <c r="I1104" s="160"/>
      <c r="L1104" s="156"/>
      <c r="M1104" s="161"/>
      <c r="T1104" s="162"/>
      <c r="AT1104" s="157" t="s">
        <v>261</v>
      </c>
      <c r="AU1104" s="157" t="s">
        <v>82</v>
      </c>
      <c r="AV1104" s="13" t="s">
        <v>82</v>
      </c>
      <c r="AW1104" s="13" t="s">
        <v>30</v>
      </c>
      <c r="AX1104" s="13" t="s">
        <v>73</v>
      </c>
      <c r="AY1104" s="157" t="s">
        <v>252</v>
      </c>
    </row>
    <row r="1105" spans="2:65" s="12" customFormat="1">
      <c r="B1105" s="149"/>
      <c r="D1105" s="150" t="s">
        <v>261</v>
      </c>
      <c r="E1105" s="151" t="s">
        <v>1</v>
      </c>
      <c r="F1105" s="152" t="s">
        <v>516</v>
      </c>
      <c r="H1105" s="151" t="s">
        <v>1</v>
      </c>
      <c r="I1105" s="153"/>
      <c r="L1105" s="149"/>
      <c r="M1105" s="154"/>
      <c r="T1105" s="155"/>
      <c r="AT1105" s="151" t="s">
        <v>261</v>
      </c>
      <c r="AU1105" s="151" t="s">
        <v>82</v>
      </c>
      <c r="AV1105" s="12" t="s">
        <v>80</v>
      </c>
      <c r="AW1105" s="12" t="s">
        <v>30</v>
      </c>
      <c r="AX1105" s="12" t="s">
        <v>73</v>
      </c>
      <c r="AY1105" s="151" t="s">
        <v>252</v>
      </c>
    </row>
    <row r="1106" spans="2:65" s="13" customFormat="1">
      <c r="B1106" s="156"/>
      <c r="D1106" s="150" t="s">
        <v>261</v>
      </c>
      <c r="E1106" s="157" t="s">
        <v>1</v>
      </c>
      <c r="F1106" s="158" t="s">
        <v>1355</v>
      </c>
      <c r="H1106" s="159">
        <v>63.35</v>
      </c>
      <c r="I1106" s="160"/>
      <c r="L1106" s="156"/>
      <c r="M1106" s="161"/>
      <c r="T1106" s="162"/>
      <c r="AT1106" s="157" t="s">
        <v>261</v>
      </c>
      <c r="AU1106" s="157" t="s">
        <v>82</v>
      </c>
      <c r="AV1106" s="13" t="s">
        <v>82</v>
      </c>
      <c r="AW1106" s="13" t="s">
        <v>30</v>
      </c>
      <c r="AX1106" s="13" t="s">
        <v>73</v>
      </c>
      <c r="AY1106" s="157" t="s">
        <v>252</v>
      </c>
    </row>
    <row r="1107" spans="2:65" s="12" customFormat="1">
      <c r="B1107" s="149"/>
      <c r="D1107" s="150" t="s">
        <v>261</v>
      </c>
      <c r="E1107" s="151" t="s">
        <v>1</v>
      </c>
      <c r="F1107" s="152" t="s">
        <v>1143</v>
      </c>
      <c r="H1107" s="151" t="s">
        <v>1</v>
      </c>
      <c r="I1107" s="153"/>
      <c r="L1107" s="149"/>
      <c r="M1107" s="154"/>
      <c r="T1107" s="155"/>
      <c r="AT1107" s="151" t="s">
        <v>261</v>
      </c>
      <c r="AU1107" s="151" t="s">
        <v>82</v>
      </c>
      <c r="AV1107" s="12" t="s">
        <v>80</v>
      </c>
      <c r="AW1107" s="12" t="s">
        <v>30</v>
      </c>
      <c r="AX1107" s="12" t="s">
        <v>73</v>
      </c>
      <c r="AY1107" s="151" t="s">
        <v>252</v>
      </c>
    </row>
    <row r="1108" spans="2:65" s="13" customFormat="1">
      <c r="B1108" s="156"/>
      <c r="D1108" s="150" t="s">
        <v>261</v>
      </c>
      <c r="E1108" s="157" t="s">
        <v>1</v>
      </c>
      <c r="F1108" s="158" t="s">
        <v>1144</v>
      </c>
      <c r="H1108" s="159">
        <v>7.98</v>
      </c>
      <c r="I1108" s="160"/>
      <c r="L1108" s="156"/>
      <c r="M1108" s="161"/>
      <c r="T1108" s="162"/>
      <c r="AT1108" s="157" t="s">
        <v>261</v>
      </c>
      <c r="AU1108" s="157" t="s">
        <v>82</v>
      </c>
      <c r="AV1108" s="13" t="s">
        <v>82</v>
      </c>
      <c r="AW1108" s="13" t="s">
        <v>30</v>
      </c>
      <c r="AX1108" s="13" t="s">
        <v>73</v>
      </c>
      <c r="AY1108" s="157" t="s">
        <v>252</v>
      </c>
    </row>
    <row r="1109" spans="2:65" s="15" customFormat="1">
      <c r="B1109" s="180"/>
      <c r="D1109" s="150" t="s">
        <v>261</v>
      </c>
      <c r="E1109" s="181" t="s">
        <v>1</v>
      </c>
      <c r="F1109" s="182" t="s">
        <v>510</v>
      </c>
      <c r="H1109" s="183">
        <v>858.47</v>
      </c>
      <c r="I1109" s="184"/>
      <c r="L1109" s="180"/>
      <c r="M1109" s="185"/>
      <c r="T1109" s="186"/>
      <c r="AT1109" s="181" t="s">
        <v>261</v>
      </c>
      <c r="AU1109" s="181" t="s">
        <v>82</v>
      </c>
      <c r="AV1109" s="15" t="s">
        <v>96</v>
      </c>
      <c r="AW1109" s="15" t="s">
        <v>30</v>
      </c>
      <c r="AX1109" s="15" t="s">
        <v>73</v>
      </c>
      <c r="AY1109" s="181" t="s">
        <v>252</v>
      </c>
    </row>
    <row r="1110" spans="2:65" s="12" customFormat="1">
      <c r="B1110" s="149"/>
      <c r="D1110" s="150" t="s">
        <v>261</v>
      </c>
      <c r="E1110" s="151" t="s">
        <v>1</v>
      </c>
      <c r="F1110" s="152" t="s">
        <v>1356</v>
      </c>
      <c r="H1110" s="151" t="s">
        <v>1</v>
      </c>
      <c r="I1110" s="153"/>
      <c r="L1110" s="149"/>
      <c r="M1110" s="154"/>
      <c r="T1110" s="155"/>
      <c r="AT1110" s="151" t="s">
        <v>261</v>
      </c>
      <c r="AU1110" s="151" t="s">
        <v>82</v>
      </c>
      <c r="AV1110" s="12" t="s">
        <v>80</v>
      </c>
      <c r="AW1110" s="12" t="s">
        <v>30</v>
      </c>
      <c r="AX1110" s="12" t="s">
        <v>73</v>
      </c>
      <c r="AY1110" s="151" t="s">
        <v>252</v>
      </c>
    </row>
    <row r="1111" spans="2:65" s="13" customFormat="1">
      <c r="B1111" s="156"/>
      <c r="D1111" s="150" t="s">
        <v>261</v>
      </c>
      <c r="E1111" s="157" t="s">
        <v>1</v>
      </c>
      <c r="F1111" s="158" t="s">
        <v>1357</v>
      </c>
      <c r="H1111" s="159">
        <v>-314.03699999999998</v>
      </c>
      <c r="I1111" s="160"/>
      <c r="L1111" s="156"/>
      <c r="M1111" s="161"/>
      <c r="T1111" s="162"/>
      <c r="AT1111" s="157" t="s">
        <v>261</v>
      </c>
      <c r="AU1111" s="157" t="s">
        <v>82</v>
      </c>
      <c r="AV1111" s="13" t="s">
        <v>82</v>
      </c>
      <c r="AW1111" s="13" t="s">
        <v>30</v>
      </c>
      <c r="AX1111" s="13" t="s">
        <v>73</v>
      </c>
      <c r="AY1111" s="157" t="s">
        <v>252</v>
      </c>
    </row>
    <row r="1112" spans="2:65" s="14" customFormat="1">
      <c r="B1112" s="163"/>
      <c r="D1112" s="150" t="s">
        <v>261</v>
      </c>
      <c r="E1112" s="164" t="s">
        <v>1</v>
      </c>
      <c r="F1112" s="165" t="s">
        <v>277</v>
      </c>
      <c r="H1112" s="166">
        <v>858.4699999999998</v>
      </c>
      <c r="I1112" s="167"/>
      <c r="L1112" s="163"/>
      <c r="M1112" s="168"/>
      <c r="T1112" s="169"/>
      <c r="AT1112" s="164" t="s">
        <v>261</v>
      </c>
      <c r="AU1112" s="164" t="s">
        <v>82</v>
      </c>
      <c r="AV1112" s="14" t="s">
        <v>259</v>
      </c>
      <c r="AW1112" s="14" t="s">
        <v>30</v>
      </c>
      <c r="AX1112" s="14" t="s">
        <v>80</v>
      </c>
      <c r="AY1112" s="164" t="s">
        <v>252</v>
      </c>
    </row>
    <row r="1113" spans="2:65" s="1" customFormat="1" ht="21.75" customHeight="1">
      <c r="B1113" s="32"/>
      <c r="C1113" s="136" t="s">
        <v>1358</v>
      </c>
      <c r="D1113" s="136" t="s">
        <v>254</v>
      </c>
      <c r="E1113" s="137" t="s">
        <v>1359</v>
      </c>
      <c r="F1113" s="138" t="s">
        <v>1360</v>
      </c>
      <c r="G1113" s="139" t="s">
        <v>257</v>
      </c>
      <c r="H1113" s="140">
        <v>314.03699999999998</v>
      </c>
      <c r="I1113" s="141"/>
      <c r="J1113" s="142">
        <f>ROUND(I1113*H1113,2)</f>
        <v>0</v>
      </c>
      <c r="K1113" s="138" t="s">
        <v>1</v>
      </c>
      <c r="L1113" s="32"/>
      <c r="M1113" s="143" t="s">
        <v>1</v>
      </c>
      <c r="N1113" s="144" t="s">
        <v>38</v>
      </c>
      <c r="P1113" s="145">
        <f>O1113*H1113</f>
        <v>0</v>
      </c>
      <c r="Q1113" s="145">
        <v>0</v>
      </c>
      <c r="R1113" s="145">
        <f>Q1113*H1113</f>
        <v>0</v>
      </c>
      <c r="S1113" s="145">
        <v>0</v>
      </c>
      <c r="T1113" s="146">
        <f>S1113*H1113</f>
        <v>0</v>
      </c>
      <c r="AR1113" s="147" t="s">
        <v>368</v>
      </c>
      <c r="AT1113" s="147" t="s">
        <v>254</v>
      </c>
      <c r="AU1113" s="147" t="s">
        <v>82</v>
      </c>
      <c r="AY1113" s="17" t="s">
        <v>252</v>
      </c>
      <c r="BE1113" s="148">
        <f>IF(N1113="základní",J1113,0)</f>
        <v>0</v>
      </c>
      <c r="BF1113" s="148">
        <f>IF(N1113="snížená",J1113,0)</f>
        <v>0</v>
      </c>
      <c r="BG1113" s="148">
        <f>IF(N1113="zákl. přenesená",J1113,0)</f>
        <v>0</v>
      </c>
      <c r="BH1113" s="148">
        <f>IF(N1113="sníž. přenesená",J1113,0)</f>
        <v>0</v>
      </c>
      <c r="BI1113" s="148">
        <f>IF(N1113="nulová",J1113,0)</f>
        <v>0</v>
      </c>
      <c r="BJ1113" s="17" t="s">
        <v>80</v>
      </c>
      <c r="BK1113" s="148">
        <f>ROUND(I1113*H1113,2)</f>
        <v>0</v>
      </c>
      <c r="BL1113" s="17" t="s">
        <v>368</v>
      </c>
      <c r="BM1113" s="147" t="s">
        <v>1361</v>
      </c>
    </row>
    <row r="1114" spans="2:65" s="12" customFormat="1">
      <c r="B1114" s="149"/>
      <c r="D1114" s="150" t="s">
        <v>261</v>
      </c>
      <c r="E1114" s="151" t="s">
        <v>1</v>
      </c>
      <c r="F1114" s="152" t="s">
        <v>270</v>
      </c>
      <c r="H1114" s="151" t="s">
        <v>1</v>
      </c>
      <c r="I1114" s="153"/>
      <c r="L1114" s="149"/>
      <c r="M1114" s="154"/>
      <c r="T1114" s="155"/>
      <c r="AT1114" s="151" t="s">
        <v>261</v>
      </c>
      <c r="AU1114" s="151" t="s">
        <v>82</v>
      </c>
      <c r="AV1114" s="12" t="s">
        <v>80</v>
      </c>
      <c r="AW1114" s="12" t="s">
        <v>30</v>
      </c>
      <c r="AX1114" s="12" t="s">
        <v>73</v>
      </c>
      <c r="AY1114" s="151" t="s">
        <v>252</v>
      </c>
    </row>
    <row r="1115" spans="2:65" s="13" customFormat="1">
      <c r="B1115" s="156"/>
      <c r="D1115" s="150" t="s">
        <v>261</v>
      </c>
      <c r="E1115" s="157" t="s">
        <v>1</v>
      </c>
      <c r="F1115" s="158" t="s">
        <v>628</v>
      </c>
      <c r="H1115" s="159">
        <v>40.770000000000003</v>
      </c>
      <c r="I1115" s="160"/>
      <c r="L1115" s="156"/>
      <c r="M1115" s="161"/>
      <c r="T1115" s="162"/>
      <c r="AT1115" s="157" t="s">
        <v>261</v>
      </c>
      <c r="AU1115" s="157" t="s">
        <v>82</v>
      </c>
      <c r="AV1115" s="13" t="s">
        <v>82</v>
      </c>
      <c r="AW1115" s="13" t="s">
        <v>30</v>
      </c>
      <c r="AX1115" s="13" t="s">
        <v>73</v>
      </c>
      <c r="AY1115" s="157" t="s">
        <v>252</v>
      </c>
    </row>
    <row r="1116" spans="2:65" s="15" customFormat="1">
      <c r="B1116" s="180"/>
      <c r="D1116" s="150" t="s">
        <v>261</v>
      </c>
      <c r="E1116" s="181" t="s">
        <v>1</v>
      </c>
      <c r="F1116" s="182" t="s">
        <v>510</v>
      </c>
      <c r="H1116" s="183">
        <v>40.770000000000003</v>
      </c>
      <c r="I1116" s="184"/>
      <c r="L1116" s="180"/>
      <c r="M1116" s="185"/>
      <c r="T1116" s="186"/>
      <c r="AT1116" s="181" t="s">
        <v>261</v>
      </c>
      <c r="AU1116" s="181" t="s">
        <v>82</v>
      </c>
      <c r="AV1116" s="15" t="s">
        <v>96</v>
      </c>
      <c r="AW1116" s="15" t="s">
        <v>30</v>
      </c>
      <c r="AX1116" s="15" t="s">
        <v>73</v>
      </c>
      <c r="AY1116" s="181" t="s">
        <v>252</v>
      </c>
    </row>
    <row r="1117" spans="2:65" s="12" customFormat="1">
      <c r="B1117" s="149"/>
      <c r="D1117" s="150" t="s">
        <v>261</v>
      </c>
      <c r="E1117" s="151" t="s">
        <v>1</v>
      </c>
      <c r="F1117" s="152" t="s">
        <v>272</v>
      </c>
      <c r="H1117" s="151" t="s">
        <v>1</v>
      </c>
      <c r="I1117" s="153"/>
      <c r="L1117" s="149"/>
      <c r="M1117" s="154"/>
      <c r="T1117" s="155"/>
      <c r="AT1117" s="151" t="s">
        <v>261</v>
      </c>
      <c r="AU1117" s="151" t="s">
        <v>82</v>
      </c>
      <c r="AV1117" s="12" t="s">
        <v>80</v>
      </c>
      <c r="AW1117" s="12" t="s">
        <v>30</v>
      </c>
      <c r="AX1117" s="12" t="s">
        <v>73</v>
      </c>
      <c r="AY1117" s="151" t="s">
        <v>252</v>
      </c>
    </row>
    <row r="1118" spans="2:65" s="13" customFormat="1">
      <c r="B1118" s="156"/>
      <c r="D1118" s="150" t="s">
        <v>261</v>
      </c>
      <c r="E1118" s="157" t="s">
        <v>1</v>
      </c>
      <c r="F1118" s="158" t="s">
        <v>629</v>
      </c>
      <c r="H1118" s="159">
        <v>108.83499999999999</v>
      </c>
      <c r="I1118" s="160"/>
      <c r="L1118" s="156"/>
      <c r="M1118" s="161"/>
      <c r="T1118" s="162"/>
      <c r="AT1118" s="157" t="s">
        <v>261</v>
      </c>
      <c r="AU1118" s="157" t="s">
        <v>82</v>
      </c>
      <c r="AV1118" s="13" t="s">
        <v>82</v>
      </c>
      <c r="AW1118" s="13" t="s">
        <v>30</v>
      </c>
      <c r="AX1118" s="13" t="s">
        <v>73</v>
      </c>
      <c r="AY1118" s="157" t="s">
        <v>252</v>
      </c>
    </row>
    <row r="1119" spans="2:65" s="13" customFormat="1">
      <c r="B1119" s="156"/>
      <c r="D1119" s="150" t="s">
        <v>261</v>
      </c>
      <c r="E1119" s="157" t="s">
        <v>1</v>
      </c>
      <c r="F1119" s="158" t="s">
        <v>1347</v>
      </c>
      <c r="H1119" s="159">
        <v>124.461</v>
      </c>
      <c r="I1119" s="160"/>
      <c r="L1119" s="156"/>
      <c r="M1119" s="161"/>
      <c r="T1119" s="162"/>
      <c r="AT1119" s="157" t="s">
        <v>261</v>
      </c>
      <c r="AU1119" s="157" t="s">
        <v>82</v>
      </c>
      <c r="AV1119" s="13" t="s">
        <v>82</v>
      </c>
      <c r="AW1119" s="13" t="s">
        <v>30</v>
      </c>
      <c r="AX1119" s="13" t="s">
        <v>73</v>
      </c>
      <c r="AY1119" s="157" t="s">
        <v>252</v>
      </c>
    </row>
    <row r="1120" spans="2:65" s="12" customFormat="1">
      <c r="B1120" s="149"/>
      <c r="D1120" s="150" t="s">
        <v>261</v>
      </c>
      <c r="E1120" s="151" t="s">
        <v>1</v>
      </c>
      <c r="F1120" s="152" t="s">
        <v>1348</v>
      </c>
      <c r="H1120" s="151" t="s">
        <v>1</v>
      </c>
      <c r="I1120" s="153"/>
      <c r="L1120" s="149"/>
      <c r="M1120" s="154"/>
      <c r="T1120" s="155"/>
      <c r="AT1120" s="151" t="s">
        <v>261</v>
      </c>
      <c r="AU1120" s="151" t="s">
        <v>82</v>
      </c>
      <c r="AV1120" s="12" t="s">
        <v>80</v>
      </c>
      <c r="AW1120" s="12" t="s">
        <v>30</v>
      </c>
      <c r="AX1120" s="12" t="s">
        <v>73</v>
      </c>
      <c r="AY1120" s="151" t="s">
        <v>252</v>
      </c>
    </row>
    <row r="1121" spans="2:65" s="13" customFormat="1">
      <c r="B1121" s="156"/>
      <c r="D1121" s="150" t="s">
        <v>261</v>
      </c>
      <c r="E1121" s="157" t="s">
        <v>1</v>
      </c>
      <c r="F1121" s="158" t="s">
        <v>438</v>
      </c>
      <c r="H1121" s="159">
        <v>25</v>
      </c>
      <c r="I1121" s="160"/>
      <c r="L1121" s="156"/>
      <c r="M1121" s="161"/>
      <c r="T1121" s="162"/>
      <c r="AT1121" s="157" t="s">
        <v>261</v>
      </c>
      <c r="AU1121" s="157" t="s">
        <v>82</v>
      </c>
      <c r="AV1121" s="13" t="s">
        <v>82</v>
      </c>
      <c r="AW1121" s="13" t="s">
        <v>30</v>
      </c>
      <c r="AX1121" s="13" t="s">
        <v>73</v>
      </c>
      <c r="AY1121" s="157" t="s">
        <v>252</v>
      </c>
    </row>
    <row r="1122" spans="2:65" s="12" customFormat="1">
      <c r="B1122" s="149"/>
      <c r="D1122" s="150" t="s">
        <v>261</v>
      </c>
      <c r="E1122" s="151" t="s">
        <v>1</v>
      </c>
      <c r="F1122" s="152" t="s">
        <v>1349</v>
      </c>
      <c r="H1122" s="151" t="s">
        <v>1</v>
      </c>
      <c r="I1122" s="153"/>
      <c r="L1122" s="149"/>
      <c r="M1122" s="154"/>
      <c r="T1122" s="155"/>
      <c r="AT1122" s="151" t="s">
        <v>261</v>
      </c>
      <c r="AU1122" s="151" t="s">
        <v>82</v>
      </c>
      <c r="AV1122" s="12" t="s">
        <v>80</v>
      </c>
      <c r="AW1122" s="12" t="s">
        <v>30</v>
      </c>
      <c r="AX1122" s="12" t="s">
        <v>73</v>
      </c>
      <c r="AY1122" s="151" t="s">
        <v>252</v>
      </c>
    </row>
    <row r="1123" spans="2:65" s="13" customFormat="1">
      <c r="B1123" s="156"/>
      <c r="D1123" s="150" t="s">
        <v>261</v>
      </c>
      <c r="E1123" s="157" t="s">
        <v>1</v>
      </c>
      <c r="F1123" s="158" t="s">
        <v>1350</v>
      </c>
      <c r="H1123" s="159">
        <v>14.971</v>
      </c>
      <c r="I1123" s="160"/>
      <c r="L1123" s="156"/>
      <c r="M1123" s="161"/>
      <c r="T1123" s="162"/>
      <c r="AT1123" s="157" t="s">
        <v>261</v>
      </c>
      <c r="AU1123" s="157" t="s">
        <v>82</v>
      </c>
      <c r="AV1123" s="13" t="s">
        <v>82</v>
      </c>
      <c r="AW1123" s="13" t="s">
        <v>30</v>
      </c>
      <c r="AX1123" s="13" t="s">
        <v>73</v>
      </c>
      <c r="AY1123" s="157" t="s">
        <v>252</v>
      </c>
    </row>
    <row r="1124" spans="2:65" s="15" customFormat="1">
      <c r="B1124" s="180"/>
      <c r="D1124" s="150" t="s">
        <v>261</v>
      </c>
      <c r="E1124" s="181" t="s">
        <v>1</v>
      </c>
      <c r="F1124" s="182" t="s">
        <v>510</v>
      </c>
      <c r="H1124" s="183">
        <v>273.267</v>
      </c>
      <c r="I1124" s="184"/>
      <c r="L1124" s="180"/>
      <c r="M1124" s="185"/>
      <c r="T1124" s="186"/>
      <c r="AT1124" s="181" t="s">
        <v>261</v>
      </c>
      <c r="AU1124" s="181" t="s">
        <v>82</v>
      </c>
      <c r="AV1124" s="15" t="s">
        <v>96</v>
      </c>
      <c r="AW1124" s="15" t="s">
        <v>30</v>
      </c>
      <c r="AX1124" s="15" t="s">
        <v>73</v>
      </c>
      <c r="AY1124" s="181" t="s">
        <v>252</v>
      </c>
    </row>
    <row r="1125" spans="2:65" s="14" customFormat="1">
      <c r="B1125" s="163"/>
      <c r="D1125" s="150" t="s">
        <v>261</v>
      </c>
      <c r="E1125" s="164" t="s">
        <v>1</v>
      </c>
      <c r="F1125" s="165" t="s">
        <v>277</v>
      </c>
      <c r="H1125" s="166">
        <v>314.03699999999998</v>
      </c>
      <c r="I1125" s="167"/>
      <c r="L1125" s="163"/>
      <c r="M1125" s="168"/>
      <c r="T1125" s="169"/>
      <c r="AT1125" s="164" t="s">
        <v>261</v>
      </c>
      <c r="AU1125" s="164" t="s">
        <v>82</v>
      </c>
      <c r="AV1125" s="14" t="s">
        <v>259</v>
      </c>
      <c r="AW1125" s="14" t="s">
        <v>30</v>
      </c>
      <c r="AX1125" s="14" t="s">
        <v>80</v>
      </c>
      <c r="AY1125" s="164" t="s">
        <v>252</v>
      </c>
    </row>
    <row r="1126" spans="2:65" s="1" customFormat="1" ht="24.2" customHeight="1">
      <c r="B1126" s="32"/>
      <c r="C1126" s="136" t="s">
        <v>1362</v>
      </c>
      <c r="D1126" s="136" t="s">
        <v>254</v>
      </c>
      <c r="E1126" s="137" t="s">
        <v>1363</v>
      </c>
      <c r="F1126" s="138" t="s">
        <v>1364</v>
      </c>
      <c r="G1126" s="139" t="s">
        <v>257</v>
      </c>
      <c r="H1126" s="140">
        <v>314.03699999999998</v>
      </c>
      <c r="I1126" s="141"/>
      <c r="J1126" s="142">
        <f>ROUND(I1126*H1126,2)</f>
        <v>0</v>
      </c>
      <c r="K1126" s="138" t="s">
        <v>258</v>
      </c>
      <c r="L1126" s="32"/>
      <c r="M1126" s="143" t="s">
        <v>1</v>
      </c>
      <c r="N1126" s="144" t="s">
        <v>38</v>
      </c>
      <c r="P1126" s="145">
        <f>O1126*H1126</f>
        <v>0</v>
      </c>
      <c r="Q1126" s="145">
        <v>5.0000000000000002E-5</v>
      </c>
      <c r="R1126" s="145">
        <f>Q1126*H1126</f>
        <v>1.570185E-2</v>
      </c>
      <c r="S1126" s="145">
        <v>0</v>
      </c>
      <c r="T1126" s="146">
        <f>S1126*H1126</f>
        <v>0</v>
      </c>
      <c r="AR1126" s="147" t="s">
        <v>368</v>
      </c>
      <c r="AT1126" s="147" t="s">
        <v>254</v>
      </c>
      <c r="AU1126" s="147" t="s">
        <v>82</v>
      </c>
      <c r="AY1126" s="17" t="s">
        <v>252</v>
      </c>
      <c r="BE1126" s="148">
        <f>IF(N1126="základní",J1126,0)</f>
        <v>0</v>
      </c>
      <c r="BF1126" s="148">
        <f>IF(N1126="snížená",J1126,0)</f>
        <v>0</v>
      </c>
      <c r="BG1126" s="148">
        <f>IF(N1126="zákl. přenesená",J1126,0)</f>
        <v>0</v>
      </c>
      <c r="BH1126" s="148">
        <f>IF(N1126="sníž. přenesená",J1126,0)</f>
        <v>0</v>
      </c>
      <c r="BI1126" s="148">
        <f>IF(N1126="nulová",J1126,0)</f>
        <v>0</v>
      </c>
      <c r="BJ1126" s="17" t="s">
        <v>80</v>
      </c>
      <c r="BK1126" s="148">
        <f>ROUND(I1126*H1126,2)</f>
        <v>0</v>
      </c>
      <c r="BL1126" s="17" t="s">
        <v>368</v>
      </c>
      <c r="BM1126" s="147" t="s">
        <v>1365</v>
      </c>
    </row>
    <row r="1127" spans="2:65" s="12" customFormat="1">
      <c r="B1127" s="149"/>
      <c r="D1127" s="150" t="s">
        <v>261</v>
      </c>
      <c r="E1127" s="151" t="s">
        <v>1</v>
      </c>
      <c r="F1127" s="152" t="s">
        <v>270</v>
      </c>
      <c r="H1127" s="151" t="s">
        <v>1</v>
      </c>
      <c r="I1127" s="153"/>
      <c r="L1127" s="149"/>
      <c r="M1127" s="154"/>
      <c r="T1127" s="155"/>
      <c r="AT1127" s="151" t="s">
        <v>261</v>
      </c>
      <c r="AU1127" s="151" t="s">
        <v>82</v>
      </c>
      <c r="AV1127" s="12" t="s">
        <v>80</v>
      </c>
      <c r="AW1127" s="12" t="s">
        <v>30</v>
      </c>
      <c r="AX1127" s="12" t="s">
        <v>73</v>
      </c>
      <c r="AY1127" s="151" t="s">
        <v>252</v>
      </c>
    </row>
    <row r="1128" spans="2:65" s="13" customFormat="1">
      <c r="B1128" s="156"/>
      <c r="D1128" s="150" t="s">
        <v>261</v>
      </c>
      <c r="E1128" s="157" t="s">
        <v>1</v>
      </c>
      <c r="F1128" s="158" t="s">
        <v>628</v>
      </c>
      <c r="H1128" s="159">
        <v>40.770000000000003</v>
      </c>
      <c r="I1128" s="160"/>
      <c r="L1128" s="156"/>
      <c r="M1128" s="161"/>
      <c r="T1128" s="162"/>
      <c r="AT1128" s="157" t="s">
        <v>261</v>
      </c>
      <c r="AU1128" s="157" t="s">
        <v>82</v>
      </c>
      <c r="AV1128" s="13" t="s">
        <v>82</v>
      </c>
      <c r="AW1128" s="13" t="s">
        <v>30</v>
      </c>
      <c r="AX1128" s="13" t="s">
        <v>73</v>
      </c>
      <c r="AY1128" s="157" t="s">
        <v>252</v>
      </c>
    </row>
    <row r="1129" spans="2:65" s="15" customFormat="1">
      <c r="B1129" s="180"/>
      <c r="D1129" s="150" t="s">
        <v>261</v>
      </c>
      <c r="E1129" s="181" t="s">
        <v>1</v>
      </c>
      <c r="F1129" s="182" t="s">
        <v>510</v>
      </c>
      <c r="H1129" s="183">
        <v>40.770000000000003</v>
      </c>
      <c r="I1129" s="184"/>
      <c r="L1129" s="180"/>
      <c r="M1129" s="185"/>
      <c r="T1129" s="186"/>
      <c r="AT1129" s="181" t="s">
        <v>261</v>
      </c>
      <c r="AU1129" s="181" t="s">
        <v>82</v>
      </c>
      <c r="AV1129" s="15" t="s">
        <v>96</v>
      </c>
      <c r="AW1129" s="15" t="s">
        <v>30</v>
      </c>
      <c r="AX1129" s="15" t="s">
        <v>73</v>
      </c>
      <c r="AY1129" s="181" t="s">
        <v>252</v>
      </c>
    </row>
    <row r="1130" spans="2:65" s="12" customFormat="1">
      <c r="B1130" s="149"/>
      <c r="D1130" s="150" t="s">
        <v>261</v>
      </c>
      <c r="E1130" s="151" t="s">
        <v>1</v>
      </c>
      <c r="F1130" s="152" t="s">
        <v>272</v>
      </c>
      <c r="H1130" s="151" t="s">
        <v>1</v>
      </c>
      <c r="I1130" s="153"/>
      <c r="L1130" s="149"/>
      <c r="M1130" s="154"/>
      <c r="T1130" s="155"/>
      <c r="AT1130" s="151" t="s">
        <v>261</v>
      </c>
      <c r="AU1130" s="151" t="s">
        <v>82</v>
      </c>
      <c r="AV1130" s="12" t="s">
        <v>80</v>
      </c>
      <c r="AW1130" s="12" t="s">
        <v>30</v>
      </c>
      <c r="AX1130" s="12" t="s">
        <v>73</v>
      </c>
      <c r="AY1130" s="151" t="s">
        <v>252</v>
      </c>
    </row>
    <row r="1131" spans="2:65" s="13" customFormat="1">
      <c r="B1131" s="156"/>
      <c r="D1131" s="150" t="s">
        <v>261</v>
      </c>
      <c r="E1131" s="157" t="s">
        <v>1</v>
      </c>
      <c r="F1131" s="158" t="s">
        <v>629</v>
      </c>
      <c r="H1131" s="159">
        <v>108.83499999999999</v>
      </c>
      <c r="I1131" s="160"/>
      <c r="L1131" s="156"/>
      <c r="M1131" s="161"/>
      <c r="T1131" s="162"/>
      <c r="AT1131" s="157" t="s">
        <v>261</v>
      </c>
      <c r="AU1131" s="157" t="s">
        <v>82</v>
      </c>
      <c r="AV1131" s="13" t="s">
        <v>82</v>
      </c>
      <c r="AW1131" s="13" t="s">
        <v>30</v>
      </c>
      <c r="AX1131" s="13" t="s">
        <v>73</v>
      </c>
      <c r="AY1131" s="157" t="s">
        <v>252</v>
      </c>
    </row>
    <row r="1132" spans="2:65" s="13" customFormat="1">
      <c r="B1132" s="156"/>
      <c r="D1132" s="150" t="s">
        <v>261</v>
      </c>
      <c r="E1132" s="157" t="s">
        <v>1</v>
      </c>
      <c r="F1132" s="158" t="s">
        <v>1347</v>
      </c>
      <c r="H1132" s="159">
        <v>124.461</v>
      </c>
      <c r="I1132" s="160"/>
      <c r="L1132" s="156"/>
      <c r="M1132" s="161"/>
      <c r="T1132" s="162"/>
      <c r="AT1132" s="157" t="s">
        <v>261</v>
      </c>
      <c r="AU1132" s="157" t="s">
        <v>82</v>
      </c>
      <c r="AV1132" s="13" t="s">
        <v>82</v>
      </c>
      <c r="AW1132" s="13" t="s">
        <v>30</v>
      </c>
      <c r="AX1132" s="13" t="s">
        <v>73</v>
      </c>
      <c r="AY1132" s="157" t="s">
        <v>252</v>
      </c>
    </row>
    <row r="1133" spans="2:65" s="12" customFormat="1">
      <c r="B1133" s="149"/>
      <c r="D1133" s="150" t="s">
        <v>261</v>
      </c>
      <c r="E1133" s="151" t="s">
        <v>1</v>
      </c>
      <c r="F1133" s="152" t="s">
        <v>1348</v>
      </c>
      <c r="H1133" s="151" t="s">
        <v>1</v>
      </c>
      <c r="I1133" s="153"/>
      <c r="L1133" s="149"/>
      <c r="M1133" s="154"/>
      <c r="T1133" s="155"/>
      <c r="AT1133" s="151" t="s">
        <v>261</v>
      </c>
      <c r="AU1133" s="151" t="s">
        <v>82</v>
      </c>
      <c r="AV1133" s="12" t="s">
        <v>80</v>
      </c>
      <c r="AW1133" s="12" t="s">
        <v>30</v>
      </c>
      <c r="AX1133" s="12" t="s">
        <v>73</v>
      </c>
      <c r="AY1133" s="151" t="s">
        <v>252</v>
      </c>
    </row>
    <row r="1134" spans="2:65" s="13" customFormat="1">
      <c r="B1134" s="156"/>
      <c r="D1134" s="150" t="s">
        <v>261</v>
      </c>
      <c r="E1134" s="157" t="s">
        <v>1</v>
      </c>
      <c r="F1134" s="158" t="s">
        <v>438</v>
      </c>
      <c r="H1134" s="159">
        <v>25</v>
      </c>
      <c r="I1134" s="160"/>
      <c r="L1134" s="156"/>
      <c r="M1134" s="161"/>
      <c r="T1134" s="162"/>
      <c r="AT1134" s="157" t="s">
        <v>261</v>
      </c>
      <c r="AU1134" s="157" t="s">
        <v>82</v>
      </c>
      <c r="AV1134" s="13" t="s">
        <v>82</v>
      </c>
      <c r="AW1134" s="13" t="s">
        <v>30</v>
      </c>
      <c r="AX1134" s="13" t="s">
        <v>73</v>
      </c>
      <c r="AY1134" s="157" t="s">
        <v>252</v>
      </c>
    </row>
    <row r="1135" spans="2:65" s="12" customFormat="1">
      <c r="B1135" s="149"/>
      <c r="D1135" s="150" t="s">
        <v>261</v>
      </c>
      <c r="E1135" s="151" t="s">
        <v>1</v>
      </c>
      <c r="F1135" s="152" t="s">
        <v>1349</v>
      </c>
      <c r="H1135" s="151" t="s">
        <v>1</v>
      </c>
      <c r="I1135" s="153"/>
      <c r="L1135" s="149"/>
      <c r="M1135" s="154"/>
      <c r="T1135" s="155"/>
      <c r="AT1135" s="151" t="s">
        <v>261</v>
      </c>
      <c r="AU1135" s="151" t="s">
        <v>82</v>
      </c>
      <c r="AV1135" s="12" t="s">
        <v>80</v>
      </c>
      <c r="AW1135" s="12" t="s">
        <v>30</v>
      </c>
      <c r="AX1135" s="12" t="s">
        <v>73</v>
      </c>
      <c r="AY1135" s="151" t="s">
        <v>252</v>
      </c>
    </row>
    <row r="1136" spans="2:65" s="13" customFormat="1">
      <c r="B1136" s="156"/>
      <c r="D1136" s="150" t="s">
        <v>261</v>
      </c>
      <c r="E1136" s="157" t="s">
        <v>1</v>
      </c>
      <c r="F1136" s="158" t="s">
        <v>1350</v>
      </c>
      <c r="H1136" s="159">
        <v>14.971</v>
      </c>
      <c r="I1136" s="160"/>
      <c r="L1136" s="156"/>
      <c r="M1136" s="161"/>
      <c r="T1136" s="162"/>
      <c r="AT1136" s="157" t="s">
        <v>261</v>
      </c>
      <c r="AU1136" s="157" t="s">
        <v>82</v>
      </c>
      <c r="AV1136" s="13" t="s">
        <v>82</v>
      </c>
      <c r="AW1136" s="13" t="s">
        <v>30</v>
      </c>
      <c r="AX1136" s="13" t="s">
        <v>73</v>
      </c>
      <c r="AY1136" s="157" t="s">
        <v>252</v>
      </c>
    </row>
    <row r="1137" spans="2:65" s="15" customFormat="1">
      <c r="B1137" s="180"/>
      <c r="D1137" s="150" t="s">
        <v>261</v>
      </c>
      <c r="E1137" s="181" t="s">
        <v>1</v>
      </c>
      <c r="F1137" s="182" t="s">
        <v>510</v>
      </c>
      <c r="H1137" s="183">
        <v>273.267</v>
      </c>
      <c r="I1137" s="184"/>
      <c r="L1137" s="180"/>
      <c r="M1137" s="185"/>
      <c r="T1137" s="186"/>
      <c r="AT1137" s="181" t="s">
        <v>261</v>
      </c>
      <c r="AU1137" s="181" t="s">
        <v>82</v>
      </c>
      <c r="AV1137" s="15" t="s">
        <v>96</v>
      </c>
      <c r="AW1137" s="15" t="s">
        <v>30</v>
      </c>
      <c r="AX1137" s="15" t="s">
        <v>73</v>
      </c>
      <c r="AY1137" s="181" t="s">
        <v>252</v>
      </c>
    </row>
    <row r="1138" spans="2:65" s="14" customFormat="1">
      <c r="B1138" s="163"/>
      <c r="D1138" s="150" t="s">
        <v>261</v>
      </c>
      <c r="E1138" s="164" t="s">
        <v>1</v>
      </c>
      <c r="F1138" s="165" t="s">
        <v>277</v>
      </c>
      <c r="H1138" s="166">
        <v>314.03699999999998</v>
      </c>
      <c r="I1138" s="167"/>
      <c r="L1138" s="163"/>
      <c r="M1138" s="168"/>
      <c r="T1138" s="169"/>
      <c r="AT1138" s="164" t="s">
        <v>261</v>
      </c>
      <c r="AU1138" s="164" t="s">
        <v>82</v>
      </c>
      <c r="AV1138" s="14" t="s">
        <v>259</v>
      </c>
      <c r="AW1138" s="14" t="s">
        <v>30</v>
      </c>
      <c r="AX1138" s="14" t="s">
        <v>80</v>
      </c>
      <c r="AY1138" s="164" t="s">
        <v>252</v>
      </c>
    </row>
    <row r="1139" spans="2:65" s="1" customFormat="1" ht="24.2" customHeight="1">
      <c r="B1139" s="32"/>
      <c r="C1139" s="136" t="s">
        <v>1366</v>
      </c>
      <c r="D1139" s="136" t="s">
        <v>254</v>
      </c>
      <c r="E1139" s="137" t="s">
        <v>1367</v>
      </c>
      <c r="F1139" s="138" t="s">
        <v>1368</v>
      </c>
      <c r="G1139" s="139" t="s">
        <v>901</v>
      </c>
      <c r="H1139" s="140">
        <v>19.04</v>
      </c>
      <c r="I1139" s="141"/>
      <c r="J1139" s="142">
        <f>ROUND(I1139*H1139,2)</f>
        <v>0</v>
      </c>
      <c r="K1139" s="138" t="s">
        <v>258</v>
      </c>
      <c r="L1139" s="32"/>
      <c r="M1139" s="143" t="s">
        <v>1</v>
      </c>
      <c r="N1139" s="144" t="s">
        <v>38</v>
      </c>
      <c r="P1139" s="145">
        <f>O1139*H1139</f>
        <v>0</v>
      </c>
      <c r="Q1139" s="145">
        <v>6.9999999999999994E-5</v>
      </c>
      <c r="R1139" s="145">
        <f>Q1139*H1139</f>
        <v>1.3327999999999999E-3</v>
      </c>
      <c r="S1139" s="145">
        <v>0</v>
      </c>
      <c r="T1139" s="146">
        <f>S1139*H1139</f>
        <v>0</v>
      </c>
      <c r="AR1139" s="147" t="s">
        <v>368</v>
      </c>
      <c r="AT1139" s="147" t="s">
        <v>254</v>
      </c>
      <c r="AU1139" s="147" t="s">
        <v>82</v>
      </c>
      <c r="AY1139" s="17" t="s">
        <v>252</v>
      </c>
      <c r="BE1139" s="148">
        <f>IF(N1139="základní",J1139,0)</f>
        <v>0</v>
      </c>
      <c r="BF1139" s="148">
        <f>IF(N1139="snížená",J1139,0)</f>
        <v>0</v>
      </c>
      <c r="BG1139" s="148">
        <f>IF(N1139="zákl. přenesená",J1139,0)</f>
        <v>0</v>
      </c>
      <c r="BH1139" s="148">
        <f>IF(N1139="sníž. přenesená",J1139,0)</f>
        <v>0</v>
      </c>
      <c r="BI1139" s="148">
        <f>IF(N1139="nulová",J1139,0)</f>
        <v>0</v>
      </c>
      <c r="BJ1139" s="17" t="s">
        <v>80</v>
      </c>
      <c r="BK1139" s="148">
        <f>ROUND(I1139*H1139,2)</f>
        <v>0</v>
      </c>
      <c r="BL1139" s="17" t="s">
        <v>368</v>
      </c>
      <c r="BM1139" s="147" t="s">
        <v>1369</v>
      </c>
    </row>
    <row r="1140" spans="2:65" s="12" customFormat="1">
      <c r="B1140" s="149"/>
      <c r="D1140" s="150" t="s">
        <v>261</v>
      </c>
      <c r="E1140" s="151" t="s">
        <v>1</v>
      </c>
      <c r="F1140" s="152" t="s">
        <v>1370</v>
      </c>
      <c r="H1140" s="151" t="s">
        <v>1</v>
      </c>
      <c r="I1140" s="153"/>
      <c r="L1140" s="149"/>
      <c r="M1140" s="154"/>
      <c r="T1140" s="155"/>
      <c r="AT1140" s="151" t="s">
        <v>261</v>
      </c>
      <c r="AU1140" s="151" t="s">
        <v>82</v>
      </c>
      <c r="AV1140" s="12" t="s">
        <v>80</v>
      </c>
      <c r="AW1140" s="12" t="s">
        <v>30</v>
      </c>
      <c r="AX1140" s="12" t="s">
        <v>73</v>
      </c>
      <c r="AY1140" s="151" t="s">
        <v>252</v>
      </c>
    </row>
    <row r="1141" spans="2:65" s="12" customFormat="1">
      <c r="B1141" s="149"/>
      <c r="D1141" s="150" t="s">
        <v>261</v>
      </c>
      <c r="E1141" s="151" t="s">
        <v>1</v>
      </c>
      <c r="F1141" s="152" t="s">
        <v>1371</v>
      </c>
      <c r="H1141" s="151" t="s">
        <v>1</v>
      </c>
      <c r="I1141" s="153"/>
      <c r="L1141" s="149"/>
      <c r="M1141" s="154"/>
      <c r="T1141" s="155"/>
      <c r="AT1141" s="151" t="s">
        <v>261</v>
      </c>
      <c r="AU1141" s="151" t="s">
        <v>82</v>
      </c>
      <c r="AV1141" s="12" t="s">
        <v>80</v>
      </c>
      <c r="AW1141" s="12" t="s">
        <v>30</v>
      </c>
      <c r="AX1141" s="12" t="s">
        <v>73</v>
      </c>
      <c r="AY1141" s="151" t="s">
        <v>252</v>
      </c>
    </row>
    <row r="1142" spans="2:65" s="13" customFormat="1">
      <c r="B1142" s="156"/>
      <c r="D1142" s="150" t="s">
        <v>261</v>
      </c>
      <c r="E1142" s="157" t="s">
        <v>1</v>
      </c>
      <c r="F1142" s="158" t="s">
        <v>1372</v>
      </c>
      <c r="H1142" s="159">
        <v>3.536</v>
      </c>
      <c r="I1142" s="160"/>
      <c r="L1142" s="156"/>
      <c r="M1142" s="161"/>
      <c r="T1142" s="162"/>
      <c r="AT1142" s="157" t="s">
        <v>261</v>
      </c>
      <c r="AU1142" s="157" t="s">
        <v>82</v>
      </c>
      <c r="AV1142" s="13" t="s">
        <v>82</v>
      </c>
      <c r="AW1142" s="13" t="s">
        <v>30</v>
      </c>
      <c r="AX1142" s="13" t="s">
        <v>73</v>
      </c>
      <c r="AY1142" s="157" t="s">
        <v>252</v>
      </c>
    </row>
    <row r="1143" spans="2:65" s="12" customFormat="1">
      <c r="B1143" s="149"/>
      <c r="D1143" s="150" t="s">
        <v>261</v>
      </c>
      <c r="E1143" s="151" t="s">
        <v>1</v>
      </c>
      <c r="F1143" s="152" t="s">
        <v>1373</v>
      </c>
      <c r="H1143" s="151" t="s">
        <v>1</v>
      </c>
      <c r="I1143" s="153"/>
      <c r="L1143" s="149"/>
      <c r="M1143" s="154"/>
      <c r="T1143" s="155"/>
      <c r="AT1143" s="151" t="s">
        <v>261</v>
      </c>
      <c r="AU1143" s="151" t="s">
        <v>82</v>
      </c>
      <c r="AV1143" s="12" t="s">
        <v>80</v>
      </c>
      <c r="AW1143" s="12" t="s">
        <v>30</v>
      </c>
      <c r="AX1143" s="12" t="s">
        <v>73</v>
      </c>
      <c r="AY1143" s="151" t="s">
        <v>252</v>
      </c>
    </row>
    <row r="1144" spans="2:65" s="13" customFormat="1">
      <c r="B1144" s="156"/>
      <c r="D1144" s="150" t="s">
        <v>261</v>
      </c>
      <c r="E1144" s="157" t="s">
        <v>1</v>
      </c>
      <c r="F1144" s="158" t="s">
        <v>1374</v>
      </c>
      <c r="H1144" s="159">
        <v>2.72</v>
      </c>
      <c r="I1144" s="160"/>
      <c r="L1144" s="156"/>
      <c r="M1144" s="161"/>
      <c r="T1144" s="162"/>
      <c r="AT1144" s="157" t="s">
        <v>261</v>
      </c>
      <c r="AU1144" s="157" t="s">
        <v>82</v>
      </c>
      <c r="AV1144" s="13" t="s">
        <v>82</v>
      </c>
      <c r="AW1144" s="13" t="s">
        <v>30</v>
      </c>
      <c r="AX1144" s="13" t="s">
        <v>73</v>
      </c>
      <c r="AY1144" s="157" t="s">
        <v>252</v>
      </c>
    </row>
    <row r="1145" spans="2:65" s="12" customFormat="1">
      <c r="B1145" s="149"/>
      <c r="D1145" s="150" t="s">
        <v>261</v>
      </c>
      <c r="E1145" s="151" t="s">
        <v>1</v>
      </c>
      <c r="F1145" s="152" t="s">
        <v>1375</v>
      </c>
      <c r="H1145" s="151" t="s">
        <v>1</v>
      </c>
      <c r="I1145" s="153"/>
      <c r="L1145" s="149"/>
      <c r="M1145" s="154"/>
      <c r="T1145" s="155"/>
      <c r="AT1145" s="151" t="s">
        <v>261</v>
      </c>
      <c r="AU1145" s="151" t="s">
        <v>82</v>
      </c>
      <c r="AV1145" s="12" t="s">
        <v>80</v>
      </c>
      <c r="AW1145" s="12" t="s">
        <v>30</v>
      </c>
      <c r="AX1145" s="12" t="s">
        <v>73</v>
      </c>
      <c r="AY1145" s="151" t="s">
        <v>252</v>
      </c>
    </row>
    <row r="1146" spans="2:65" s="13" customFormat="1">
      <c r="B1146" s="156"/>
      <c r="D1146" s="150" t="s">
        <v>261</v>
      </c>
      <c r="E1146" s="157" t="s">
        <v>1</v>
      </c>
      <c r="F1146" s="158" t="s">
        <v>1374</v>
      </c>
      <c r="H1146" s="159">
        <v>2.72</v>
      </c>
      <c r="I1146" s="160"/>
      <c r="L1146" s="156"/>
      <c r="M1146" s="161"/>
      <c r="T1146" s="162"/>
      <c r="AT1146" s="157" t="s">
        <v>261</v>
      </c>
      <c r="AU1146" s="157" t="s">
        <v>82</v>
      </c>
      <c r="AV1146" s="13" t="s">
        <v>82</v>
      </c>
      <c r="AW1146" s="13" t="s">
        <v>30</v>
      </c>
      <c r="AX1146" s="13" t="s">
        <v>73</v>
      </c>
      <c r="AY1146" s="157" t="s">
        <v>252</v>
      </c>
    </row>
    <row r="1147" spans="2:65" s="12" customFormat="1">
      <c r="B1147" s="149"/>
      <c r="D1147" s="150" t="s">
        <v>261</v>
      </c>
      <c r="E1147" s="151" t="s">
        <v>1</v>
      </c>
      <c r="F1147" s="152" t="s">
        <v>1376</v>
      </c>
      <c r="H1147" s="151" t="s">
        <v>1</v>
      </c>
      <c r="I1147" s="153"/>
      <c r="L1147" s="149"/>
      <c r="M1147" s="154"/>
      <c r="T1147" s="155"/>
      <c r="AT1147" s="151" t="s">
        <v>261</v>
      </c>
      <c r="AU1147" s="151" t="s">
        <v>82</v>
      </c>
      <c r="AV1147" s="12" t="s">
        <v>80</v>
      </c>
      <c r="AW1147" s="12" t="s">
        <v>30</v>
      </c>
      <c r="AX1147" s="12" t="s">
        <v>73</v>
      </c>
      <c r="AY1147" s="151" t="s">
        <v>252</v>
      </c>
    </row>
    <row r="1148" spans="2:65" s="13" customFormat="1">
      <c r="B1148" s="156"/>
      <c r="D1148" s="150" t="s">
        <v>261</v>
      </c>
      <c r="E1148" s="157" t="s">
        <v>1</v>
      </c>
      <c r="F1148" s="158" t="s">
        <v>1377</v>
      </c>
      <c r="H1148" s="159">
        <v>2.448</v>
      </c>
      <c r="I1148" s="160"/>
      <c r="L1148" s="156"/>
      <c r="M1148" s="161"/>
      <c r="T1148" s="162"/>
      <c r="AT1148" s="157" t="s">
        <v>261</v>
      </c>
      <c r="AU1148" s="157" t="s">
        <v>82</v>
      </c>
      <c r="AV1148" s="13" t="s">
        <v>82</v>
      </c>
      <c r="AW1148" s="13" t="s">
        <v>30</v>
      </c>
      <c r="AX1148" s="13" t="s">
        <v>73</v>
      </c>
      <c r="AY1148" s="157" t="s">
        <v>252</v>
      </c>
    </row>
    <row r="1149" spans="2:65" s="12" customFormat="1">
      <c r="B1149" s="149"/>
      <c r="D1149" s="150" t="s">
        <v>261</v>
      </c>
      <c r="E1149" s="151" t="s">
        <v>1</v>
      </c>
      <c r="F1149" s="152" t="s">
        <v>1378</v>
      </c>
      <c r="H1149" s="151" t="s">
        <v>1</v>
      </c>
      <c r="I1149" s="153"/>
      <c r="L1149" s="149"/>
      <c r="M1149" s="154"/>
      <c r="T1149" s="155"/>
      <c r="AT1149" s="151" t="s">
        <v>261</v>
      </c>
      <c r="AU1149" s="151" t="s">
        <v>82</v>
      </c>
      <c r="AV1149" s="12" t="s">
        <v>80</v>
      </c>
      <c r="AW1149" s="12" t="s">
        <v>30</v>
      </c>
      <c r="AX1149" s="12" t="s">
        <v>73</v>
      </c>
      <c r="AY1149" s="151" t="s">
        <v>252</v>
      </c>
    </row>
    <row r="1150" spans="2:65" s="13" customFormat="1">
      <c r="B1150" s="156"/>
      <c r="D1150" s="150" t="s">
        <v>261</v>
      </c>
      <c r="E1150" s="157" t="s">
        <v>1</v>
      </c>
      <c r="F1150" s="158" t="s">
        <v>1372</v>
      </c>
      <c r="H1150" s="159">
        <v>3.536</v>
      </c>
      <c r="I1150" s="160"/>
      <c r="L1150" s="156"/>
      <c r="M1150" s="161"/>
      <c r="T1150" s="162"/>
      <c r="AT1150" s="157" t="s">
        <v>261</v>
      </c>
      <c r="AU1150" s="157" t="s">
        <v>82</v>
      </c>
      <c r="AV1150" s="13" t="s">
        <v>82</v>
      </c>
      <c r="AW1150" s="13" t="s">
        <v>30</v>
      </c>
      <c r="AX1150" s="13" t="s">
        <v>73</v>
      </c>
      <c r="AY1150" s="157" t="s">
        <v>252</v>
      </c>
    </row>
    <row r="1151" spans="2:65" s="12" customFormat="1">
      <c r="B1151" s="149"/>
      <c r="D1151" s="150" t="s">
        <v>261</v>
      </c>
      <c r="E1151" s="151" t="s">
        <v>1</v>
      </c>
      <c r="F1151" s="152" t="s">
        <v>1379</v>
      </c>
      <c r="H1151" s="151" t="s">
        <v>1</v>
      </c>
      <c r="I1151" s="153"/>
      <c r="L1151" s="149"/>
      <c r="M1151" s="154"/>
      <c r="T1151" s="155"/>
      <c r="AT1151" s="151" t="s">
        <v>261</v>
      </c>
      <c r="AU1151" s="151" t="s">
        <v>82</v>
      </c>
      <c r="AV1151" s="12" t="s">
        <v>80</v>
      </c>
      <c r="AW1151" s="12" t="s">
        <v>30</v>
      </c>
      <c r="AX1151" s="12" t="s">
        <v>73</v>
      </c>
      <c r="AY1151" s="151" t="s">
        <v>252</v>
      </c>
    </row>
    <row r="1152" spans="2:65" s="13" customFormat="1">
      <c r="B1152" s="156"/>
      <c r="D1152" s="150" t="s">
        <v>261</v>
      </c>
      <c r="E1152" s="157" t="s">
        <v>1</v>
      </c>
      <c r="F1152" s="158" t="s">
        <v>1380</v>
      </c>
      <c r="H1152" s="159">
        <v>4.08</v>
      </c>
      <c r="I1152" s="160"/>
      <c r="L1152" s="156"/>
      <c r="M1152" s="161"/>
      <c r="T1152" s="162"/>
      <c r="AT1152" s="157" t="s">
        <v>261</v>
      </c>
      <c r="AU1152" s="157" t="s">
        <v>82</v>
      </c>
      <c r="AV1152" s="13" t="s">
        <v>82</v>
      </c>
      <c r="AW1152" s="13" t="s">
        <v>30</v>
      </c>
      <c r="AX1152" s="13" t="s">
        <v>73</v>
      </c>
      <c r="AY1152" s="157" t="s">
        <v>252</v>
      </c>
    </row>
    <row r="1153" spans="2:65" s="14" customFormat="1">
      <c r="B1153" s="163"/>
      <c r="D1153" s="150" t="s">
        <v>261</v>
      </c>
      <c r="E1153" s="164" t="s">
        <v>1</v>
      </c>
      <c r="F1153" s="165" t="s">
        <v>277</v>
      </c>
      <c r="H1153" s="166">
        <v>19.04</v>
      </c>
      <c r="I1153" s="167"/>
      <c r="L1153" s="163"/>
      <c r="M1153" s="168"/>
      <c r="T1153" s="169"/>
      <c r="AT1153" s="164" t="s">
        <v>261</v>
      </c>
      <c r="AU1153" s="164" t="s">
        <v>82</v>
      </c>
      <c r="AV1153" s="14" t="s">
        <v>259</v>
      </c>
      <c r="AW1153" s="14" t="s">
        <v>30</v>
      </c>
      <c r="AX1153" s="14" t="s">
        <v>80</v>
      </c>
      <c r="AY1153" s="164" t="s">
        <v>252</v>
      </c>
    </row>
    <row r="1154" spans="2:65" s="1" customFormat="1" ht="24.2" customHeight="1">
      <c r="B1154" s="32"/>
      <c r="C1154" s="170" t="s">
        <v>1381</v>
      </c>
      <c r="D1154" s="170" t="s">
        <v>463</v>
      </c>
      <c r="E1154" s="171" t="s">
        <v>1382</v>
      </c>
      <c r="F1154" s="172" t="s">
        <v>1383</v>
      </c>
      <c r="G1154" s="173" t="s">
        <v>336</v>
      </c>
      <c r="H1154" s="174">
        <v>2.1999999999999999E-2</v>
      </c>
      <c r="I1154" s="175"/>
      <c r="J1154" s="176">
        <f>ROUND(I1154*H1154,2)</f>
        <v>0</v>
      </c>
      <c r="K1154" s="172" t="s">
        <v>258</v>
      </c>
      <c r="L1154" s="177"/>
      <c r="M1154" s="178" t="s">
        <v>1</v>
      </c>
      <c r="N1154" s="179" t="s">
        <v>38</v>
      </c>
      <c r="P1154" s="145">
        <f>O1154*H1154</f>
        <v>0</v>
      </c>
      <c r="Q1154" s="145">
        <v>1</v>
      </c>
      <c r="R1154" s="145">
        <f>Q1154*H1154</f>
        <v>2.1999999999999999E-2</v>
      </c>
      <c r="S1154" s="145">
        <v>0</v>
      </c>
      <c r="T1154" s="146">
        <f>S1154*H1154</f>
        <v>0</v>
      </c>
      <c r="AR1154" s="147" t="s">
        <v>489</v>
      </c>
      <c r="AT1154" s="147" t="s">
        <v>463</v>
      </c>
      <c r="AU1154" s="147" t="s">
        <v>82</v>
      </c>
      <c r="AY1154" s="17" t="s">
        <v>252</v>
      </c>
      <c r="BE1154" s="148">
        <f>IF(N1154="základní",J1154,0)</f>
        <v>0</v>
      </c>
      <c r="BF1154" s="148">
        <f>IF(N1154="snížená",J1154,0)</f>
        <v>0</v>
      </c>
      <c r="BG1154" s="148">
        <f>IF(N1154="zákl. přenesená",J1154,0)</f>
        <v>0</v>
      </c>
      <c r="BH1154" s="148">
        <f>IF(N1154="sníž. přenesená",J1154,0)</f>
        <v>0</v>
      </c>
      <c r="BI1154" s="148">
        <f>IF(N1154="nulová",J1154,0)</f>
        <v>0</v>
      </c>
      <c r="BJ1154" s="17" t="s">
        <v>80</v>
      </c>
      <c r="BK1154" s="148">
        <f>ROUND(I1154*H1154,2)</f>
        <v>0</v>
      </c>
      <c r="BL1154" s="17" t="s">
        <v>368</v>
      </c>
      <c r="BM1154" s="147" t="s">
        <v>1384</v>
      </c>
    </row>
    <row r="1155" spans="2:65" s="12" customFormat="1">
      <c r="B1155" s="149"/>
      <c r="D1155" s="150" t="s">
        <v>261</v>
      </c>
      <c r="E1155" s="151" t="s">
        <v>1</v>
      </c>
      <c r="F1155" s="152" t="s">
        <v>1371</v>
      </c>
      <c r="H1155" s="151" t="s">
        <v>1</v>
      </c>
      <c r="I1155" s="153"/>
      <c r="L1155" s="149"/>
      <c r="M1155" s="154"/>
      <c r="T1155" s="155"/>
      <c r="AT1155" s="151" t="s">
        <v>261</v>
      </c>
      <c r="AU1155" s="151" t="s">
        <v>82</v>
      </c>
      <c r="AV1155" s="12" t="s">
        <v>80</v>
      </c>
      <c r="AW1155" s="12" t="s">
        <v>30</v>
      </c>
      <c r="AX1155" s="12" t="s">
        <v>73</v>
      </c>
      <c r="AY1155" s="151" t="s">
        <v>252</v>
      </c>
    </row>
    <row r="1156" spans="2:65" s="13" customFormat="1">
      <c r="B1156" s="156"/>
      <c r="D1156" s="150" t="s">
        <v>261</v>
      </c>
      <c r="E1156" s="157" t="s">
        <v>1</v>
      </c>
      <c r="F1156" s="158" t="s">
        <v>1385</v>
      </c>
      <c r="H1156" s="159">
        <v>4.0000000000000001E-3</v>
      </c>
      <c r="I1156" s="160"/>
      <c r="L1156" s="156"/>
      <c r="M1156" s="161"/>
      <c r="T1156" s="162"/>
      <c r="AT1156" s="157" t="s">
        <v>261</v>
      </c>
      <c r="AU1156" s="157" t="s">
        <v>82</v>
      </c>
      <c r="AV1156" s="13" t="s">
        <v>82</v>
      </c>
      <c r="AW1156" s="13" t="s">
        <v>30</v>
      </c>
      <c r="AX1156" s="13" t="s">
        <v>73</v>
      </c>
      <c r="AY1156" s="157" t="s">
        <v>252</v>
      </c>
    </row>
    <row r="1157" spans="2:65" s="12" customFormat="1">
      <c r="B1157" s="149"/>
      <c r="D1157" s="150" t="s">
        <v>261</v>
      </c>
      <c r="E1157" s="151" t="s">
        <v>1</v>
      </c>
      <c r="F1157" s="152" t="s">
        <v>1373</v>
      </c>
      <c r="H1157" s="151" t="s">
        <v>1</v>
      </c>
      <c r="I1157" s="153"/>
      <c r="L1157" s="149"/>
      <c r="M1157" s="154"/>
      <c r="T1157" s="155"/>
      <c r="AT1157" s="151" t="s">
        <v>261</v>
      </c>
      <c r="AU1157" s="151" t="s">
        <v>82</v>
      </c>
      <c r="AV1157" s="12" t="s">
        <v>80</v>
      </c>
      <c r="AW1157" s="12" t="s">
        <v>30</v>
      </c>
      <c r="AX1157" s="12" t="s">
        <v>73</v>
      </c>
      <c r="AY1157" s="151" t="s">
        <v>252</v>
      </c>
    </row>
    <row r="1158" spans="2:65" s="13" customFormat="1">
      <c r="B1158" s="156"/>
      <c r="D1158" s="150" t="s">
        <v>261</v>
      </c>
      <c r="E1158" s="157" t="s">
        <v>1</v>
      </c>
      <c r="F1158" s="158" t="s">
        <v>1386</v>
      </c>
      <c r="H1158" s="159">
        <v>3.0000000000000001E-3</v>
      </c>
      <c r="I1158" s="160"/>
      <c r="L1158" s="156"/>
      <c r="M1158" s="161"/>
      <c r="T1158" s="162"/>
      <c r="AT1158" s="157" t="s">
        <v>261</v>
      </c>
      <c r="AU1158" s="157" t="s">
        <v>82</v>
      </c>
      <c r="AV1158" s="13" t="s">
        <v>82</v>
      </c>
      <c r="AW1158" s="13" t="s">
        <v>30</v>
      </c>
      <c r="AX1158" s="13" t="s">
        <v>73</v>
      </c>
      <c r="AY1158" s="157" t="s">
        <v>252</v>
      </c>
    </row>
    <row r="1159" spans="2:65" s="12" customFormat="1">
      <c r="B1159" s="149"/>
      <c r="D1159" s="150" t="s">
        <v>261</v>
      </c>
      <c r="E1159" s="151" t="s">
        <v>1</v>
      </c>
      <c r="F1159" s="152" t="s">
        <v>1375</v>
      </c>
      <c r="H1159" s="151" t="s">
        <v>1</v>
      </c>
      <c r="I1159" s="153"/>
      <c r="L1159" s="149"/>
      <c r="M1159" s="154"/>
      <c r="T1159" s="155"/>
      <c r="AT1159" s="151" t="s">
        <v>261</v>
      </c>
      <c r="AU1159" s="151" t="s">
        <v>82</v>
      </c>
      <c r="AV1159" s="12" t="s">
        <v>80</v>
      </c>
      <c r="AW1159" s="12" t="s">
        <v>30</v>
      </c>
      <c r="AX1159" s="12" t="s">
        <v>73</v>
      </c>
      <c r="AY1159" s="151" t="s">
        <v>252</v>
      </c>
    </row>
    <row r="1160" spans="2:65" s="13" customFormat="1">
      <c r="B1160" s="156"/>
      <c r="D1160" s="150" t="s">
        <v>261</v>
      </c>
      <c r="E1160" s="157" t="s">
        <v>1</v>
      </c>
      <c r="F1160" s="158" t="s">
        <v>1386</v>
      </c>
      <c r="H1160" s="159">
        <v>3.0000000000000001E-3</v>
      </c>
      <c r="I1160" s="160"/>
      <c r="L1160" s="156"/>
      <c r="M1160" s="161"/>
      <c r="T1160" s="162"/>
      <c r="AT1160" s="157" t="s">
        <v>261</v>
      </c>
      <c r="AU1160" s="157" t="s">
        <v>82</v>
      </c>
      <c r="AV1160" s="13" t="s">
        <v>82</v>
      </c>
      <c r="AW1160" s="13" t="s">
        <v>30</v>
      </c>
      <c r="AX1160" s="13" t="s">
        <v>73</v>
      </c>
      <c r="AY1160" s="157" t="s">
        <v>252</v>
      </c>
    </row>
    <row r="1161" spans="2:65" s="12" customFormat="1">
      <c r="B1161" s="149"/>
      <c r="D1161" s="150" t="s">
        <v>261</v>
      </c>
      <c r="E1161" s="151" t="s">
        <v>1</v>
      </c>
      <c r="F1161" s="152" t="s">
        <v>1376</v>
      </c>
      <c r="H1161" s="151" t="s">
        <v>1</v>
      </c>
      <c r="I1161" s="153"/>
      <c r="L1161" s="149"/>
      <c r="M1161" s="154"/>
      <c r="T1161" s="155"/>
      <c r="AT1161" s="151" t="s">
        <v>261</v>
      </c>
      <c r="AU1161" s="151" t="s">
        <v>82</v>
      </c>
      <c r="AV1161" s="12" t="s">
        <v>80</v>
      </c>
      <c r="AW1161" s="12" t="s">
        <v>30</v>
      </c>
      <c r="AX1161" s="12" t="s">
        <v>73</v>
      </c>
      <c r="AY1161" s="151" t="s">
        <v>252</v>
      </c>
    </row>
    <row r="1162" spans="2:65" s="13" customFormat="1">
      <c r="B1162" s="156"/>
      <c r="D1162" s="150" t="s">
        <v>261</v>
      </c>
      <c r="E1162" s="157" t="s">
        <v>1</v>
      </c>
      <c r="F1162" s="158" t="s">
        <v>1387</v>
      </c>
      <c r="H1162" s="159">
        <v>2E-3</v>
      </c>
      <c r="I1162" s="160"/>
      <c r="L1162" s="156"/>
      <c r="M1162" s="161"/>
      <c r="T1162" s="162"/>
      <c r="AT1162" s="157" t="s">
        <v>261</v>
      </c>
      <c r="AU1162" s="157" t="s">
        <v>82</v>
      </c>
      <c r="AV1162" s="13" t="s">
        <v>82</v>
      </c>
      <c r="AW1162" s="13" t="s">
        <v>30</v>
      </c>
      <c r="AX1162" s="13" t="s">
        <v>73</v>
      </c>
      <c r="AY1162" s="157" t="s">
        <v>252</v>
      </c>
    </row>
    <row r="1163" spans="2:65" s="12" customFormat="1">
      <c r="B1163" s="149"/>
      <c r="D1163" s="150" t="s">
        <v>261</v>
      </c>
      <c r="E1163" s="151" t="s">
        <v>1</v>
      </c>
      <c r="F1163" s="152" t="s">
        <v>1378</v>
      </c>
      <c r="H1163" s="151" t="s">
        <v>1</v>
      </c>
      <c r="I1163" s="153"/>
      <c r="L1163" s="149"/>
      <c r="M1163" s="154"/>
      <c r="T1163" s="155"/>
      <c r="AT1163" s="151" t="s">
        <v>261</v>
      </c>
      <c r="AU1163" s="151" t="s">
        <v>82</v>
      </c>
      <c r="AV1163" s="12" t="s">
        <v>80</v>
      </c>
      <c r="AW1163" s="12" t="s">
        <v>30</v>
      </c>
      <c r="AX1163" s="12" t="s">
        <v>73</v>
      </c>
      <c r="AY1163" s="151" t="s">
        <v>252</v>
      </c>
    </row>
    <row r="1164" spans="2:65" s="13" customFormat="1">
      <c r="B1164" s="156"/>
      <c r="D1164" s="150" t="s">
        <v>261</v>
      </c>
      <c r="E1164" s="157" t="s">
        <v>1</v>
      </c>
      <c r="F1164" s="158" t="s">
        <v>1385</v>
      </c>
      <c r="H1164" s="159">
        <v>4.0000000000000001E-3</v>
      </c>
      <c r="I1164" s="160"/>
      <c r="L1164" s="156"/>
      <c r="M1164" s="161"/>
      <c r="T1164" s="162"/>
      <c r="AT1164" s="157" t="s">
        <v>261</v>
      </c>
      <c r="AU1164" s="157" t="s">
        <v>82</v>
      </c>
      <c r="AV1164" s="13" t="s">
        <v>82</v>
      </c>
      <c r="AW1164" s="13" t="s">
        <v>30</v>
      </c>
      <c r="AX1164" s="13" t="s">
        <v>73</v>
      </c>
      <c r="AY1164" s="157" t="s">
        <v>252</v>
      </c>
    </row>
    <row r="1165" spans="2:65" s="12" customFormat="1">
      <c r="B1165" s="149"/>
      <c r="D1165" s="150" t="s">
        <v>261</v>
      </c>
      <c r="E1165" s="151" t="s">
        <v>1</v>
      </c>
      <c r="F1165" s="152" t="s">
        <v>1379</v>
      </c>
      <c r="H1165" s="151" t="s">
        <v>1</v>
      </c>
      <c r="I1165" s="153"/>
      <c r="L1165" s="149"/>
      <c r="M1165" s="154"/>
      <c r="T1165" s="155"/>
      <c r="AT1165" s="151" t="s">
        <v>261</v>
      </c>
      <c r="AU1165" s="151" t="s">
        <v>82</v>
      </c>
      <c r="AV1165" s="12" t="s">
        <v>80</v>
      </c>
      <c r="AW1165" s="12" t="s">
        <v>30</v>
      </c>
      <c r="AX1165" s="12" t="s">
        <v>73</v>
      </c>
      <c r="AY1165" s="151" t="s">
        <v>252</v>
      </c>
    </row>
    <row r="1166" spans="2:65" s="13" customFormat="1">
      <c r="B1166" s="156"/>
      <c r="D1166" s="150" t="s">
        <v>261</v>
      </c>
      <c r="E1166" s="157" t="s">
        <v>1</v>
      </c>
      <c r="F1166" s="158" t="s">
        <v>1388</v>
      </c>
      <c r="H1166" s="159">
        <v>4.0000000000000001E-3</v>
      </c>
      <c r="I1166" s="160"/>
      <c r="L1166" s="156"/>
      <c r="M1166" s="161"/>
      <c r="T1166" s="162"/>
      <c r="AT1166" s="157" t="s">
        <v>261</v>
      </c>
      <c r="AU1166" s="157" t="s">
        <v>82</v>
      </c>
      <c r="AV1166" s="13" t="s">
        <v>82</v>
      </c>
      <c r="AW1166" s="13" t="s">
        <v>30</v>
      </c>
      <c r="AX1166" s="13" t="s">
        <v>73</v>
      </c>
      <c r="AY1166" s="157" t="s">
        <v>252</v>
      </c>
    </row>
    <row r="1167" spans="2:65" s="15" customFormat="1">
      <c r="B1167" s="180"/>
      <c r="D1167" s="150" t="s">
        <v>261</v>
      </c>
      <c r="E1167" s="181" t="s">
        <v>1</v>
      </c>
      <c r="F1167" s="182" t="s">
        <v>510</v>
      </c>
      <c r="H1167" s="183">
        <v>0.02</v>
      </c>
      <c r="I1167" s="184"/>
      <c r="L1167" s="180"/>
      <c r="M1167" s="185"/>
      <c r="T1167" s="186"/>
      <c r="AT1167" s="181" t="s">
        <v>261</v>
      </c>
      <c r="AU1167" s="181" t="s">
        <v>82</v>
      </c>
      <c r="AV1167" s="15" t="s">
        <v>96</v>
      </c>
      <c r="AW1167" s="15" t="s">
        <v>30</v>
      </c>
      <c r="AX1167" s="15" t="s">
        <v>73</v>
      </c>
      <c r="AY1167" s="181" t="s">
        <v>252</v>
      </c>
    </row>
    <row r="1168" spans="2:65" s="12" customFormat="1">
      <c r="B1168" s="149"/>
      <c r="D1168" s="150" t="s">
        <v>261</v>
      </c>
      <c r="E1168" s="151" t="s">
        <v>1</v>
      </c>
      <c r="F1168" s="152" t="s">
        <v>1389</v>
      </c>
      <c r="H1168" s="151" t="s">
        <v>1</v>
      </c>
      <c r="I1168" s="153"/>
      <c r="L1168" s="149"/>
      <c r="M1168" s="154"/>
      <c r="T1168" s="155"/>
      <c r="AT1168" s="151" t="s">
        <v>261</v>
      </c>
      <c r="AU1168" s="151" t="s">
        <v>82</v>
      </c>
      <c r="AV1168" s="12" t="s">
        <v>80</v>
      </c>
      <c r="AW1168" s="12" t="s">
        <v>30</v>
      </c>
      <c r="AX1168" s="12" t="s">
        <v>73</v>
      </c>
      <c r="AY1168" s="151" t="s">
        <v>252</v>
      </c>
    </row>
    <row r="1169" spans="2:65" s="13" customFormat="1">
      <c r="B1169" s="156"/>
      <c r="D1169" s="150" t="s">
        <v>261</v>
      </c>
      <c r="E1169" s="157" t="s">
        <v>1</v>
      </c>
      <c r="F1169" s="158" t="s">
        <v>1390</v>
      </c>
      <c r="H1169" s="159">
        <v>2E-3</v>
      </c>
      <c r="I1169" s="160"/>
      <c r="L1169" s="156"/>
      <c r="M1169" s="161"/>
      <c r="T1169" s="162"/>
      <c r="AT1169" s="157" t="s">
        <v>261</v>
      </c>
      <c r="AU1169" s="157" t="s">
        <v>82</v>
      </c>
      <c r="AV1169" s="13" t="s">
        <v>82</v>
      </c>
      <c r="AW1169" s="13" t="s">
        <v>30</v>
      </c>
      <c r="AX1169" s="13" t="s">
        <v>73</v>
      </c>
      <c r="AY1169" s="157" t="s">
        <v>252</v>
      </c>
    </row>
    <row r="1170" spans="2:65" s="14" customFormat="1">
      <c r="B1170" s="163"/>
      <c r="D1170" s="150" t="s">
        <v>261</v>
      </c>
      <c r="E1170" s="164" t="s">
        <v>1</v>
      </c>
      <c r="F1170" s="165" t="s">
        <v>277</v>
      </c>
      <c r="H1170" s="166">
        <v>2.1999999999999999E-2</v>
      </c>
      <c r="I1170" s="167"/>
      <c r="L1170" s="163"/>
      <c r="M1170" s="168"/>
      <c r="T1170" s="169"/>
      <c r="AT1170" s="164" t="s">
        <v>261</v>
      </c>
      <c r="AU1170" s="164" t="s">
        <v>82</v>
      </c>
      <c r="AV1170" s="14" t="s">
        <v>259</v>
      </c>
      <c r="AW1170" s="14" t="s">
        <v>30</v>
      </c>
      <c r="AX1170" s="14" t="s">
        <v>80</v>
      </c>
      <c r="AY1170" s="164" t="s">
        <v>252</v>
      </c>
    </row>
    <row r="1171" spans="2:65" s="1" customFormat="1" ht="24.2" customHeight="1">
      <c r="B1171" s="32"/>
      <c r="C1171" s="136" t="s">
        <v>1391</v>
      </c>
      <c r="D1171" s="136" t="s">
        <v>254</v>
      </c>
      <c r="E1171" s="137" t="s">
        <v>1392</v>
      </c>
      <c r="F1171" s="138" t="s">
        <v>1393</v>
      </c>
      <c r="G1171" s="139" t="s">
        <v>901</v>
      </c>
      <c r="H1171" s="140">
        <v>504.36</v>
      </c>
      <c r="I1171" s="141"/>
      <c r="J1171" s="142">
        <f>ROUND(I1171*H1171,2)</f>
        <v>0</v>
      </c>
      <c r="K1171" s="138" t="s">
        <v>258</v>
      </c>
      <c r="L1171" s="32"/>
      <c r="M1171" s="143" t="s">
        <v>1</v>
      </c>
      <c r="N1171" s="144" t="s">
        <v>38</v>
      </c>
      <c r="P1171" s="145">
        <f>O1171*H1171</f>
        <v>0</v>
      </c>
      <c r="Q1171" s="145">
        <v>6.0000000000000002E-5</v>
      </c>
      <c r="R1171" s="145">
        <f>Q1171*H1171</f>
        <v>3.0261600000000003E-2</v>
      </c>
      <c r="S1171" s="145">
        <v>0</v>
      </c>
      <c r="T1171" s="146">
        <f>S1171*H1171</f>
        <v>0</v>
      </c>
      <c r="AR1171" s="147" t="s">
        <v>368</v>
      </c>
      <c r="AT1171" s="147" t="s">
        <v>254</v>
      </c>
      <c r="AU1171" s="147" t="s">
        <v>82</v>
      </c>
      <c r="AY1171" s="17" t="s">
        <v>252</v>
      </c>
      <c r="BE1171" s="148">
        <f>IF(N1171="základní",J1171,0)</f>
        <v>0</v>
      </c>
      <c r="BF1171" s="148">
        <f>IF(N1171="snížená",J1171,0)</f>
        <v>0</v>
      </c>
      <c r="BG1171" s="148">
        <f>IF(N1171="zákl. přenesená",J1171,0)</f>
        <v>0</v>
      </c>
      <c r="BH1171" s="148">
        <f>IF(N1171="sníž. přenesená",J1171,0)</f>
        <v>0</v>
      </c>
      <c r="BI1171" s="148">
        <f>IF(N1171="nulová",J1171,0)</f>
        <v>0</v>
      </c>
      <c r="BJ1171" s="17" t="s">
        <v>80</v>
      </c>
      <c r="BK1171" s="148">
        <f>ROUND(I1171*H1171,2)</f>
        <v>0</v>
      </c>
      <c r="BL1171" s="17" t="s">
        <v>368</v>
      </c>
      <c r="BM1171" s="147" t="s">
        <v>1394</v>
      </c>
    </row>
    <row r="1172" spans="2:65" s="12" customFormat="1">
      <c r="B1172" s="149"/>
      <c r="D1172" s="150" t="s">
        <v>261</v>
      </c>
      <c r="E1172" s="151" t="s">
        <v>1</v>
      </c>
      <c r="F1172" s="152" t="s">
        <v>1370</v>
      </c>
      <c r="H1172" s="151" t="s">
        <v>1</v>
      </c>
      <c r="I1172" s="153"/>
      <c r="L1172" s="149"/>
      <c r="M1172" s="154"/>
      <c r="T1172" s="155"/>
      <c r="AT1172" s="151" t="s">
        <v>261</v>
      </c>
      <c r="AU1172" s="151" t="s">
        <v>82</v>
      </c>
      <c r="AV1172" s="12" t="s">
        <v>80</v>
      </c>
      <c r="AW1172" s="12" t="s">
        <v>30</v>
      </c>
      <c r="AX1172" s="12" t="s">
        <v>73</v>
      </c>
      <c r="AY1172" s="151" t="s">
        <v>252</v>
      </c>
    </row>
    <row r="1173" spans="2:65" s="12" customFormat="1">
      <c r="B1173" s="149"/>
      <c r="D1173" s="150" t="s">
        <v>261</v>
      </c>
      <c r="E1173" s="151" t="s">
        <v>1</v>
      </c>
      <c r="F1173" s="152" t="s">
        <v>1395</v>
      </c>
      <c r="H1173" s="151" t="s">
        <v>1</v>
      </c>
      <c r="I1173" s="153"/>
      <c r="L1173" s="149"/>
      <c r="M1173" s="154"/>
      <c r="T1173" s="155"/>
      <c r="AT1173" s="151" t="s">
        <v>261</v>
      </c>
      <c r="AU1173" s="151" t="s">
        <v>82</v>
      </c>
      <c r="AV1173" s="12" t="s">
        <v>80</v>
      </c>
      <c r="AW1173" s="12" t="s">
        <v>30</v>
      </c>
      <c r="AX1173" s="12" t="s">
        <v>73</v>
      </c>
      <c r="AY1173" s="151" t="s">
        <v>252</v>
      </c>
    </row>
    <row r="1174" spans="2:65" s="13" customFormat="1">
      <c r="B1174" s="156"/>
      <c r="D1174" s="150" t="s">
        <v>261</v>
      </c>
      <c r="E1174" s="157" t="s">
        <v>1</v>
      </c>
      <c r="F1174" s="158" t="s">
        <v>1396</v>
      </c>
      <c r="H1174" s="159">
        <v>472.36</v>
      </c>
      <c r="I1174" s="160"/>
      <c r="L1174" s="156"/>
      <c r="M1174" s="161"/>
      <c r="T1174" s="162"/>
      <c r="AT1174" s="157" t="s">
        <v>261</v>
      </c>
      <c r="AU1174" s="157" t="s">
        <v>82</v>
      </c>
      <c r="AV1174" s="13" t="s">
        <v>82</v>
      </c>
      <c r="AW1174" s="13" t="s">
        <v>30</v>
      </c>
      <c r="AX1174" s="13" t="s">
        <v>73</v>
      </c>
      <c r="AY1174" s="157" t="s">
        <v>252</v>
      </c>
    </row>
    <row r="1175" spans="2:65" s="12" customFormat="1">
      <c r="B1175" s="149"/>
      <c r="D1175" s="150" t="s">
        <v>261</v>
      </c>
      <c r="E1175" s="151" t="s">
        <v>1</v>
      </c>
      <c r="F1175" s="152" t="s">
        <v>1397</v>
      </c>
      <c r="H1175" s="151" t="s">
        <v>1</v>
      </c>
      <c r="I1175" s="153"/>
      <c r="L1175" s="149"/>
      <c r="M1175" s="154"/>
      <c r="T1175" s="155"/>
      <c r="AT1175" s="151" t="s">
        <v>261</v>
      </c>
      <c r="AU1175" s="151" t="s">
        <v>82</v>
      </c>
      <c r="AV1175" s="12" t="s">
        <v>80</v>
      </c>
      <c r="AW1175" s="12" t="s">
        <v>30</v>
      </c>
      <c r="AX1175" s="12" t="s">
        <v>73</v>
      </c>
      <c r="AY1175" s="151" t="s">
        <v>252</v>
      </c>
    </row>
    <row r="1176" spans="2:65" s="13" customFormat="1">
      <c r="B1176" s="156"/>
      <c r="D1176" s="150" t="s">
        <v>261</v>
      </c>
      <c r="E1176" s="157" t="s">
        <v>1</v>
      </c>
      <c r="F1176" s="158" t="s">
        <v>1398</v>
      </c>
      <c r="H1176" s="159">
        <v>32</v>
      </c>
      <c r="I1176" s="160"/>
      <c r="L1176" s="156"/>
      <c r="M1176" s="161"/>
      <c r="T1176" s="162"/>
      <c r="AT1176" s="157" t="s">
        <v>261</v>
      </c>
      <c r="AU1176" s="157" t="s">
        <v>82</v>
      </c>
      <c r="AV1176" s="13" t="s">
        <v>82</v>
      </c>
      <c r="AW1176" s="13" t="s">
        <v>30</v>
      </c>
      <c r="AX1176" s="13" t="s">
        <v>73</v>
      </c>
      <c r="AY1176" s="157" t="s">
        <v>252</v>
      </c>
    </row>
    <row r="1177" spans="2:65" s="14" customFormat="1">
      <c r="B1177" s="163"/>
      <c r="D1177" s="150" t="s">
        <v>261</v>
      </c>
      <c r="E1177" s="164" t="s">
        <v>1</v>
      </c>
      <c r="F1177" s="165" t="s">
        <v>277</v>
      </c>
      <c r="H1177" s="166">
        <v>504.36</v>
      </c>
      <c r="I1177" s="167"/>
      <c r="L1177" s="163"/>
      <c r="M1177" s="168"/>
      <c r="T1177" s="169"/>
      <c r="AT1177" s="164" t="s">
        <v>261</v>
      </c>
      <c r="AU1177" s="164" t="s">
        <v>82</v>
      </c>
      <c r="AV1177" s="14" t="s">
        <v>259</v>
      </c>
      <c r="AW1177" s="14" t="s">
        <v>30</v>
      </c>
      <c r="AX1177" s="14" t="s">
        <v>80</v>
      </c>
      <c r="AY1177" s="164" t="s">
        <v>252</v>
      </c>
    </row>
    <row r="1178" spans="2:65" s="1" customFormat="1" ht="24.2" customHeight="1">
      <c r="B1178" s="32"/>
      <c r="C1178" s="170" t="s">
        <v>1399</v>
      </c>
      <c r="D1178" s="170" t="s">
        <v>463</v>
      </c>
      <c r="E1178" s="171" t="s">
        <v>1400</v>
      </c>
      <c r="F1178" s="172" t="s">
        <v>1401</v>
      </c>
      <c r="G1178" s="173" t="s">
        <v>336</v>
      </c>
      <c r="H1178" s="174">
        <v>0.51900000000000002</v>
      </c>
      <c r="I1178" s="175"/>
      <c r="J1178" s="176">
        <f>ROUND(I1178*H1178,2)</f>
        <v>0</v>
      </c>
      <c r="K1178" s="172" t="s">
        <v>1</v>
      </c>
      <c r="L1178" s="177"/>
      <c r="M1178" s="178" t="s">
        <v>1</v>
      </c>
      <c r="N1178" s="179" t="s">
        <v>38</v>
      </c>
      <c r="P1178" s="145">
        <f>O1178*H1178</f>
        <v>0</v>
      </c>
      <c r="Q1178" s="145">
        <v>1</v>
      </c>
      <c r="R1178" s="145">
        <f>Q1178*H1178</f>
        <v>0.51900000000000002</v>
      </c>
      <c r="S1178" s="145">
        <v>0</v>
      </c>
      <c r="T1178" s="146">
        <f>S1178*H1178</f>
        <v>0</v>
      </c>
      <c r="AR1178" s="147" t="s">
        <v>489</v>
      </c>
      <c r="AT1178" s="147" t="s">
        <v>463</v>
      </c>
      <c r="AU1178" s="147" t="s">
        <v>82</v>
      </c>
      <c r="AY1178" s="17" t="s">
        <v>252</v>
      </c>
      <c r="BE1178" s="148">
        <f>IF(N1178="základní",J1178,0)</f>
        <v>0</v>
      </c>
      <c r="BF1178" s="148">
        <f>IF(N1178="snížená",J1178,0)</f>
        <v>0</v>
      </c>
      <c r="BG1178" s="148">
        <f>IF(N1178="zákl. přenesená",J1178,0)</f>
        <v>0</v>
      </c>
      <c r="BH1178" s="148">
        <f>IF(N1178="sníž. přenesená",J1178,0)</f>
        <v>0</v>
      </c>
      <c r="BI1178" s="148">
        <f>IF(N1178="nulová",J1178,0)</f>
        <v>0</v>
      </c>
      <c r="BJ1178" s="17" t="s">
        <v>80</v>
      </c>
      <c r="BK1178" s="148">
        <f>ROUND(I1178*H1178,2)</f>
        <v>0</v>
      </c>
      <c r="BL1178" s="17" t="s">
        <v>368</v>
      </c>
      <c r="BM1178" s="147" t="s">
        <v>1402</v>
      </c>
    </row>
    <row r="1179" spans="2:65" s="12" customFormat="1">
      <c r="B1179" s="149"/>
      <c r="D1179" s="150" t="s">
        <v>261</v>
      </c>
      <c r="E1179" s="151" t="s">
        <v>1</v>
      </c>
      <c r="F1179" s="152" t="s">
        <v>1395</v>
      </c>
      <c r="H1179" s="151" t="s">
        <v>1</v>
      </c>
      <c r="I1179" s="153"/>
      <c r="L1179" s="149"/>
      <c r="M1179" s="154"/>
      <c r="T1179" s="155"/>
      <c r="AT1179" s="151" t="s">
        <v>261</v>
      </c>
      <c r="AU1179" s="151" t="s">
        <v>82</v>
      </c>
      <c r="AV1179" s="12" t="s">
        <v>80</v>
      </c>
      <c r="AW1179" s="12" t="s">
        <v>30</v>
      </c>
      <c r="AX1179" s="12" t="s">
        <v>73</v>
      </c>
      <c r="AY1179" s="151" t="s">
        <v>252</v>
      </c>
    </row>
    <row r="1180" spans="2:65" s="13" customFormat="1">
      <c r="B1180" s="156"/>
      <c r="D1180" s="150" t="s">
        <v>261</v>
      </c>
      <c r="E1180" s="157" t="s">
        <v>1</v>
      </c>
      <c r="F1180" s="158" t="s">
        <v>1403</v>
      </c>
      <c r="H1180" s="159">
        <v>0.47199999999999998</v>
      </c>
      <c r="I1180" s="160"/>
      <c r="L1180" s="156"/>
      <c r="M1180" s="161"/>
      <c r="T1180" s="162"/>
      <c r="AT1180" s="157" t="s">
        <v>261</v>
      </c>
      <c r="AU1180" s="157" t="s">
        <v>82</v>
      </c>
      <c r="AV1180" s="13" t="s">
        <v>82</v>
      </c>
      <c r="AW1180" s="13" t="s">
        <v>30</v>
      </c>
      <c r="AX1180" s="13" t="s">
        <v>73</v>
      </c>
      <c r="AY1180" s="157" t="s">
        <v>252</v>
      </c>
    </row>
    <row r="1181" spans="2:65" s="12" customFormat="1">
      <c r="B1181" s="149"/>
      <c r="D1181" s="150" t="s">
        <v>261</v>
      </c>
      <c r="E1181" s="151" t="s">
        <v>1</v>
      </c>
      <c r="F1181" s="152" t="s">
        <v>1389</v>
      </c>
      <c r="H1181" s="151" t="s">
        <v>1</v>
      </c>
      <c r="I1181" s="153"/>
      <c r="L1181" s="149"/>
      <c r="M1181" s="154"/>
      <c r="T1181" s="155"/>
      <c r="AT1181" s="151" t="s">
        <v>261</v>
      </c>
      <c r="AU1181" s="151" t="s">
        <v>82</v>
      </c>
      <c r="AV1181" s="12" t="s">
        <v>80</v>
      </c>
      <c r="AW1181" s="12" t="s">
        <v>30</v>
      </c>
      <c r="AX1181" s="12" t="s">
        <v>73</v>
      </c>
      <c r="AY1181" s="151" t="s">
        <v>252</v>
      </c>
    </row>
    <row r="1182" spans="2:65" s="13" customFormat="1">
      <c r="B1182" s="156"/>
      <c r="D1182" s="150" t="s">
        <v>261</v>
      </c>
      <c r="E1182" s="157" t="s">
        <v>1</v>
      </c>
      <c r="F1182" s="158" t="s">
        <v>1404</v>
      </c>
      <c r="H1182" s="159">
        <v>4.7E-2</v>
      </c>
      <c r="I1182" s="160"/>
      <c r="L1182" s="156"/>
      <c r="M1182" s="161"/>
      <c r="T1182" s="162"/>
      <c r="AT1182" s="157" t="s">
        <v>261</v>
      </c>
      <c r="AU1182" s="157" t="s">
        <v>82</v>
      </c>
      <c r="AV1182" s="13" t="s">
        <v>82</v>
      </c>
      <c r="AW1182" s="13" t="s">
        <v>30</v>
      </c>
      <c r="AX1182" s="13" t="s">
        <v>73</v>
      </c>
      <c r="AY1182" s="157" t="s">
        <v>252</v>
      </c>
    </row>
    <row r="1183" spans="2:65" s="14" customFormat="1">
      <c r="B1183" s="163"/>
      <c r="D1183" s="150" t="s">
        <v>261</v>
      </c>
      <c r="E1183" s="164" t="s">
        <v>1</v>
      </c>
      <c r="F1183" s="165" t="s">
        <v>277</v>
      </c>
      <c r="H1183" s="166">
        <v>0.51900000000000002</v>
      </c>
      <c r="I1183" s="167"/>
      <c r="L1183" s="163"/>
      <c r="M1183" s="168"/>
      <c r="T1183" s="169"/>
      <c r="AT1183" s="164" t="s">
        <v>261</v>
      </c>
      <c r="AU1183" s="164" t="s">
        <v>82</v>
      </c>
      <c r="AV1183" s="14" t="s">
        <v>259</v>
      </c>
      <c r="AW1183" s="14" t="s">
        <v>30</v>
      </c>
      <c r="AX1183" s="14" t="s">
        <v>80</v>
      </c>
      <c r="AY1183" s="164" t="s">
        <v>252</v>
      </c>
    </row>
    <row r="1184" spans="2:65" s="1" customFormat="1" ht="24.2" customHeight="1">
      <c r="B1184" s="32"/>
      <c r="C1184" s="170" t="s">
        <v>1405</v>
      </c>
      <c r="D1184" s="170" t="s">
        <v>463</v>
      </c>
      <c r="E1184" s="171" t="s">
        <v>1406</v>
      </c>
      <c r="F1184" s="172" t="s">
        <v>1407</v>
      </c>
      <c r="G1184" s="173" t="s">
        <v>336</v>
      </c>
      <c r="H1184" s="174">
        <v>3.5000000000000003E-2</v>
      </c>
      <c r="I1184" s="175"/>
      <c r="J1184" s="176">
        <f>ROUND(I1184*H1184,2)</f>
        <v>0</v>
      </c>
      <c r="K1184" s="172" t="s">
        <v>1</v>
      </c>
      <c r="L1184" s="177"/>
      <c r="M1184" s="178" t="s">
        <v>1</v>
      </c>
      <c r="N1184" s="179" t="s">
        <v>38</v>
      </c>
      <c r="P1184" s="145">
        <f>O1184*H1184</f>
        <v>0</v>
      </c>
      <c r="Q1184" s="145">
        <v>1</v>
      </c>
      <c r="R1184" s="145">
        <f>Q1184*H1184</f>
        <v>3.5000000000000003E-2</v>
      </c>
      <c r="S1184" s="145">
        <v>0</v>
      </c>
      <c r="T1184" s="146">
        <f>S1184*H1184</f>
        <v>0</v>
      </c>
      <c r="AR1184" s="147" t="s">
        <v>489</v>
      </c>
      <c r="AT1184" s="147" t="s">
        <v>463</v>
      </c>
      <c r="AU1184" s="147" t="s">
        <v>82</v>
      </c>
      <c r="AY1184" s="17" t="s">
        <v>252</v>
      </c>
      <c r="BE1184" s="148">
        <f>IF(N1184="základní",J1184,0)</f>
        <v>0</v>
      </c>
      <c r="BF1184" s="148">
        <f>IF(N1184="snížená",J1184,0)</f>
        <v>0</v>
      </c>
      <c r="BG1184" s="148">
        <f>IF(N1184="zákl. přenesená",J1184,0)</f>
        <v>0</v>
      </c>
      <c r="BH1184" s="148">
        <f>IF(N1184="sníž. přenesená",J1184,0)</f>
        <v>0</v>
      </c>
      <c r="BI1184" s="148">
        <f>IF(N1184="nulová",J1184,0)</f>
        <v>0</v>
      </c>
      <c r="BJ1184" s="17" t="s">
        <v>80</v>
      </c>
      <c r="BK1184" s="148">
        <f>ROUND(I1184*H1184,2)</f>
        <v>0</v>
      </c>
      <c r="BL1184" s="17" t="s">
        <v>368</v>
      </c>
      <c r="BM1184" s="147" t="s">
        <v>1408</v>
      </c>
    </row>
    <row r="1185" spans="2:65" s="12" customFormat="1">
      <c r="B1185" s="149"/>
      <c r="D1185" s="150" t="s">
        <v>261</v>
      </c>
      <c r="E1185" s="151" t="s">
        <v>1</v>
      </c>
      <c r="F1185" s="152" t="s">
        <v>1397</v>
      </c>
      <c r="H1185" s="151" t="s">
        <v>1</v>
      </c>
      <c r="I1185" s="153"/>
      <c r="L1185" s="149"/>
      <c r="M1185" s="154"/>
      <c r="T1185" s="155"/>
      <c r="AT1185" s="151" t="s">
        <v>261</v>
      </c>
      <c r="AU1185" s="151" t="s">
        <v>82</v>
      </c>
      <c r="AV1185" s="12" t="s">
        <v>80</v>
      </c>
      <c r="AW1185" s="12" t="s">
        <v>30</v>
      </c>
      <c r="AX1185" s="12" t="s">
        <v>73</v>
      </c>
      <c r="AY1185" s="151" t="s">
        <v>252</v>
      </c>
    </row>
    <row r="1186" spans="2:65" s="13" customFormat="1">
      <c r="B1186" s="156"/>
      <c r="D1186" s="150" t="s">
        <v>261</v>
      </c>
      <c r="E1186" s="157" t="s">
        <v>1</v>
      </c>
      <c r="F1186" s="158" t="s">
        <v>1409</v>
      </c>
      <c r="H1186" s="159">
        <v>3.2000000000000001E-2</v>
      </c>
      <c r="I1186" s="160"/>
      <c r="L1186" s="156"/>
      <c r="M1186" s="161"/>
      <c r="T1186" s="162"/>
      <c r="AT1186" s="157" t="s">
        <v>261</v>
      </c>
      <c r="AU1186" s="157" t="s">
        <v>82</v>
      </c>
      <c r="AV1186" s="13" t="s">
        <v>82</v>
      </c>
      <c r="AW1186" s="13" t="s">
        <v>30</v>
      </c>
      <c r="AX1186" s="13" t="s">
        <v>73</v>
      </c>
      <c r="AY1186" s="157" t="s">
        <v>252</v>
      </c>
    </row>
    <row r="1187" spans="2:65" s="12" customFormat="1">
      <c r="B1187" s="149"/>
      <c r="D1187" s="150" t="s">
        <v>261</v>
      </c>
      <c r="E1187" s="151" t="s">
        <v>1</v>
      </c>
      <c r="F1187" s="152" t="s">
        <v>1389</v>
      </c>
      <c r="H1187" s="151" t="s">
        <v>1</v>
      </c>
      <c r="I1187" s="153"/>
      <c r="L1187" s="149"/>
      <c r="M1187" s="154"/>
      <c r="T1187" s="155"/>
      <c r="AT1187" s="151" t="s">
        <v>261</v>
      </c>
      <c r="AU1187" s="151" t="s">
        <v>82</v>
      </c>
      <c r="AV1187" s="12" t="s">
        <v>80</v>
      </c>
      <c r="AW1187" s="12" t="s">
        <v>30</v>
      </c>
      <c r="AX1187" s="12" t="s">
        <v>73</v>
      </c>
      <c r="AY1187" s="151" t="s">
        <v>252</v>
      </c>
    </row>
    <row r="1188" spans="2:65" s="13" customFormat="1">
      <c r="B1188" s="156"/>
      <c r="D1188" s="150" t="s">
        <v>261</v>
      </c>
      <c r="E1188" s="157" t="s">
        <v>1</v>
      </c>
      <c r="F1188" s="158" t="s">
        <v>1410</v>
      </c>
      <c r="H1188" s="159">
        <v>3.0000000000000001E-3</v>
      </c>
      <c r="I1188" s="160"/>
      <c r="L1188" s="156"/>
      <c r="M1188" s="161"/>
      <c r="T1188" s="162"/>
      <c r="AT1188" s="157" t="s">
        <v>261</v>
      </c>
      <c r="AU1188" s="157" t="s">
        <v>82</v>
      </c>
      <c r="AV1188" s="13" t="s">
        <v>82</v>
      </c>
      <c r="AW1188" s="13" t="s">
        <v>30</v>
      </c>
      <c r="AX1188" s="13" t="s">
        <v>73</v>
      </c>
      <c r="AY1188" s="157" t="s">
        <v>252</v>
      </c>
    </row>
    <row r="1189" spans="2:65" s="14" customFormat="1">
      <c r="B1189" s="163"/>
      <c r="D1189" s="150" t="s">
        <v>261</v>
      </c>
      <c r="E1189" s="164" t="s">
        <v>1</v>
      </c>
      <c r="F1189" s="165" t="s">
        <v>277</v>
      </c>
      <c r="H1189" s="166">
        <v>3.5000000000000003E-2</v>
      </c>
      <c r="I1189" s="167"/>
      <c r="L1189" s="163"/>
      <c r="M1189" s="168"/>
      <c r="T1189" s="169"/>
      <c r="AT1189" s="164" t="s">
        <v>261</v>
      </c>
      <c r="AU1189" s="164" t="s">
        <v>82</v>
      </c>
      <c r="AV1189" s="14" t="s">
        <v>259</v>
      </c>
      <c r="AW1189" s="14" t="s">
        <v>30</v>
      </c>
      <c r="AX1189" s="14" t="s">
        <v>80</v>
      </c>
      <c r="AY1189" s="164" t="s">
        <v>252</v>
      </c>
    </row>
    <row r="1190" spans="2:65" s="1" customFormat="1" ht="24.2" customHeight="1">
      <c r="B1190" s="32"/>
      <c r="C1190" s="136" t="s">
        <v>1411</v>
      </c>
      <c r="D1190" s="136" t="s">
        <v>254</v>
      </c>
      <c r="E1190" s="137" t="s">
        <v>1412</v>
      </c>
      <c r="F1190" s="138" t="s">
        <v>1413</v>
      </c>
      <c r="G1190" s="139" t="s">
        <v>901</v>
      </c>
      <c r="H1190" s="140">
        <v>162</v>
      </c>
      <c r="I1190" s="141"/>
      <c r="J1190" s="142">
        <f>ROUND(I1190*H1190,2)</f>
        <v>0</v>
      </c>
      <c r="K1190" s="138" t="s">
        <v>258</v>
      </c>
      <c r="L1190" s="32"/>
      <c r="M1190" s="143" t="s">
        <v>1</v>
      </c>
      <c r="N1190" s="144" t="s">
        <v>38</v>
      </c>
      <c r="P1190" s="145">
        <f>O1190*H1190</f>
        <v>0</v>
      </c>
      <c r="Q1190" s="145">
        <v>0</v>
      </c>
      <c r="R1190" s="145">
        <f>Q1190*H1190</f>
        <v>0</v>
      </c>
      <c r="S1190" s="145">
        <v>1E-3</v>
      </c>
      <c r="T1190" s="146">
        <f>S1190*H1190</f>
        <v>0.16200000000000001</v>
      </c>
      <c r="AR1190" s="147" t="s">
        <v>368</v>
      </c>
      <c r="AT1190" s="147" t="s">
        <v>254</v>
      </c>
      <c r="AU1190" s="147" t="s">
        <v>82</v>
      </c>
      <c r="AY1190" s="17" t="s">
        <v>252</v>
      </c>
      <c r="BE1190" s="148">
        <f>IF(N1190="základní",J1190,0)</f>
        <v>0</v>
      </c>
      <c r="BF1190" s="148">
        <f>IF(N1190="snížená",J1190,0)</f>
        <v>0</v>
      </c>
      <c r="BG1190" s="148">
        <f>IF(N1190="zákl. přenesená",J1190,0)</f>
        <v>0</v>
      </c>
      <c r="BH1190" s="148">
        <f>IF(N1190="sníž. přenesená",J1190,0)</f>
        <v>0</v>
      </c>
      <c r="BI1190" s="148">
        <f>IF(N1190="nulová",J1190,0)</f>
        <v>0</v>
      </c>
      <c r="BJ1190" s="17" t="s">
        <v>80</v>
      </c>
      <c r="BK1190" s="148">
        <f>ROUND(I1190*H1190,2)</f>
        <v>0</v>
      </c>
      <c r="BL1190" s="17" t="s">
        <v>368</v>
      </c>
      <c r="BM1190" s="147" t="s">
        <v>1414</v>
      </c>
    </row>
    <row r="1191" spans="2:65" s="12" customFormat="1">
      <c r="B1191" s="149"/>
      <c r="D1191" s="150" t="s">
        <v>261</v>
      </c>
      <c r="E1191" s="151" t="s">
        <v>1</v>
      </c>
      <c r="F1191" s="152" t="s">
        <v>606</v>
      </c>
      <c r="H1191" s="151" t="s">
        <v>1</v>
      </c>
      <c r="I1191" s="153"/>
      <c r="L1191" s="149"/>
      <c r="M1191" s="154"/>
      <c r="T1191" s="155"/>
      <c r="AT1191" s="151" t="s">
        <v>261</v>
      </c>
      <c r="AU1191" s="151" t="s">
        <v>82</v>
      </c>
      <c r="AV1191" s="12" t="s">
        <v>80</v>
      </c>
      <c r="AW1191" s="12" t="s">
        <v>30</v>
      </c>
      <c r="AX1191" s="12" t="s">
        <v>73</v>
      </c>
      <c r="AY1191" s="151" t="s">
        <v>252</v>
      </c>
    </row>
    <row r="1192" spans="2:65" s="13" customFormat="1">
      <c r="B1192" s="156"/>
      <c r="D1192" s="150" t="s">
        <v>261</v>
      </c>
      <c r="E1192" s="157" t="s">
        <v>1</v>
      </c>
      <c r="F1192" s="158" t="s">
        <v>1305</v>
      </c>
      <c r="H1192" s="159">
        <v>162</v>
      </c>
      <c r="I1192" s="160"/>
      <c r="L1192" s="156"/>
      <c r="M1192" s="161"/>
      <c r="T1192" s="162"/>
      <c r="AT1192" s="157" t="s">
        <v>261</v>
      </c>
      <c r="AU1192" s="157" t="s">
        <v>82</v>
      </c>
      <c r="AV1192" s="13" t="s">
        <v>82</v>
      </c>
      <c r="AW1192" s="13" t="s">
        <v>30</v>
      </c>
      <c r="AX1192" s="13" t="s">
        <v>80</v>
      </c>
      <c r="AY1192" s="157" t="s">
        <v>252</v>
      </c>
    </row>
    <row r="1193" spans="2:65" s="1" customFormat="1" ht="49.15" customHeight="1">
      <c r="B1193" s="32"/>
      <c r="C1193" s="136" t="s">
        <v>1415</v>
      </c>
      <c r="D1193" s="136" t="s">
        <v>254</v>
      </c>
      <c r="E1193" s="137" t="s">
        <v>1416</v>
      </c>
      <c r="F1193" s="138" t="s">
        <v>1417</v>
      </c>
      <c r="G1193" s="139" t="s">
        <v>336</v>
      </c>
      <c r="H1193" s="140">
        <v>29.135000000000002</v>
      </c>
      <c r="I1193" s="141"/>
      <c r="J1193" s="142">
        <f>ROUND(I1193*H1193,2)</f>
        <v>0</v>
      </c>
      <c r="K1193" s="138" t="s">
        <v>258</v>
      </c>
      <c r="L1193" s="32"/>
      <c r="M1193" s="143" t="s">
        <v>1</v>
      </c>
      <c r="N1193" s="144" t="s">
        <v>38</v>
      </c>
      <c r="P1193" s="145">
        <f>O1193*H1193</f>
        <v>0</v>
      </c>
      <c r="Q1193" s="145">
        <v>0</v>
      </c>
      <c r="R1193" s="145">
        <f>Q1193*H1193</f>
        <v>0</v>
      </c>
      <c r="S1193" s="145">
        <v>0</v>
      </c>
      <c r="T1193" s="146">
        <f>S1193*H1193</f>
        <v>0</v>
      </c>
      <c r="AR1193" s="147" t="s">
        <v>368</v>
      </c>
      <c r="AT1193" s="147" t="s">
        <v>254</v>
      </c>
      <c r="AU1193" s="147" t="s">
        <v>82</v>
      </c>
      <c r="AY1193" s="17" t="s">
        <v>252</v>
      </c>
      <c r="BE1193" s="148">
        <f>IF(N1193="základní",J1193,0)</f>
        <v>0</v>
      </c>
      <c r="BF1193" s="148">
        <f>IF(N1193="snížená",J1193,0)</f>
        <v>0</v>
      </c>
      <c r="BG1193" s="148">
        <f>IF(N1193="zákl. přenesená",J1193,0)</f>
        <v>0</v>
      </c>
      <c r="BH1193" s="148">
        <f>IF(N1193="sníž. přenesená",J1193,0)</f>
        <v>0</v>
      </c>
      <c r="BI1193" s="148">
        <f>IF(N1193="nulová",J1193,0)</f>
        <v>0</v>
      </c>
      <c r="BJ1193" s="17" t="s">
        <v>80</v>
      </c>
      <c r="BK1193" s="148">
        <f>ROUND(I1193*H1193,2)</f>
        <v>0</v>
      </c>
      <c r="BL1193" s="17" t="s">
        <v>368</v>
      </c>
      <c r="BM1193" s="147" t="s">
        <v>1418</v>
      </c>
    </row>
    <row r="1194" spans="2:65" s="11" customFormat="1" ht="22.9" customHeight="1">
      <c r="B1194" s="124"/>
      <c r="D1194" s="125" t="s">
        <v>72</v>
      </c>
      <c r="E1194" s="134" t="s">
        <v>1419</v>
      </c>
      <c r="F1194" s="134" t="s">
        <v>1420</v>
      </c>
      <c r="I1194" s="127"/>
      <c r="J1194" s="135">
        <f>BK1194</f>
        <v>0</v>
      </c>
      <c r="L1194" s="124"/>
      <c r="M1194" s="129"/>
      <c r="P1194" s="130">
        <f>SUM(P1195:P1203)</f>
        <v>0</v>
      </c>
      <c r="R1194" s="130">
        <f>SUM(R1195:R1203)</f>
        <v>0</v>
      </c>
      <c r="T1194" s="131">
        <f>SUM(T1195:T1203)</f>
        <v>0</v>
      </c>
      <c r="AR1194" s="125" t="s">
        <v>82</v>
      </c>
      <c r="AT1194" s="132" t="s">
        <v>72</v>
      </c>
      <c r="AU1194" s="132" t="s">
        <v>80</v>
      </c>
      <c r="AY1194" s="125" t="s">
        <v>252</v>
      </c>
      <c r="BK1194" s="133">
        <f>SUM(BK1195:BK1203)</f>
        <v>0</v>
      </c>
    </row>
    <row r="1195" spans="2:65" s="1" customFormat="1" ht="37.9" customHeight="1">
      <c r="B1195" s="32"/>
      <c r="C1195" s="136" t="s">
        <v>1421</v>
      </c>
      <c r="D1195" s="136" t="s">
        <v>254</v>
      </c>
      <c r="E1195" s="137" t="s">
        <v>1422</v>
      </c>
      <c r="F1195" s="138" t="s">
        <v>1423</v>
      </c>
      <c r="G1195" s="139" t="s">
        <v>345</v>
      </c>
      <c r="H1195" s="140">
        <v>1</v>
      </c>
      <c r="I1195" s="141"/>
      <c r="J1195" s="142">
        <f>ROUND(I1195*H1195,2)</f>
        <v>0</v>
      </c>
      <c r="K1195" s="138" t="s">
        <v>1</v>
      </c>
      <c r="L1195" s="32"/>
      <c r="M1195" s="143" t="s">
        <v>1</v>
      </c>
      <c r="N1195" s="144" t="s">
        <v>38</v>
      </c>
      <c r="P1195" s="145">
        <f>O1195*H1195</f>
        <v>0</v>
      </c>
      <c r="Q1195" s="145">
        <v>0</v>
      </c>
      <c r="R1195" s="145">
        <f>Q1195*H1195</f>
        <v>0</v>
      </c>
      <c r="S1195" s="145">
        <v>0</v>
      </c>
      <c r="T1195" s="146">
        <f>S1195*H1195</f>
        <v>0</v>
      </c>
      <c r="AR1195" s="147" t="s">
        <v>368</v>
      </c>
      <c r="AT1195" s="147" t="s">
        <v>254</v>
      </c>
      <c r="AU1195" s="147" t="s">
        <v>82</v>
      </c>
      <c r="AY1195" s="17" t="s">
        <v>252</v>
      </c>
      <c r="BE1195" s="148">
        <f>IF(N1195="základní",J1195,0)</f>
        <v>0</v>
      </c>
      <c r="BF1195" s="148">
        <f>IF(N1195="snížená",J1195,0)</f>
        <v>0</v>
      </c>
      <c r="BG1195" s="148">
        <f>IF(N1195="zákl. přenesená",J1195,0)</f>
        <v>0</v>
      </c>
      <c r="BH1195" s="148">
        <f>IF(N1195="sníž. přenesená",J1195,0)</f>
        <v>0</v>
      </c>
      <c r="BI1195" s="148">
        <f>IF(N1195="nulová",J1195,0)</f>
        <v>0</v>
      </c>
      <c r="BJ1195" s="17" t="s">
        <v>80</v>
      </c>
      <c r="BK1195" s="148">
        <f>ROUND(I1195*H1195,2)</f>
        <v>0</v>
      </c>
      <c r="BL1195" s="17" t="s">
        <v>368</v>
      </c>
      <c r="BM1195" s="147" t="s">
        <v>1424</v>
      </c>
    </row>
    <row r="1196" spans="2:65" s="1" customFormat="1" ht="37.9" customHeight="1">
      <c r="B1196" s="32"/>
      <c r="C1196" s="136" t="s">
        <v>1425</v>
      </c>
      <c r="D1196" s="136" t="s">
        <v>254</v>
      </c>
      <c r="E1196" s="137" t="s">
        <v>1426</v>
      </c>
      <c r="F1196" s="138" t="s">
        <v>1427</v>
      </c>
      <c r="G1196" s="139" t="s">
        <v>345</v>
      </c>
      <c r="H1196" s="140">
        <v>1</v>
      </c>
      <c r="I1196" s="141"/>
      <c r="J1196" s="142">
        <f>ROUND(I1196*H1196,2)</f>
        <v>0</v>
      </c>
      <c r="K1196" s="138" t="s">
        <v>1</v>
      </c>
      <c r="L1196" s="32"/>
      <c r="M1196" s="143" t="s">
        <v>1</v>
      </c>
      <c r="N1196" s="144" t="s">
        <v>38</v>
      </c>
      <c r="P1196" s="145">
        <f>O1196*H1196</f>
        <v>0</v>
      </c>
      <c r="Q1196" s="145">
        <v>0</v>
      </c>
      <c r="R1196" s="145">
        <f>Q1196*H1196</f>
        <v>0</v>
      </c>
      <c r="S1196" s="145">
        <v>0</v>
      </c>
      <c r="T1196" s="146">
        <f>S1196*H1196</f>
        <v>0</v>
      </c>
      <c r="AR1196" s="147" t="s">
        <v>368</v>
      </c>
      <c r="AT1196" s="147" t="s">
        <v>254</v>
      </c>
      <c r="AU1196" s="147" t="s">
        <v>82</v>
      </c>
      <c r="AY1196" s="17" t="s">
        <v>252</v>
      </c>
      <c r="BE1196" s="148">
        <f>IF(N1196="základní",J1196,0)</f>
        <v>0</v>
      </c>
      <c r="BF1196" s="148">
        <f>IF(N1196="snížená",J1196,0)</f>
        <v>0</v>
      </c>
      <c r="BG1196" s="148">
        <f>IF(N1196="zákl. přenesená",J1196,0)</f>
        <v>0</v>
      </c>
      <c r="BH1196" s="148">
        <f>IF(N1196="sníž. přenesená",J1196,0)</f>
        <v>0</v>
      </c>
      <c r="BI1196" s="148">
        <f>IF(N1196="nulová",J1196,0)</f>
        <v>0</v>
      </c>
      <c r="BJ1196" s="17" t="s">
        <v>80</v>
      </c>
      <c r="BK1196" s="148">
        <f>ROUND(I1196*H1196,2)</f>
        <v>0</v>
      </c>
      <c r="BL1196" s="17" t="s">
        <v>368</v>
      </c>
      <c r="BM1196" s="147" t="s">
        <v>1428</v>
      </c>
    </row>
    <row r="1197" spans="2:65" s="1" customFormat="1" ht="37.9" customHeight="1">
      <c r="B1197" s="32"/>
      <c r="C1197" s="136" t="s">
        <v>1429</v>
      </c>
      <c r="D1197" s="136" t="s">
        <v>254</v>
      </c>
      <c r="E1197" s="137" t="s">
        <v>1430</v>
      </c>
      <c r="F1197" s="138" t="s">
        <v>1431</v>
      </c>
      <c r="G1197" s="139" t="s">
        <v>345</v>
      </c>
      <c r="H1197" s="140">
        <v>1</v>
      </c>
      <c r="I1197" s="141"/>
      <c r="J1197" s="142">
        <f>ROUND(I1197*H1197,2)</f>
        <v>0</v>
      </c>
      <c r="K1197" s="138" t="s">
        <v>1</v>
      </c>
      <c r="L1197" s="32"/>
      <c r="M1197" s="143" t="s">
        <v>1</v>
      </c>
      <c r="N1197" s="144" t="s">
        <v>38</v>
      </c>
      <c r="P1197" s="145">
        <f>O1197*H1197</f>
        <v>0</v>
      </c>
      <c r="Q1197" s="145">
        <v>0</v>
      </c>
      <c r="R1197" s="145">
        <f>Q1197*H1197</f>
        <v>0</v>
      </c>
      <c r="S1197" s="145">
        <v>0</v>
      </c>
      <c r="T1197" s="146">
        <f>S1197*H1197</f>
        <v>0</v>
      </c>
      <c r="AR1197" s="147" t="s">
        <v>368</v>
      </c>
      <c r="AT1197" s="147" t="s">
        <v>254</v>
      </c>
      <c r="AU1197" s="147" t="s">
        <v>82</v>
      </c>
      <c r="AY1197" s="17" t="s">
        <v>252</v>
      </c>
      <c r="BE1197" s="148">
        <f>IF(N1197="základní",J1197,0)</f>
        <v>0</v>
      </c>
      <c r="BF1197" s="148">
        <f>IF(N1197="snížená",J1197,0)</f>
        <v>0</v>
      </c>
      <c r="BG1197" s="148">
        <f>IF(N1197="zákl. přenesená",J1197,0)</f>
        <v>0</v>
      </c>
      <c r="BH1197" s="148">
        <f>IF(N1197="sníž. přenesená",J1197,0)</f>
        <v>0</v>
      </c>
      <c r="BI1197" s="148">
        <f>IF(N1197="nulová",J1197,0)</f>
        <v>0</v>
      </c>
      <c r="BJ1197" s="17" t="s">
        <v>80</v>
      </c>
      <c r="BK1197" s="148">
        <f>ROUND(I1197*H1197,2)</f>
        <v>0</v>
      </c>
      <c r="BL1197" s="17" t="s">
        <v>368</v>
      </c>
      <c r="BM1197" s="147" t="s">
        <v>1432</v>
      </c>
    </row>
    <row r="1198" spans="2:65" s="1" customFormat="1" ht="37.9" customHeight="1">
      <c r="B1198" s="32"/>
      <c r="C1198" s="136" t="s">
        <v>1433</v>
      </c>
      <c r="D1198" s="136" t="s">
        <v>254</v>
      </c>
      <c r="E1198" s="137" t="s">
        <v>1434</v>
      </c>
      <c r="F1198" s="138" t="s">
        <v>1435</v>
      </c>
      <c r="G1198" s="139" t="s">
        <v>345</v>
      </c>
      <c r="H1198" s="140">
        <v>1</v>
      </c>
      <c r="I1198" s="141"/>
      <c r="J1198" s="142">
        <f>ROUND(I1198*H1198,2)</f>
        <v>0</v>
      </c>
      <c r="K1198" s="138" t="s">
        <v>1</v>
      </c>
      <c r="L1198" s="32"/>
      <c r="M1198" s="143" t="s">
        <v>1</v>
      </c>
      <c r="N1198" s="144" t="s">
        <v>38</v>
      </c>
      <c r="P1198" s="145">
        <f>O1198*H1198</f>
        <v>0</v>
      </c>
      <c r="Q1198" s="145">
        <v>0</v>
      </c>
      <c r="R1198" s="145">
        <f>Q1198*H1198</f>
        <v>0</v>
      </c>
      <c r="S1198" s="145">
        <v>0</v>
      </c>
      <c r="T1198" s="146">
        <f>S1198*H1198</f>
        <v>0</v>
      </c>
      <c r="AR1198" s="147" t="s">
        <v>368</v>
      </c>
      <c r="AT1198" s="147" t="s">
        <v>254</v>
      </c>
      <c r="AU1198" s="147" t="s">
        <v>82</v>
      </c>
      <c r="AY1198" s="17" t="s">
        <v>252</v>
      </c>
      <c r="BE1198" s="148">
        <f>IF(N1198="základní",J1198,0)</f>
        <v>0</v>
      </c>
      <c r="BF1198" s="148">
        <f>IF(N1198="snížená",J1198,0)</f>
        <v>0</v>
      </c>
      <c r="BG1198" s="148">
        <f>IF(N1198="zákl. přenesená",J1198,0)</f>
        <v>0</v>
      </c>
      <c r="BH1198" s="148">
        <f>IF(N1198="sníž. přenesená",J1198,0)</f>
        <v>0</v>
      </c>
      <c r="BI1198" s="148">
        <f>IF(N1198="nulová",J1198,0)</f>
        <v>0</v>
      </c>
      <c r="BJ1198" s="17" t="s">
        <v>80</v>
      </c>
      <c r="BK1198" s="148">
        <f>ROUND(I1198*H1198,2)</f>
        <v>0</v>
      </c>
      <c r="BL1198" s="17" t="s">
        <v>368</v>
      </c>
      <c r="BM1198" s="147" t="s">
        <v>1436</v>
      </c>
    </row>
    <row r="1199" spans="2:65" s="1" customFormat="1" ht="37.9" customHeight="1">
      <c r="B1199" s="32"/>
      <c r="C1199" s="136" t="s">
        <v>1437</v>
      </c>
      <c r="D1199" s="136" t="s">
        <v>254</v>
      </c>
      <c r="E1199" s="137" t="s">
        <v>1438</v>
      </c>
      <c r="F1199" s="138" t="s">
        <v>1439</v>
      </c>
      <c r="G1199" s="139" t="s">
        <v>345</v>
      </c>
      <c r="H1199" s="140">
        <v>1</v>
      </c>
      <c r="I1199" s="141"/>
      <c r="J1199" s="142">
        <f>ROUND(I1199*H1199,2)</f>
        <v>0</v>
      </c>
      <c r="K1199" s="138" t="s">
        <v>1</v>
      </c>
      <c r="L1199" s="32"/>
      <c r="M1199" s="143" t="s">
        <v>1</v>
      </c>
      <c r="N1199" s="144" t="s">
        <v>38</v>
      </c>
      <c r="P1199" s="145">
        <f>O1199*H1199</f>
        <v>0</v>
      </c>
      <c r="Q1199" s="145">
        <v>0</v>
      </c>
      <c r="R1199" s="145">
        <f>Q1199*H1199</f>
        <v>0</v>
      </c>
      <c r="S1199" s="145">
        <v>0</v>
      </c>
      <c r="T1199" s="146">
        <f>S1199*H1199</f>
        <v>0</v>
      </c>
      <c r="AR1199" s="147" t="s">
        <v>368</v>
      </c>
      <c r="AT1199" s="147" t="s">
        <v>254</v>
      </c>
      <c r="AU1199" s="147" t="s">
        <v>82</v>
      </c>
      <c r="AY1199" s="17" t="s">
        <v>252</v>
      </c>
      <c r="BE1199" s="148">
        <f>IF(N1199="základní",J1199,0)</f>
        <v>0</v>
      </c>
      <c r="BF1199" s="148">
        <f>IF(N1199="snížená",J1199,0)</f>
        <v>0</v>
      </c>
      <c r="BG1199" s="148">
        <f>IF(N1199="zákl. přenesená",J1199,0)</f>
        <v>0</v>
      </c>
      <c r="BH1199" s="148">
        <f>IF(N1199="sníž. přenesená",J1199,0)</f>
        <v>0</v>
      </c>
      <c r="BI1199" s="148">
        <f>IF(N1199="nulová",J1199,0)</f>
        <v>0</v>
      </c>
      <c r="BJ1199" s="17" t="s">
        <v>80</v>
      </c>
      <c r="BK1199" s="148">
        <f>ROUND(I1199*H1199,2)</f>
        <v>0</v>
      </c>
      <c r="BL1199" s="17" t="s">
        <v>368</v>
      </c>
      <c r="BM1199" s="147" t="s">
        <v>1440</v>
      </c>
    </row>
    <row r="1200" spans="2:65" s="1" customFormat="1" ht="37.9" customHeight="1">
      <c r="B1200" s="32"/>
      <c r="C1200" s="136" t="s">
        <v>1441</v>
      </c>
      <c r="D1200" s="136" t="s">
        <v>254</v>
      </c>
      <c r="E1200" s="137" t="s">
        <v>1442</v>
      </c>
      <c r="F1200" s="138" t="s">
        <v>1443</v>
      </c>
      <c r="G1200" s="139" t="s">
        <v>345</v>
      </c>
      <c r="H1200" s="140">
        <v>1</v>
      </c>
      <c r="I1200" s="141"/>
      <c r="J1200" s="142">
        <f>ROUND(I1200*H1200,2)</f>
        <v>0</v>
      </c>
      <c r="K1200" s="138" t="s">
        <v>1</v>
      </c>
      <c r="L1200" s="32"/>
      <c r="M1200" s="143" t="s">
        <v>1</v>
      </c>
      <c r="N1200" s="144" t="s">
        <v>38</v>
      </c>
      <c r="P1200" s="145">
        <f>O1200*H1200</f>
        <v>0</v>
      </c>
      <c r="Q1200" s="145">
        <v>0</v>
      </c>
      <c r="R1200" s="145">
        <f>Q1200*H1200</f>
        <v>0</v>
      </c>
      <c r="S1200" s="145">
        <v>0</v>
      </c>
      <c r="T1200" s="146">
        <f>S1200*H1200</f>
        <v>0</v>
      </c>
      <c r="AR1200" s="147" t="s">
        <v>368</v>
      </c>
      <c r="AT1200" s="147" t="s">
        <v>254</v>
      </c>
      <c r="AU1200" s="147" t="s">
        <v>82</v>
      </c>
      <c r="AY1200" s="17" t="s">
        <v>252</v>
      </c>
      <c r="BE1200" s="148">
        <f>IF(N1200="základní",J1200,0)</f>
        <v>0</v>
      </c>
      <c r="BF1200" s="148">
        <f>IF(N1200="snížená",J1200,0)</f>
        <v>0</v>
      </c>
      <c r="BG1200" s="148">
        <f>IF(N1200="zákl. přenesená",J1200,0)</f>
        <v>0</v>
      </c>
      <c r="BH1200" s="148">
        <f>IF(N1200="sníž. přenesená",J1200,0)</f>
        <v>0</v>
      </c>
      <c r="BI1200" s="148">
        <f>IF(N1200="nulová",J1200,0)</f>
        <v>0</v>
      </c>
      <c r="BJ1200" s="17" t="s">
        <v>80</v>
      </c>
      <c r="BK1200" s="148">
        <f>ROUND(I1200*H1200,2)</f>
        <v>0</v>
      </c>
      <c r="BL1200" s="17" t="s">
        <v>368</v>
      </c>
      <c r="BM1200" s="147" t="s">
        <v>1444</v>
      </c>
    </row>
    <row r="1201" spans="2:65" s="1" customFormat="1" ht="37.9" customHeight="1">
      <c r="B1201" s="32"/>
      <c r="C1201" s="136" t="s">
        <v>1445</v>
      </c>
      <c r="D1201" s="136" t="s">
        <v>254</v>
      </c>
      <c r="E1201" s="137" t="s">
        <v>1446</v>
      </c>
      <c r="F1201" s="138" t="s">
        <v>1447</v>
      </c>
      <c r="G1201" s="139" t="s">
        <v>345</v>
      </c>
      <c r="H1201" s="140">
        <v>1</v>
      </c>
      <c r="I1201" s="141"/>
      <c r="J1201" s="142">
        <f>ROUND(I1201*H1201,2)</f>
        <v>0</v>
      </c>
      <c r="K1201" s="138" t="s">
        <v>1</v>
      </c>
      <c r="L1201" s="32"/>
      <c r="M1201" s="143" t="s">
        <v>1</v>
      </c>
      <c r="N1201" s="144" t="s">
        <v>38</v>
      </c>
      <c r="P1201" s="145">
        <f>O1201*H1201</f>
        <v>0</v>
      </c>
      <c r="Q1201" s="145">
        <v>0</v>
      </c>
      <c r="R1201" s="145">
        <f>Q1201*H1201</f>
        <v>0</v>
      </c>
      <c r="S1201" s="145">
        <v>0</v>
      </c>
      <c r="T1201" s="146">
        <f>S1201*H1201</f>
        <v>0</v>
      </c>
      <c r="AR1201" s="147" t="s">
        <v>368</v>
      </c>
      <c r="AT1201" s="147" t="s">
        <v>254</v>
      </c>
      <c r="AU1201" s="147" t="s">
        <v>82</v>
      </c>
      <c r="AY1201" s="17" t="s">
        <v>252</v>
      </c>
      <c r="BE1201" s="148">
        <f>IF(N1201="základní",J1201,0)</f>
        <v>0</v>
      </c>
      <c r="BF1201" s="148">
        <f>IF(N1201="snížená",J1201,0)</f>
        <v>0</v>
      </c>
      <c r="BG1201" s="148">
        <f>IF(N1201="zákl. přenesená",J1201,0)</f>
        <v>0</v>
      </c>
      <c r="BH1201" s="148">
        <f>IF(N1201="sníž. přenesená",J1201,0)</f>
        <v>0</v>
      </c>
      <c r="BI1201" s="148">
        <f>IF(N1201="nulová",J1201,0)</f>
        <v>0</v>
      </c>
      <c r="BJ1201" s="17" t="s">
        <v>80</v>
      </c>
      <c r="BK1201" s="148">
        <f>ROUND(I1201*H1201,2)</f>
        <v>0</v>
      </c>
      <c r="BL1201" s="17" t="s">
        <v>368</v>
      </c>
      <c r="BM1201" s="147" t="s">
        <v>1448</v>
      </c>
    </row>
    <row r="1202" spans="2:65" s="1" customFormat="1" ht="37.9" customHeight="1">
      <c r="B1202" s="32"/>
      <c r="C1202" s="136" t="s">
        <v>1449</v>
      </c>
      <c r="D1202" s="136" t="s">
        <v>254</v>
      </c>
      <c r="E1202" s="137" t="s">
        <v>1450</v>
      </c>
      <c r="F1202" s="138" t="s">
        <v>1451</v>
      </c>
      <c r="G1202" s="139" t="s">
        <v>345</v>
      </c>
      <c r="H1202" s="140">
        <v>1</v>
      </c>
      <c r="I1202" s="141"/>
      <c r="J1202" s="142">
        <f>ROUND(I1202*H1202,2)</f>
        <v>0</v>
      </c>
      <c r="K1202" s="138" t="s">
        <v>1</v>
      </c>
      <c r="L1202" s="32"/>
      <c r="M1202" s="143" t="s">
        <v>1</v>
      </c>
      <c r="N1202" s="144" t="s">
        <v>38</v>
      </c>
      <c r="P1202" s="145">
        <f>O1202*H1202</f>
        <v>0</v>
      </c>
      <c r="Q1202" s="145">
        <v>0</v>
      </c>
      <c r="R1202" s="145">
        <f>Q1202*H1202</f>
        <v>0</v>
      </c>
      <c r="S1202" s="145">
        <v>0</v>
      </c>
      <c r="T1202" s="146">
        <f>S1202*H1202</f>
        <v>0</v>
      </c>
      <c r="AR1202" s="147" t="s">
        <v>368</v>
      </c>
      <c r="AT1202" s="147" t="s">
        <v>254</v>
      </c>
      <c r="AU1202" s="147" t="s">
        <v>82</v>
      </c>
      <c r="AY1202" s="17" t="s">
        <v>252</v>
      </c>
      <c r="BE1202" s="148">
        <f>IF(N1202="základní",J1202,0)</f>
        <v>0</v>
      </c>
      <c r="BF1202" s="148">
        <f>IF(N1202="snížená",J1202,0)</f>
        <v>0</v>
      </c>
      <c r="BG1202" s="148">
        <f>IF(N1202="zákl. přenesená",J1202,0)</f>
        <v>0</v>
      </c>
      <c r="BH1202" s="148">
        <f>IF(N1202="sníž. přenesená",J1202,0)</f>
        <v>0</v>
      </c>
      <c r="BI1202" s="148">
        <f>IF(N1202="nulová",J1202,0)</f>
        <v>0</v>
      </c>
      <c r="BJ1202" s="17" t="s">
        <v>80</v>
      </c>
      <c r="BK1202" s="148">
        <f>ROUND(I1202*H1202,2)</f>
        <v>0</v>
      </c>
      <c r="BL1202" s="17" t="s">
        <v>368</v>
      </c>
      <c r="BM1202" s="147" t="s">
        <v>1452</v>
      </c>
    </row>
    <row r="1203" spans="2:65" s="1" customFormat="1" ht="49.15" customHeight="1">
      <c r="B1203" s="32"/>
      <c r="C1203" s="136" t="s">
        <v>1453</v>
      </c>
      <c r="D1203" s="136" t="s">
        <v>254</v>
      </c>
      <c r="E1203" s="137" t="s">
        <v>1454</v>
      </c>
      <c r="F1203" s="138" t="s">
        <v>1455</v>
      </c>
      <c r="G1203" s="139" t="s">
        <v>1295</v>
      </c>
      <c r="H1203" s="187"/>
      <c r="I1203" s="141"/>
      <c r="J1203" s="142">
        <f>ROUND(I1203*H1203,2)</f>
        <v>0</v>
      </c>
      <c r="K1203" s="138" t="s">
        <v>258</v>
      </c>
      <c r="L1203" s="32"/>
      <c r="M1203" s="143" t="s">
        <v>1</v>
      </c>
      <c r="N1203" s="144" t="s">
        <v>38</v>
      </c>
      <c r="P1203" s="145">
        <f>O1203*H1203</f>
        <v>0</v>
      </c>
      <c r="Q1203" s="145">
        <v>0</v>
      </c>
      <c r="R1203" s="145">
        <f>Q1203*H1203</f>
        <v>0</v>
      </c>
      <c r="S1203" s="145">
        <v>0</v>
      </c>
      <c r="T1203" s="146">
        <f>S1203*H1203</f>
        <v>0</v>
      </c>
      <c r="AR1203" s="147" t="s">
        <v>368</v>
      </c>
      <c r="AT1203" s="147" t="s">
        <v>254</v>
      </c>
      <c r="AU1203" s="147" t="s">
        <v>82</v>
      </c>
      <c r="AY1203" s="17" t="s">
        <v>252</v>
      </c>
      <c r="BE1203" s="148">
        <f>IF(N1203="základní",J1203,0)</f>
        <v>0</v>
      </c>
      <c r="BF1203" s="148">
        <f>IF(N1203="snížená",J1203,0)</f>
        <v>0</v>
      </c>
      <c r="BG1203" s="148">
        <f>IF(N1203="zákl. přenesená",J1203,0)</f>
        <v>0</v>
      </c>
      <c r="BH1203" s="148">
        <f>IF(N1203="sníž. přenesená",J1203,0)</f>
        <v>0</v>
      </c>
      <c r="BI1203" s="148">
        <f>IF(N1203="nulová",J1203,0)</f>
        <v>0</v>
      </c>
      <c r="BJ1203" s="17" t="s">
        <v>80</v>
      </c>
      <c r="BK1203" s="148">
        <f>ROUND(I1203*H1203,2)</f>
        <v>0</v>
      </c>
      <c r="BL1203" s="17" t="s">
        <v>368</v>
      </c>
      <c r="BM1203" s="147" t="s">
        <v>1456</v>
      </c>
    </row>
    <row r="1204" spans="2:65" s="11" customFormat="1" ht="22.9" customHeight="1">
      <c r="B1204" s="124"/>
      <c r="D1204" s="125" t="s">
        <v>72</v>
      </c>
      <c r="E1204" s="134" t="s">
        <v>1457</v>
      </c>
      <c r="F1204" s="134" t="s">
        <v>1458</v>
      </c>
      <c r="I1204" s="127"/>
      <c r="J1204" s="135">
        <f>BK1204</f>
        <v>0</v>
      </c>
      <c r="L1204" s="124"/>
      <c r="M1204" s="129"/>
      <c r="P1204" s="130">
        <f>SUM(P1205:P1234)</f>
        <v>0</v>
      </c>
      <c r="R1204" s="130">
        <f>SUM(R1205:R1234)</f>
        <v>0</v>
      </c>
      <c r="T1204" s="131">
        <f>SUM(T1205:T1234)</f>
        <v>0</v>
      </c>
      <c r="AR1204" s="125" t="s">
        <v>82</v>
      </c>
      <c r="AT1204" s="132" t="s">
        <v>72</v>
      </c>
      <c r="AU1204" s="132" t="s">
        <v>80</v>
      </c>
      <c r="AY1204" s="125" t="s">
        <v>252</v>
      </c>
      <c r="BK1204" s="133">
        <f>SUM(BK1205:BK1234)</f>
        <v>0</v>
      </c>
    </row>
    <row r="1205" spans="2:65" s="1" customFormat="1" ht="49.15" customHeight="1">
      <c r="B1205" s="32"/>
      <c r="C1205" s="136" t="s">
        <v>1459</v>
      </c>
      <c r="D1205" s="136" t="s">
        <v>254</v>
      </c>
      <c r="E1205" s="137" t="s">
        <v>1460</v>
      </c>
      <c r="F1205" s="138" t="s">
        <v>1461</v>
      </c>
      <c r="G1205" s="139" t="s">
        <v>345</v>
      </c>
      <c r="H1205" s="140">
        <v>1</v>
      </c>
      <c r="I1205" s="141"/>
      <c r="J1205" s="142">
        <f>ROUND(I1205*H1205,2)</f>
        <v>0</v>
      </c>
      <c r="K1205" s="138" t="s">
        <v>1</v>
      </c>
      <c r="L1205" s="32"/>
      <c r="M1205" s="143" t="s">
        <v>1</v>
      </c>
      <c r="N1205" s="144" t="s">
        <v>38</v>
      </c>
      <c r="P1205" s="145">
        <f>O1205*H1205</f>
        <v>0</v>
      </c>
      <c r="Q1205" s="145">
        <v>0</v>
      </c>
      <c r="R1205" s="145">
        <f>Q1205*H1205</f>
        <v>0</v>
      </c>
      <c r="S1205" s="145">
        <v>0</v>
      </c>
      <c r="T1205" s="146">
        <f>S1205*H1205</f>
        <v>0</v>
      </c>
      <c r="AR1205" s="147" t="s">
        <v>368</v>
      </c>
      <c r="AT1205" s="147" t="s">
        <v>254</v>
      </c>
      <c r="AU1205" s="147" t="s">
        <v>82</v>
      </c>
      <c r="AY1205" s="17" t="s">
        <v>252</v>
      </c>
      <c r="BE1205" s="148">
        <f>IF(N1205="základní",J1205,0)</f>
        <v>0</v>
      </c>
      <c r="BF1205" s="148">
        <f>IF(N1205="snížená",J1205,0)</f>
        <v>0</v>
      </c>
      <c r="BG1205" s="148">
        <f>IF(N1205="zákl. přenesená",J1205,0)</f>
        <v>0</v>
      </c>
      <c r="BH1205" s="148">
        <f>IF(N1205="sníž. přenesená",J1205,0)</f>
        <v>0</v>
      </c>
      <c r="BI1205" s="148">
        <f>IF(N1205="nulová",J1205,0)</f>
        <v>0</v>
      </c>
      <c r="BJ1205" s="17" t="s">
        <v>80</v>
      </c>
      <c r="BK1205" s="148">
        <f>ROUND(I1205*H1205,2)</f>
        <v>0</v>
      </c>
      <c r="BL1205" s="17" t="s">
        <v>368</v>
      </c>
      <c r="BM1205" s="147" t="s">
        <v>1462</v>
      </c>
    </row>
    <row r="1206" spans="2:65" s="1" customFormat="1" ht="49.15" customHeight="1">
      <c r="B1206" s="32"/>
      <c r="C1206" s="136" t="s">
        <v>1463</v>
      </c>
      <c r="D1206" s="136" t="s">
        <v>254</v>
      </c>
      <c r="E1206" s="137" t="s">
        <v>1464</v>
      </c>
      <c r="F1206" s="138" t="s">
        <v>1465</v>
      </c>
      <c r="G1206" s="139" t="s">
        <v>345</v>
      </c>
      <c r="H1206" s="140">
        <v>1</v>
      </c>
      <c r="I1206" s="141"/>
      <c r="J1206" s="142">
        <f>ROUND(I1206*H1206,2)</f>
        <v>0</v>
      </c>
      <c r="K1206" s="138" t="s">
        <v>1</v>
      </c>
      <c r="L1206" s="32"/>
      <c r="M1206" s="143" t="s">
        <v>1</v>
      </c>
      <c r="N1206" s="144" t="s">
        <v>38</v>
      </c>
      <c r="P1206" s="145">
        <f>O1206*H1206</f>
        <v>0</v>
      </c>
      <c r="Q1206" s="145">
        <v>0</v>
      </c>
      <c r="R1206" s="145">
        <f>Q1206*H1206</f>
        <v>0</v>
      </c>
      <c r="S1206" s="145">
        <v>0</v>
      </c>
      <c r="T1206" s="146">
        <f>S1206*H1206</f>
        <v>0</v>
      </c>
      <c r="AR1206" s="147" t="s">
        <v>368</v>
      </c>
      <c r="AT1206" s="147" t="s">
        <v>254</v>
      </c>
      <c r="AU1206" s="147" t="s">
        <v>82</v>
      </c>
      <c r="AY1206" s="17" t="s">
        <v>252</v>
      </c>
      <c r="BE1206" s="148">
        <f>IF(N1206="základní",J1206,0)</f>
        <v>0</v>
      </c>
      <c r="BF1206" s="148">
        <f>IF(N1206="snížená",J1206,0)</f>
        <v>0</v>
      </c>
      <c r="BG1206" s="148">
        <f>IF(N1206="zákl. přenesená",J1206,0)</f>
        <v>0</v>
      </c>
      <c r="BH1206" s="148">
        <f>IF(N1206="sníž. přenesená",J1206,0)</f>
        <v>0</v>
      </c>
      <c r="BI1206" s="148">
        <f>IF(N1206="nulová",J1206,0)</f>
        <v>0</v>
      </c>
      <c r="BJ1206" s="17" t="s">
        <v>80</v>
      </c>
      <c r="BK1206" s="148">
        <f>ROUND(I1206*H1206,2)</f>
        <v>0</v>
      </c>
      <c r="BL1206" s="17" t="s">
        <v>368</v>
      </c>
      <c r="BM1206" s="147" t="s">
        <v>1466</v>
      </c>
    </row>
    <row r="1207" spans="2:65" s="1" customFormat="1" ht="49.15" customHeight="1">
      <c r="B1207" s="32"/>
      <c r="C1207" s="136" t="s">
        <v>1467</v>
      </c>
      <c r="D1207" s="136" t="s">
        <v>254</v>
      </c>
      <c r="E1207" s="137" t="s">
        <v>1468</v>
      </c>
      <c r="F1207" s="138" t="s">
        <v>1469</v>
      </c>
      <c r="G1207" s="139" t="s">
        <v>345</v>
      </c>
      <c r="H1207" s="140">
        <v>1</v>
      </c>
      <c r="I1207" s="141"/>
      <c r="J1207" s="142">
        <f>ROUND(I1207*H1207,2)</f>
        <v>0</v>
      </c>
      <c r="K1207" s="138" t="s">
        <v>1</v>
      </c>
      <c r="L1207" s="32"/>
      <c r="M1207" s="143" t="s">
        <v>1</v>
      </c>
      <c r="N1207" s="144" t="s">
        <v>38</v>
      </c>
      <c r="P1207" s="145">
        <f>O1207*H1207</f>
        <v>0</v>
      </c>
      <c r="Q1207" s="145">
        <v>0</v>
      </c>
      <c r="R1207" s="145">
        <f>Q1207*H1207</f>
        <v>0</v>
      </c>
      <c r="S1207" s="145">
        <v>0</v>
      </c>
      <c r="T1207" s="146">
        <f>S1207*H1207</f>
        <v>0</v>
      </c>
      <c r="AR1207" s="147" t="s">
        <v>368</v>
      </c>
      <c r="AT1207" s="147" t="s">
        <v>254</v>
      </c>
      <c r="AU1207" s="147" t="s">
        <v>82</v>
      </c>
      <c r="AY1207" s="17" t="s">
        <v>252</v>
      </c>
      <c r="BE1207" s="148">
        <f>IF(N1207="základní",J1207,0)</f>
        <v>0</v>
      </c>
      <c r="BF1207" s="148">
        <f>IF(N1207="snížená",J1207,0)</f>
        <v>0</v>
      </c>
      <c r="BG1207" s="148">
        <f>IF(N1207="zákl. přenesená",J1207,0)</f>
        <v>0</v>
      </c>
      <c r="BH1207" s="148">
        <f>IF(N1207="sníž. přenesená",J1207,0)</f>
        <v>0</v>
      </c>
      <c r="BI1207" s="148">
        <f>IF(N1207="nulová",J1207,0)</f>
        <v>0</v>
      </c>
      <c r="BJ1207" s="17" t="s">
        <v>80</v>
      </c>
      <c r="BK1207" s="148">
        <f>ROUND(I1207*H1207,2)</f>
        <v>0</v>
      </c>
      <c r="BL1207" s="17" t="s">
        <v>368</v>
      </c>
      <c r="BM1207" s="147" t="s">
        <v>1470</v>
      </c>
    </row>
    <row r="1208" spans="2:65" s="1" customFormat="1" ht="49.15" customHeight="1">
      <c r="B1208" s="32"/>
      <c r="C1208" s="136" t="s">
        <v>1471</v>
      </c>
      <c r="D1208" s="136" t="s">
        <v>254</v>
      </c>
      <c r="E1208" s="137" t="s">
        <v>1472</v>
      </c>
      <c r="F1208" s="138" t="s">
        <v>1473</v>
      </c>
      <c r="G1208" s="139" t="s">
        <v>345</v>
      </c>
      <c r="H1208" s="140">
        <v>1</v>
      </c>
      <c r="I1208" s="141"/>
      <c r="J1208" s="142">
        <f>ROUND(I1208*H1208,2)</f>
        <v>0</v>
      </c>
      <c r="K1208" s="138" t="s">
        <v>1</v>
      </c>
      <c r="L1208" s="32"/>
      <c r="M1208" s="143" t="s">
        <v>1</v>
      </c>
      <c r="N1208" s="144" t="s">
        <v>38</v>
      </c>
      <c r="P1208" s="145">
        <f>O1208*H1208</f>
        <v>0</v>
      </c>
      <c r="Q1208" s="145">
        <v>0</v>
      </c>
      <c r="R1208" s="145">
        <f>Q1208*H1208</f>
        <v>0</v>
      </c>
      <c r="S1208" s="145">
        <v>0</v>
      </c>
      <c r="T1208" s="146">
        <f>S1208*H1208</f>
        <v>0</v>
      </c>
      <c r="AR1208" s="147" t="s">
        <v>368</v>
      </c>
      <c r="AT1208" s="147" t="s">
        <v>254</v>
      </c>
      <c r="AU1208" s="147" t="s">
        <v>82</v>
      </c>
      <c r="AY1208" s="17" t="s">
        <v>252</v>
      </c>
      <c r="BE1208" s="148">
        <f>IF(N1208="základní",J1208,0)</f>
        <v>0</v>
      </c>
      <c r="BF1208" s="148">
        <f>IF(N1208="snížená",J1208,0)</f>
        <v>0</v>
      </c>
      <c r="BG1208" s="148">
        <f>IF(N1208="zákl. přenesená",J1208,0)</f>
        <v>0</v>
      </c>
      <c r="BH1208" s="148">
        <f>IF(N1208="sníž. přenesená",J1208,0)</f>
        <v>0</v>
      </c>
      <c r="BI1208" s="148">
        <f>IF(N1208="nulová",J1208,0)</f>
        <v>0</v>
      </c>
      <c r="BJ1208" s="17" t="s">
        <v>80</v>
      </c>
      <c r="BK1208" s="148">
        <f>ROUND(I1208*H1208,2)</f>
        <v>0</v>
      </c>
      <c r="BL1208" s="17" t="s">
        <v>368</v>
      </c>
      <c r="BM1208" s="147" t="s">
        <v>1474</v>
      </c>
    </row>
    <row r="1209" spans="2:65" s="1" customFormat="1" ht="49.15" customHeight="1">
      <c r="B1209" s="32"/>
      <c r="C1209" s="136" t="s">
        <v>767</v>
      </c>
      <c r="D1209" s="136" t="s">
        <v>254</v>
      </c>
      <c r="E1209" s="137" t="s">
        <v>1475</v>
      </c>
      <c r="F1209" s="138" t="s">
        <v>1476</v>
      </c>
      <c r="G1209" s="139" t="s">
        <v>345</v>
      </c>
      <c r="H1209" s="140">
        <v>1</v>
      </c>
      <c r="I1209" s="141"/>
      <c r="J1209" s="142">
        <f>ROUND(I1209*H1209,2)</f>
        <v>0</v>
      </c>
      <c r="K1209" s="138" t="s">
        <v>1</v>
      </c>
      <c r="L1209" s="32"/>
      <c r="M1209" s="143" t="s">
        <v>1</v>
      </c>
      <c r="N1209" s="144" t="s">
        <v>38</v>
      </c>
      <c r="P1209" s="145">
        <f>O1209*H1209</f>
        <v>0</v>
      </c>
      <c r="Q1209" s="145">
        <v>0</v>
      </c>
      <c r="R1209" s="145">
        <f>Q1209*H1209</f>
        <v>0</v>
      </c>
      <c r="S1209" s="145">
        <v>0</v>
      </c>
      <c r="T1209" s="146">
        <f>S1209*H1209</f>
        <v>0</v>
      </c>
      <c r="AR1209" s="147" t="s">
        <v>368</v>
      </c>
      <c r="AT1209" s="147" t="s">
        <v>254</v>
      </c>
      <c r="AU1209" s="147" t="s">
        <v>82</v>
      </c>
      <c r="AY1209" s="17" t="s">
        <v>252</v>
      </c>
      <c r="BE1209" s="148">
        <f>IF(N1209="základní",J1209,0)</f>
        <v>0</v>
      </c>
      <c r="BF1209" s="148">
        <f>IF(N1209="snížená",J1209,0)</f>
        <v>0</v>
      </c>
      <c r="BG1209" s="148">
        <f>IF(N1209="zákl. přenesená",J1209,0)</f>
        <v>0</v>
      </c>
      <c r="BH1209" s="148">
        <f>IF(N1209="sníž. přenesená",J1209,0)</f>
        <v>0</v>
      </c>
      <c r="BI1209" s="148">
        <f>IF(N1209="nulová",J1209,0)</f>
        <v>0</v>
      </c>
      <c r="BJ1209" s="17" t="s">
        <v>80</v>
      </c>
      <c r="BK1209" s="148">
        <f>ROUND(I1209*H1209,2)</f>
        <v>0</v>
      </c>
      <c r="BL1209" s="17" t="s">
        <v>368</v>
      </c>
      <c r="BM1209" s="147" t="s">
        <v>1477</v>
      </c>
    </row>
    <row r="1210" spans="2:65" s="1" customFormat="1" ht="49.15" customHeight="1">
      <c r="B1210" s="32"/>
      <c r="C1210" s="136" t="s">
        <v>1478</v>
      </c>
      <c r="D1210" s="136" t="s">
        <v>254</v>
      </c>
      <c r="E1210" s="137" t="s">
        <v>1479</v>
      </c>
      <c r="F1210" s="138" t="s">
        <v>1480</v>
      </c>
      <c r="G1210" s="139" t="s">
        <v>345</v>
      </c>
      <c r="H1210" s="140">
        <v>1</v>
      </c>
      <c r="I1210" s="141"/>
      <c r="J1210" s="142">
        <f>ROUND(I1210*H1210,2)</f>
        <v>0</v>
      </c>
      <c r="K1210" s="138" t="s">
        <v>1</v>
      </c>
      <c r="L1210" s="32"/>
      <c r="M1210" s="143" t="s">
        <v>1</v>
      </c>
      <c r="N1210" s="144" t="s">
        <v>38</v>
      </c>
      <c r="P1210" s="145">
        <f>O1210*H1210</f>
        <v>0</v>
      </c>
      <c r="Q1210" s="145">
        <v>0</v>
      </c>
      <c r="R1210" s="145">
        <f>Q1210*H1210</f>
        <v>0</v>
      </c>
      <c r="S1210" s="145">
        <v>0</v>
      </c>
      <c r="T1210" s="146">
        <f>S1210*H1210</f>
        <v>0</v>
      </c>
      <c r="AR1210" s="147" t="s">
        <v>368</v>
      </c>
      <c r="AT1210" s="147" t="s">
        <v>254</v>
      </c>
      <c r="AU1210" s="147" t="s">
        <v>82</v>
      </c>
      <c r="AY1210" s="17" t="s">
        <v>252</v>
      </c>
      <c r="BE1210" s="148">
        <f>IF(N1210="základní",J1210,0)</f>
        <v>0</v>
      </c>
      <c r="BF1210" s="148">
        <f>IF(N1210="snížená",J1210,0)</f>
        <v>0</v>
      </c>
      <c r="BG1210" s="148">
        <f>IF(N1210="zákl. přenesená",J1210,0)</f>
        <v>0</v>
      </c>
      <c r="BH1210" s="148">
        <f>IF(N1210="sníž. přenesená",J1210,0)</f>
        <v>0</v>
      </c>
      <c r="BI1210" s="148">
        <f>IF(N1210="nulová",J1210,0)</f>
        <v>0</v>
      </c>
      <c r="BJ1210" s="17" t="s">
        <v>80</v>
      </c>
      <c r="BK1210" s="148">
        <f>ROUND(I1210*H1210,2)</f>
        <v>0</v>
      </c>
      <c r="BL1210" s="17" t="s">
        <v>368</v>
      </c>
      <c r="BM1210" s="147" t="s">
        <v>1481</v>
      </c>
    </row>
    <row r="1211" spans="2:65" s="1" customFormat="1" ht="49.15" customHeight="1">
      <c r="B1211" s="32"/>
      <c r="C1211" s="136" t="s">
        <v>1482</v>
      </c>
      <c r="D1211" s="136" t="s">
        <v>254</v>
      </c>
      <c r="E1211" s="137" t="s">
        <v>1483</v>
      </c>
      <c r="F1211" s="138" t="s">
        <v>1484</v>
      </c>
      <c r="G1211" s="139" t="s">
        <v>345</v>
      </c>
      <c r="H1211" s="140">
        <v>1</v>
      </c>
      <c r="I1211" s="141"/>
      <c r="J1211" s="142">
        <f>ROUND(I1211*H1211,2)</f>
        <v>0</v>
      </c>
      <c r="K1211" s="138" t="s">
        <v>1</v>
      </c>
      <c r="L1211" s="32"/>
      <c r="M1211" s="143" t="s">
        <v>1</v>
      </c>
      <c r="N1211" s="144" t="s">
        <v>38</v>
      </c>
      <c r="P1211" s="145">
        <f>O1211*H1211</f>
        <v>0</v>
      </c>
      <c r="Q1211" s="145">
        <v>0</v>
      </c>
      <c r="R1211" s="145">
        <f>Q1211*H1211</f>
        <v>0</v>
      </c>
      <c r="S1211" s="145">
        <v>0</v>
      </c>
      <c r="T1211" s="146">
        <f>S1211*H1211</f>
        <v>0</v>
      </c>
      <c r="AR1211" s="147" t="s">
        <v>368</v>
      </c>
      <c r="AT1211" s="147" t="s">
        <v>254</v>
      </c>
      <c r="AU1211" s="147" t="s">
        <v>82</v>
      </c>
      <c r="AY1211" s="17" t="s">
        <v>252</v>
      </c>
      <c r="BE1211" s="148">
        <f>IF(N1211="základní",J1211,0)</f>
        <v>0</v>
      </c>
      <c r="BF1211" s="148">
        <f>IF(N1211="snížená",J1211,0)</f>
        <v>0</v>
      </c>
      <c r="BG1211" s="148">
        <f>IF(N1211="zákl. přenesená",J1211,0)</f>
        <v>0</v>
      </c>
      <c r="BH1211" s="148">
        <f>IF(N1211="sníž. přenesená",J1211,0)</f>
        <v>0</v>
      </c>
      <c r="BI1211" s="148">
        <f>IF(N1211="nulová",J1211,0)</f>
        <v>0</v>
      </c>
      <c r="BJ1211" s="17" t="s">
        <v>80</v>
      </c>
      <c r="BK1211" s="148">
        <f>ROUND(I1211*H1211,2)</f>
        <v>0</v>
      </c>
      <c r="BL1211" s="17" t="s">
        <v>368</v>
      </c>
      <c r="BM1211" s="147" t="s">
        <v>1485</v>
      </c>
    </row>
    <row r="1212" spans="2:65" s="1" customFormat="1" ht="49.15" customHeight="1">
      <c r="B1212" s="32"/>
      <c r="C1212" s="136" t="s">
        <v>1486</v>
      </c>
      <c r="D1212" s="136" t="s">
        <v>254</v>
      </c>
      <c r="E1212" s="137" t="s">
        <v>1487</v>
      </c>
      <c r="F1212" s="138" t="s">
        <v>1488</v>
      </c>
      <c r="G1212" s="139" t="s">
        <v>345</v>
      </c>
      <c r="H1212" s="140">
        <v>1</v>
      </c>
      <c r="I1212" s="141"/>
      <c r="J1212" s="142">
        <f>ROUND(I1212*H1212,2)</f>
        <v>0</v>
      </c>
      <c r="K1212" s="138" t="s">
        <v>1</v>
      </c>
      <c r="L1212" s="32"/>
      <c r="M1212" s="143" t="s">
        <v>1</v>
      </c>
      <c r="N1212" s="144" t="s">
        <v>38</v>
      </c>
      <c r="P1212" s="145">
        <f>O1212*H1212</f>
        <v>0</v>
      </c>
      <c r="Q1212" s="145">
        <v>0</v>
      </c>
      <c r="R1212" s="145">
        <f>Q1212*H1212</f>
        <v>0</v>
      </c>
      <c r="S1212" s="145">
        <v>0</v>
      </c>
      <c r="T1212" s="146">
        <f>S1212*H1212</f>
        <v>0</v>
      </c>
      <c r="AR1212" s="147" t="s">
        <v>368</v>
      </c>
      <c r="AT1212" s="147" t="s">
        <v>254</v>
      </c>
      <c r="AU1212" s="147" t="s">
        <v>82</v>
      </c>
      <c r="AY1212" s="17" t="s">
        <v>252</v>
      </c>
      <c r="BE1212" s="148">
        <f>IF(N1212="základní",J1212,0)</f>
        <v>0</v>
      </c>
      <c r="BF1212" s="148">
        <f>IF(N1212="snížená",J1212,0)</f>
        <v>0</v>
      </c>
      <c r="BG1212" s="148">
        <f>IF(N1212="zákl. přenesená",J1212,0)</f>
        <v>0</v>
      </c>
      <c r="BH1212" s="148">
        <f>IF(N1212="sníž. přenesená",J1212,0)</f>
        <v>0</v>
      </c>
      <c r="BI1212" s="148">
        <f>IF(N1212="nulová",J1212,0)</f>
        <v>0</v>
      </c>
      <c r="BJ1212" s="17" t="s">
        <v>80</v>
      </c>
      <c r="BK1212" s="148">
        <f>ROUND(I1212*H1212,2)</f>
        <v>0</v>
      </c>
      <c r="BL1212" s="17" t="s">
        <v>368</v>
      </c>
      <c r="BM1212" s="147" t="s">
        <v>1489</v>
      </c>
    </row>
    <row r="1213" spans="2:65" s="1" customFormat="1" ht="49.15" customHeight="1">
      <c r="B1213" s="32"/>
      <c r="C1213" s="136" t="s">
        <v>1490</v>
      </c>
      <c r="D1213" s="136" t="s">
        <v>254</v>
      </c>
      <c r="E1213" s="137" t="s">
        <v>1491</v>
      </c>
      <c r="F1213" s="138" t="s">
        <v>1492</v>
      </c>
      <c r="G1213" s="139" t="s">
        <v>345</v>
      </c>
      <c r="H1213" s="140">
        <v>1</v>
      </c>
      <c r="I1213" s="141"/>
      <c r="J1213" s="142">
        <f>ROUND(I1213*H1213,2)</f>
        <v>0</v>
      </c>
      <c r="K1213" s="138" t="s">
        <v>1</v>
      </c>
      <c r="L1213" s="32"/>
      <c r="M1213" s="143" t="s">
        <v>1</v>
      </c>
      <c r="N1213" s="144" t="s">
        <v>38</v>
      </c>
      <c r="P1213" s="145">
        <f>O1213*H1213</f>
        <v>0</v>
      </c>
      <c r="Q1213" s="145">
        <v>0</v>
      </c>
      <c r="R1213" s="145">
        <f>Q1213*H1213</f>
        <v>0</v>
      </c>
      <c r="S1213" s="145">
        <v>0</v>
      </c>
      <c r="T1213" s="146">
        <f>S1213*H1213</f>
        <v>0</v>
      </c>
      <c r="AR1213" s="147" t="s">
        <v>368</v>
      </c>
      <c r="AT1213" s="147" t="s">
        <v>254</v>
      </c>
      <c r="AU1213" s="147" t="s">
        <v>82</v>
      </c>
      <c r="AY1213" s="17" t="s">
        <v>252</v>
      </c>
      <c r="BE1213" s="148">
        <f>IF(N1213="základní",J1213,0)</f>
        <v>0</v>
      </c>
      <c r="BF1213" s="148">
        <f>IF(N1213="snížená",J1213,0)</f>
        <v>0</v>
      </c>
      <c r="BG1213" s="148">
        <f>IF(N1213="zákl. přenesená",J1213,0)</f>
        <v>0</v>
      </c>
      <c r="BH1213" s="148">
        <f>IF(N1213="sníž. přenesená",J1213,0)</f>
        <v>0</v>
      </c>
      <c r="BI1213" s="148">
        <f>IF(N1213="nulová",J1213,0)</f>
        <v>0</v>
      </c>
      <c r="BJ1213" s="17" t="s">
        <v>80</v>
      </c>
      <c r="BK1213" s="148">
        <f>ROUND(I1213*H1213,2)</f>
        <v>0</v>
      </c>
      <c r="BL1213" s="17" t="s">
        <v>368</v>
      </c>
      <c r="BM1213" s="147" t="s">
        <v>1493</v>
      </c>
    </row>
    <row r="1214" spans="2:65" s="1" customFormat="1" ht="49.15" customHeight="1">
      <c r="B1214" s="32"/>
      <c r="C1214" s="136" t="s">
        <v>1494</v>
      </c>
      <c r="D1214" s="136" t="s">
        <v>254</v>
      </c>
      <c r="E1214" s="137" t="s">
        <v>1495</v>
      </c>
      <c r="F1214" s="138" t="s">
        <v>1496</v>
      </c>
      <c r="G1214" s="139" t="s">
        <v>345</v>
      </c>
      <c r="H1214" s="140">
        <v>1</v>
      </c>
      <c r="I1214" s="141"/>
      <c r="J1214" s="142">
        <f>ROUND(I1214*H1214,2)</f>
        <v>0</v>
      </c>
      <c r="K1214" s="138" t="s">
        <v>1</v>
      </c>
      <c r="L1214" s="32"/>
      <c r="M1214" s="143" t="s">
        <v>1</v>
      </c>
      <c r="N1214" s="144" t="s">
        <v>38</v>
      </c>
      <c r="P1214" s="145">
        <f>O1214*H1214</f>
        <v>0</v>
      </c>
      <c r="Q1214" s="145">
        <v>0</v>
      </c>
      <c r="R1214" s="145">
        <f>Q1214*H1214</f>
        <v>0</v>
      </c>
      <c r="S1214" s="145">
        <v>0</v>
      </c>
      <c r="T1214" s="146">
        <f>S1214*H1214</f>
        <v>0</v>
      </c>
      <c r="AR1214" s="147" t="s">
        <v>368</v>
      </c>
      <c r="AT1214" s="147" t="s">
        <v>254</v>
      </c>
      <c r="AU1214" s="147" t="s">
        <v>82</v>
      </c>
      <c r="AY1214" s="17" t="s">
        <v>252</v>
      </c>
      <c r="BE1214" s="148">
        <f>IF(N1214="základní",J1214,0)</f>
        <v>0</v>
      </c>
      <c r="BF1214" s="148">
        <f>IF(N1214="snížená",J1214,0)</f>
        <v>0</v>
      </c>
      <c r="BG1214" s="148">
        <f>IF(N1214="zákl. přenesená",J1214,0)</f>
        <v>0</v>
      </c>
      <c r="BH1214" s="148">
        <f>IF(N1214="sníž. přenesená",J1214,0)</f>
        <v>0</v>
      </c>
      <c r="BI1214" s="148">
        <f>IF(N1214="nulová",J1214,0)</f>
        <v>0</v>
      </c>
      <c r="BJ1214" s="17" t="s">
        <v>80</v>
      </c>
      <c r="BK1214" s="148">
        <f>ROUND(I1214*H1214,2)</f>
        <v>0</v>
      </c>
      <c r="BL1214" s="17" t="s">
        <v>368</v>
      </c>
      <c r="BM1214" s="147" t="s">
        <v>1497</v>
      </c>
    </row>
    <row r="1215" spans="2:65" s="1" customFormat="1" ht="49.15" customHeight="1">
      <c r="B1215" s="32"/>
      <c r="C1215" s="136" t="s">
        <v>1498</v>
      </c>
      <c r="D1215" s="136" t="s">
        <v>254</v>
      </c>
      <c r="E1215" s="137" t="s">
        <v>1499</v>
      </c>
      <c r="F1215" s="138" t="s">
        <v>1500</v>
      </c>
      <c r="G1215" s="139" t="s">
        <v>345</v>
      </c>
      <c r="H1215" s="140">
        <v>1</v>
      </c>
      <c r="I1215" s="141"/>
      <c r="J1215" s="142">
        <f>ROUND(I1215*H1215,2)</f>
        <v>0</v>
      </c>
      <c r="K1215" s="138" t="s">
        <v>1</v>
      </c>
      <c r="L1215" s="32"/>
      <c r="M1215" s="143" t="s">
        <v>1</v>
      </c>
      <c r="N1215" s="144" t="s">
        <v>38</v>
      </c>
      <c r="P1215" s="145">
        <f>O1215*H1215</f>
        <v>0</v>
      </c>
      <c r="Q1215" s="145">
        <v>0</v>
      </c>
      <c r="R1215" s="145">
        <f>Q1215*H1215</f>
        <v>0</v>
      </c>
      <c r="S1215" s="145">
        <v>0</v>
      </c>
      <c r="T1215" s="146">
        <f>S1215*H1215</f>
        <v>0</v>
      </c>
      <c r="AR1215" s="147" t="s">
        <v>368</v>
      </c>
      <c r="AT1215" s="147" t="s">
        <v>254</v>
      </c>
      <c r="AU1215" s="147" t="s">
        <v>82</v>
      </c>
      <c r="AY1215" s="17" t="s">
        <v>252</v>
      </c>
      <c r="BE1215" s="148">
        <f>IF(N1215="základní",J1215,0)</f>
        <v>0</v>
      </c>
      <c r="BF1215" s="148">
        <f>IF(N1215="snížená",J1215,0)</f>
        <v>0</v>
      </c>
      <c r="BG1215" s="148">
        <f>IF(N1215="zákl. přenesená",J1215,0)</f>
        <v>0</v>
      </c>
      <c r="BH1215" s="148">
        <f>IF(N1215="sníž. přenesená",J1215,0)</f>
        <v>0</v>
      </c>
      <c r="BI1215" s="148">
        <f>IF(N1215="nulová",J1215,0)</f>
        <v>0</v>
      </c>
      <c r="BJ1215" s="17" t="s">
        <v>80</v>
      </c>
      <c r="BK1215" s="148">
        <f>ROUND(I1215*H1215,2)</f>
        <v>0</v>
      </c>
      <c r="BL1215" s="17" t="s">
        <v>368</v>
      </c>
      <c r="BM1215" s="147" t="s">
        <v>1501</v>
      </c>
    </row>
    <row r="1216" spans="2:65" s="1" customFormat="1" ht="49.15" customHeight="1">
      <c r="B1216" s="32"/>
      <c r="C1216" s="136" t="s">
        <v>1502</v>
      </c>
      <c r="D1216" s="136" t="s">
        <v>254</v>
      </c>
      <c r="E1216" s="137" t="s">
        <v>1503</v>
      </c>
      <c r="F1216" s="138" t="s">
        <v>1504</v>
      </c>
      <c r="G1216" s="139" t="s">
        <v>345</v>
      </c>
      <c r="H1216" s="140">
        <v>1</v>
      </c>
      <c r="I1216" s="141"/>
      <c r="J1216" s="142">
        <f>ROUND(I1216*H1216,2)</f>
        <v>0</v>
      </c>
      <c r="K1216" s="138" t="s">
        <v>1</v>
      </c>
      <c r="L1216" s="32"/>
      <c r="M1216" s="143" t="s">
        <v>1</v>
      </c>
      <c r="N1216" s="144" t="s">
        <v>38</v>
      </c>
      <c r="P1216" s="145">
        <f>O1216*H1216</f>
        <v>0</v>
      </c>
      <c r="Q1216" s="145">
        <v>0</v>
      </c>
      <c r="R1216" s="145">
        <f>Q1216*H1216</f>
        <v>0</v>
      </c>
      <c r="S1216" s="145">
        <v>0</v>
      </c>
      <c r="T1216" s="146">
        <f>S1216*H1216</f>
        <v>0</v>
      </c>
      <c r="AR1216" s="147" t="s">
        <v>368</v>
      </c>
      <c r="AT1216" s="147" t="s">
        <v>254</v>
      </c>
      <c r="AU1216" s="147" t="s">
        <v>82</v>
      </c>
      <c r="AY1216" s="17" t="s">
        <v>252</v>
      </c>
      <c r="BE1216" s="148">
        <f>IF(N1216="základní",J1216,0)</f>
        <v>0</v>
      </c>
      <c r="BF1216" s="148">
        <f>IF(N1216="snížená",J1216,0)</f>
        <v>0</v>
      </c>
      <c r="BG1216" s="148">
        <f>IF(N1216="zákl. přenesená",J1216,0)</f>
        <v>0</v>
      </c>
      <c r="BH1216" s="148">
        <f>IF(N1216="sníž. přenesená",J1216,0)</f>
        <v>0</v>
      </c>
      <c r="BI1216" s="148">
        <f>IF(N1216="nulová",J1216,0)</f>
        <v>0</v>
      </c>
      <c r="BJ1216" s="17" t="s">
        <v>80</v>
      </c>
      <c r="BK1216" s="148">
        <f>ROUND(I1216*H1216,2)</f>
        <v>0</v>
      </c>
      <c r="BL1216" s="17" t="s">
        <v>368</v>
      </c>
      <c r="BM1216" s="147" t="s">
        <v>1505</v>
      </c>
    </row>
    <row r="1217" spans="2:65" s="1" customFormat="1" ht="44.25" customHeight="1">
      <c r="B1217" s="32"/>
      <c r="C1217" s="136" t="s">
        <v>1506</v>
      </c>
      <c r="D1217" s="136" t="s">
        <v>254</v>
      </c>
      <c r="E1217" s="137" t="s">
        <v>1507</v>
      </c>
      <c r="F1217" s="138" t="s">
        <v>1508</v>
      </c>
      <c r="G1217" s="139" t="s">
        <v>345</v>
      </c>
      <c r="H1217" s="140">
        <v>1</v>
      </c>
      <c r="I1217" s="141"/>
      <c r="J1217" s="142">
        <f>ROUND(I1217*H1217,2)</f>
        <v>0</v>
      </c>
      <c r="K1217" s="138" t="s">
        <v>1</v>
      </c>
      <c r="L1217" s="32"/>
      <c r="M1217" s="143" t="s">
        <v>1</v>
      </c>
      <c r="N1217" s="144" t="s">
        <v>38</v>
      </c>
      <c r="P1217" s="145">
        <f>O1217*H1217</f>
        <v>0</v>
      </c>
      <c r="Q1217" s="145">
        <v>0</v>
      </c>
      <c r="R1217" s="145">
        <f>Q1217*H1217</f>
        <v>0</v>
      </c>
      <c r="S1217" s="145">
        <v>0</v>
      </c>
      <c r="T1217" s="146">
        <f>S1217*H1217</f>
        <v>0</v>
      </c>
      <c r="AR1217" s="147" t="s">
        <v>368</v>
      </c>
      <c r="AT1217" s="147" t="s">
        <v>254</v>
      </c>
      <c r="AU1217" s="147" t="s">
        <v>82</v>
      </c>
      <c r="AY1217" s="17" t="s">
        <v>252</v>
      </c>
      <c r="BE1217" s="148">
        <f>IF(N1217="základní",J1217,0)</f>
        <v>0</v>
      </c>
      <c r="BF1217" s="148">
        <f>IF(N1217="snížená",J1217,0)</f>
        <v>0</v>
      </c>
      <c r="BG1217" s="148">
        <f>IF(N1217="zákl. přenesená",J1217,0)</f>
        <v>0</v>
      </c>
      <c r="BH1217" s="148">
        <f>IF(N1217="sníž. přenesená",J1217,0)</f>
        <v>0</v>
      </c>
      <c r="BI1217" s="148">
        <f>IF(N1217="nulová",J1217,0)</f>
        <v>0</v>
      </c>
      <c r="BJ1217" s="17" t="s">
        <v>80</v>
      </c>
      <c r="BK1217" s="148">
        <f>ROUND(I1217*H1217,2)</f>
        <v>0</v>
      </c>
      <c r="BL1217" s="17" t="s">
        <v>368</v>
      </c>
      <c r="BM1217" s="147" t="s">
        <v>1509</v>
      </c>
    </row>
    <row r="1218" spans="2:65" s="1" customFormat="1" ht="49.15" customHeight="1">
      <c r="B1218" s="32"/>
      <c r="C1218" s="136" t="s">
        <v>1510</v>
      </c>
      <c r="D1218" s="136" t="s">
        <v>254</v>
      </c>
      <c r="E1218" s="137" t="s">
        <v>1511</v>
      </c>
      <c r="F1218" s="138" t="s">
        <v>1512</v>
      </c>
      <c r="G1218" s="139" t="s">
        <v>345</v>
      </c>
      <c r="H1218" s="140">
        <v>1</v>
      </c>
      <c r="I1218" s="141"/>
      <c r="J1218" s="142">
        <f>ROUND(I1218*H1218,2)</f>
        <v>0</v>
      </c>
      <c r="K1218" s="138" t="s">
        <v>1</v>
      </c>
      <c r="L1218" s="32"/>
      <c r="M1218" s="143" t="s">
        <v>1</v>
      </c>
      <c r="N1218" s="144" t="s">
        <v>38</v>
      </c>
      <c r="P1218" s="145">
        <f>O1218*H1218</f>
        <v>0</v>
      </c>
      <c r="Q1218" s="145">
        <v>0</v>
      </c>
      <c r="R1218" s="145">
        <f>Q1218*H1218</f>
        <v>0</v>
      </c>
      <c r="S1218" s="145">
        <v>0</v>
      </c>
      <c r="T1218" s="146">
        <f>S1218*H1218</f>
        <v>0</v>
      </c>
      <c r="AR1218" s="147" t="s">
        <v>368</v>
      </c>
      <c r="AT1218" s="147" t="s">
        <v>254</v>
      </c>
      <c r="AU1218" s="147" t="s">
        <v>82</v>
      </c>
      <c r="AY1218" s="17" t="s">
        <v>252</v>
      </c>
      <c r="BE1218" s="148">
        <f>IF(N1218="základní",J1218,0)</f>
        <v>0</v>
      </c>
      <c r="BF1218" s="148">
        <f>IF(N1218="snížená",J1218,0)</f>
        <v>0</v>
      </c>
      <c r="BG1218" s="148">
        <f>IF(N1218="zákl. přenesená",J1218,0)</f>
        <v>0</v>
      </c>
      <c r="BH1218" s="148">
        <f>IF(N1218="sníž. přenesená",J1218,0)</f>
        <v>0</v>
      </c>
      <c r="BI1218" s="148">
        <f>IF(N1218="nulová",J1218,0)</f>
        <v>0</v>
      </c>
      <c r="BJ1218" s="17" t="s">
        <v>80</v>
      </c>
      <c r="BK1218" s="148">
        <f>ROUND(I1218*H1218,2)</f>
        <v>0</v>
      </c>
      <c r="BL1218" s="17" t="s">
        <v>368</v>
      </c>
      <c r="BM1218" s="147" t="s">
        <v>1513</v>
      </c>
    </row>
    <row r="1219" spans="2:65" s="1" customFormat="1" ht="49.15" customHeight="1">
      <c r="B1219" s="32"/>
      <c r="C1219" s="136" t="s">
        <v>1514</v>
      </c>
      <c r="D1219" s="136" t="s">
        <v>254</v>
      </c>
      <c r="E1219" s="137" t="s">
        <v>1515</v>
      </c>
      <c r="F1219" s="138" t="s">
        <v>1516</v>
      </c>
      <c r="G1219" s="139" t="s">
        <v>345</v>
      </c>
      <c r="H1219" s="140">
        <v>1</v>
      </c>
      <c r="I1219" s="141"/>
      <c r="J1219" s="142">
        <f>ROUND(I1219*H1219,2)</f>
        <v>0</v>
      </c>
      <c r="K1219" s="138" t="s">
        <v>1</v>
      </c>
      <c r="L1219" s="32"/>
      <c r="M1219" s="143" t="s">
        <v>1</v>
      </c>
      <c r="N1219" s="144" t="s">
        <v>38</v>
      </c>
      <c r="P1219" s="145">
        <f>O1219*H1219</f>
        <v>0</v>
      </c>
      <c r="Q1219" s="145">
        <v>0</v>
      </c>
      <c r="R1219" s="145">
        <f>Q1219*H1219</f>
        <v>0</v>
      </c>
      <c r="S1219" s="145">
        <v>0</v>
      </c>
      <c r="T1219" s="146">
        <f>S1219*H1219</f>
        <v>0</v>
      </c>
      <c r="AR1219" s="147" t="s">
        <v>368</v>
      </c>
      <c r="AT1219" s="147" t="s">
        <v>254</v>
      </c>
      <c r="AU1219" s="147" t="s">
        <v>82</v>
      </c>
      <c r="AY1219" s="17" t="s">
        <v>252</v>
      </c>
      <c r="BE1219" s="148">
        <f>IF(N1219="základní",J1219,0)</f>
        <v>0</v>
      </c>
      <c r="BF1219" s="148">
        <f>IF(N1219="snížená",J1219,0)</f>
        <v>0</v>
      </c>
      <c r="BG1219" s="148">
        <f>IF(N1219="zákl. přenesená",J1219,0)</f>
        <v>0</v>
      </c>
      <c r="BH1219" s="148">
        <f>IF(N1219="sníž. přenesená",J1219,0)</f>
        <v>0</v>
      </c>
      <c r="BI1219" s="148">
        <f>IF(N1219="nulová",J1219,0)</f>
        <v>0</v>
      </c>
      <c r="BJ1219" s="17" t="s">
        <v>80</v>
      </c>
      <c r="BK1219" s="148">
        <f>ROUND(I1219*H1219,2)</f>
        <v>0</v>
      </c>
      <c r="BL1219" s="17" t="s">
        <v>368</v>
      </c>
      <c r="BM1219" s="147" t="s">
        <v>1517</v>
      </c>
    </row>
    <row r="1220" spans="2:65" s="1" customFormat="1" ht="49.15" customHeight="1">
      <c r="B1220" s="32"/>
      <c r="C1220" s="136" t="s">
        <v>1518</v>
      </c>
      <c r="D1220" s="136" t="s">
        <v>254</v>
      </c>
      <c r="E1220" s="137" t="s">
        <v>1519</v>
      </c>
      <c r="F1220" s="138" t="s">
        <v>1520</v>
      </c>
      <c r="G1220" s="139" t="s">
        <v>345</v>
      </c>
      <c r="H1220" s="140">
        <v>1</v>
      </c>
      <c r="I1220" s="141"/>
      <c r="J1220" s="142">
        <f>ROUND(I1220*H1220,2)</f>
        <v>0</v>
      </c>
      <c r="K1220" s="138" t="s">
        <v>1</v>
      </c>
      <c r="L1220" s="32"/>
      <c r="M1220" s="143" t="s">
        <v>1</v>
      </c>
      <c r="N1220" s="144" t="s">
        <v>38</v>
      </c>
      <c r="P1220" s="145">
        <f>O1220*H1220</f>
        <v>0</v>
      </c>
      <c r="Q1220" s="145">
        <v>0</v>
      </c>
      <c r="R1220" s="145">
        <f>Q1220*H1220</f>
        <v>0</v>
      </c>
      <c r="S1220" s="145">
        <v>0</v>
      </c>
      <c r="T1220" s="146">
        <f>S1220*H1220</f>
        <v>0</v>
      </c>
      <c r="AR1220" s="147" t="s">
        <v>368</v>
      </c>
      <c r="AT1220" s="147" t="s">
        <v>254</v>
      </c>
      <c r="AU1220" s="147" t="s">
        <v>82</v>
      </c>
      <c r="AY1220" s="17" t="s">
        <v>252</v>
      </c>
      <c r="BE1220" s="148">
        <f>IF(N1220="základní",J1220,0)</f>
        <v>0</v>
      </c>
      <c r="BF1220" s="148">
        <f>IF(N1220="snížená",J1220,0)</f>
        <v>0</v>
      </c>
      <c r="BG1220" s="148">
        <f>IF(N1220="zákl. přenesená",J1220,0)</f>
        <v>0</v>
      </c>
      <c r="BH1220" s="148">
        <f>IF(N1220="sníž. přenesená",J1220,0)</f>
        <v>0</v>
      </c>
      <c r="BI1220" s="148">
        <f>IF(N1220="nulová",J1220,0)</f>
        <v>0</v>
      </c>
      <c r="BJ1220" s="17" t="s">
        <v>80</v>
      </c>
      <c r="BK1220" s="148">
        <f>ROUND(I1220*H1220,2)</f>
        <v>0</v>
      </c>
      <c r="BL1220" s="17" t="s">
        <v>368</v>
      </c>
      <c r="BM1220" s="147" t="s">
        <v>1521</v>
      </c>
    </row>
    <row r="1221" spans="2:65" s="1" customFormat="1" ht="44.25" customHeight="1">
      <c r="B1221" s="32"/>
      <c r="C1221" s="136" t="s">
        <v>1522</v>
      </c>
      <c r="D1221" s="136" t="s">
        <v>254</v>
      </c>
      <c r="E1221" s="137" t="s">
        <v>1523</v>
      </c>
      <c r="F1221" s="138" t="s">
        <v>1524</v>
      </c>
      <c r="G1221" s="139" t="s">
        <v>345</v>
      </c>
      <c r="H1221" s="140">
        <v>1</v>
      </c>
      <c r="I1221" s="141"/>
      <c r="J1221" s="142">
        <f>ROUND(I1221*H1221,2)</f>
        <v>0</v>
      </c>
      <c r="K1221" s="138" t="s">
        <v>1</v>
      </c>
      <c r="L1221" s="32"/>
      <c r="M1221" s="143" t="s">
        <v>1</v>
      </c>
      <c r="N1221" s="144" t="s">
        <v>38</v>
      </c>
      <c r="P1221" s="145">
        <f>O1221*H1221</f>
        <v>0</v>
      </c>
      <c r="Q1221" s="145">
        <v>0</v>
      </c>
      <c r="R1221" s="145">
        <f>Q1221*H1221</f>
        <v>0</v>
      </c>
      <c r="S1221" s="145">
        <v>0</v>
      </c>
      <c r="T1221" s="146">
        <f>S1221*H1221</f>
        <v>0</v>
      </c>
      <c r="AR1221" s="147" t="s">
        <v>368</v>
      </c>
      <c r="AT1221" s="147" t="s">
        <v>254</v>
      </c>
      <c r="AU1221" s="147" t="s">
        <v>82</v>
      </c>
      <c r="AY1221" s="17" t="s">
        <v>252</v>
      </c>
      <c r="BE1221" s="148">
        <f>IF(N1221="základní",J1221,0)</f>
        <v>0</v>
      </c>
      <c r="BF1221" s="148">
        <f>IF(N1221="snížená",J1221,0)</f>
        <v>0</v>
      </c>
      <c r="BG1221" s="148">
        <f>IF(N1221="zákl. přenesená",J1221,0)</f>
        <v>0</v>
      </c>
      <c r="BH1221" s="148">
        <f>IF(N1221="sníž. přenesená",J1221,0)</f>
        <v>0</v>
      </c>
      <c r="BI1221" s="148">
        <f>IF(N1221="nulová",J1221,0)</f>
        <v>0</v>
      </c>
      <c r="BJ1221" s="17" t="s">
        <v>80</v>
      </c>
      <c r="BK1221" s="148">
        <f>ROUND(I1221*H1221,2)</f>
        <v>0</v>
      </c>
      <c r="BL1221" s="17" t="s">
        <v>368</v>
      </c>
      <c r="BM1221" s="147" t="s">
        <v>1525</v>
      </c>
    </row>
    <row r="1222" spans="2:65" s="1" customFormat="1" ht="49.15" customHeight="1">
      <c r="B1222" s="32"/>
      <c r="C1222" s="136" t="s">
        <v>1526</v>
      </c>
      <c r="D1222" s="136" t="s">
        <v>254</v>
      </c>
      <c r="E1222" s="137" t="s">
        <v>1527</v>
      </c>
      <c r="F1222" s="138" t="s">
        <v>1528</v>
      </c>
      <c r="G1222" s="139" t="s">
        <v>345</v>
      </c>
      <c r="H1222" s="140">
        <v>1</v>
      </c>
      <c r="I1222" s="141"/>
      <c r="J1222" s="142">
        <f>ROUND(I1222*H1222,2)</f>
        <v>0</v>
      </c>
      <c r="K1222" s="138" t="s">
        <v>1</v>
      </c>
      <c r="L1222" s="32"/>
      <c r="M1222" s="143" t="s">
        <v>1</v>
      </c>
      <c r="N1222" s="144" t="s">
        <v>38</v>
      </c>
      <c r="P1222" s="145">
        <f>O1222*H1222</f>
        <v>0</v>
      </c>
      <c r="Q1222" s="145">
        <v>0</v>
      </c>
      <c r="R1222" s="145">
        <f>Q1222*H1222</f>
        <v>0</v>
      </c>
      <c r="S1222" s="145">
        <v>0</v>
      </c>
      <c r="T1222" s="146">
        <f>S1222*H1222</f>
        <v>0</v>
      </c>
      <c r="AR1222" s="147" t="s">
        <v>368</v>
      </c>
      <c r="AT1222" s="147" t="s">
        <v>254</v>
      </c>
      <c r="AU1222" s="147" t="s">
        <v>82</v>
      </c>
      <c r="AY1222" s="17" t="s">
        <v>252</v>
      </c>
      <c r="BE1222" s="148">
        <f>IF(N1222="základní",J1222,0)</f>
        <v>0</v>
      </c>
      <c r="BF1222" s="148">
        <f>IF(N1222="snížená",J1222,0)</f>
        <v>0</v>
      </c>
      <c r="BG1222" s="148">
        <f>IF(N1222="zákl. přenesená",J1222,0)</f>
        <v>0</v>
      </c>
      <c r="BH1222" s="148">
        <f>IF(N1222="sníž. přenesená",J1222,0)</f>
        <v>0</v>
      </c>
      <c r="BI1222" s="148">
        <f>IF(N1222="nulová",J1222,0)</f>
        <v>0</v>
      </c>
      <c r="BJ1222" s="17" t="s">
        <v>80</v>
      </c>
      <c r="BK1222" s="148">
        <f>ROUND(I1222*H1222,2)</f>
        <v>0</v>
      </c>
      <c r="BL1222" s="17" t="s">
        <v>368</v>
      </c>
      <c r="BM1222" s="147" t="s">
        <v>1529</v>
      </c>
    </row>
    <row r="1223" spans="2:65" s="1" customFormat="1" ht="44.25" customHeight="1">
      <c r="B1223" s="32"/>
      <c r="C1223" s="136" t="s">
        <v>1530</v>
      </c>
      <c r="D1223" s="136" t="s">
        <v>254</v>
      </c>
      <c r="E1223" s="137" t="s">
        <v>1531</v>
      </c>
      <c r="F1223" s="138" t="s">
        <v>1532</v>
      </c>
      <c r="G1223" s="139" t="s">
        <v>345</v>
      </c>
      <c r="H1223" s="140">
        <v>1</v>
      </c>
      <c r="I1223" s="141"/>
      <c r="J1223" s="142">
        <f>ROUND(I1223*H1223,2)</f>
        <v>0</v>
      </c>
      <c r="K1223" s="138" t="s">
        <v>1</v>
      </c>
      <c r="L1223" s="32"/>
      <c r="M1223" s="143" t="s">
        <v>1</v>
      </c>
      <c r="N1223" s="144" t="s">
        <v>38</v>
      </c>
      <c r="P1223" s="145">
        <f>O1223*H1223</f>
        <v>0</v>
      </c>
      <c r="Q1223" s="145">
        <v>0</v>
      </c>
      <c r="R1223" s="145">
        <f>Q1223*H1223</f>
        <v>0</v>
      </c>
      <c r="S1223" s="145">
        <v>0</v>
      </c>
      <c r="T1223" s="146">
        <f>S1223*H1223</f>
        <v>0</v>
      </c>
      <c r="AR1223" s="147" t="s">
        <v>368</v>
      </c>
      <c r="AT1223" s="147" t="s">
        <v>254</v>
      </c>
      <c r="AU1223" s="147" t="s">
        <v>82</v>
      </c>
      <c r="AY1223" s="17" t="s">
        <v>252</v>
      </c>
      <c r="BE1223" s="148">
        <f>IF(N1223="základní",J1223,0)</f>
        <v>0</v>
      </c>
      <c r="BF1223" s="148">
        <f>IF(N1223="snížená",J1223,0)</f>
        <v>0</v>
      </c>
      <c r="BG1223" s="148">
        <f>IF(N1223="zákl. přenesená",J1223,0)</f>
        <v>0</v>
      </c>
      <c r="BH1223" s="148">
        <f>IF(N1223="sníž. přenesená",J1223,0)</f>
        <v>0</v>
      </c>
      <c r="BI1223" s="148">
        <f>IF(N1223="nulová",J1223,0)</f>
        <v>0</v>
      </c>
      <c r="BJ1223" s="17" t="s">
        <v>80</v>
      </c>
      <c r="BK1223" s="148">
        <f>ROUND(I1223*H1223,2)</f>
        <v>0</v>
      </c>
      <c r="BL1223" s="17" t="s">
        <v>368</v>
      </c>
      <c r="BM1223" s="147" t="s">
        <v>1533</v>
      </c>
    </row>
    <row r="1224" spans="2:65" s="1" customFormat="1" ht="49.15" customHeight="1">
      <c r="B1224" s="32"/>
      <c r="C1224" s="136" t="s">
        <v>1534</v>
      </c>
      <c r="D1224" s="136" t="s">
        <v>254</v>
      </c>
      <c r="E1224" s="137" t="s">
        <v>1535</v>
      </c>
      <c r="F1224" s="138" t="s">
        <v>1536</v>
      </c>
      <c r="G1224" s="139" t="s">
        <v>345</v>
      </c>
      <c r="H1224" s="140">
        <v>1</v>
      </c>
      <c r="I1224" s="141"/>
      <c r="J1224" s="142">
        <f>ROUND(I1224*H1224,2)</f>
        <v>0</v>
      </c>
      <c r="K1224" s="138" t="s">
        <v>1</v>
      </c>
      <c r="L1224" s="32"/>
      <c r="M1224" s="143" t="s">
        <v>1</v>
      </c>
      <c r="N1224" s="144" t="s">
        <v>38</v>
      </c>
      <c r="P1224" s="145">
        <f>O1224*H1224</f>
        <v>0</v>
      </c>
      <c r="Q1224" s="145">
        <v>0</v>
      </c>
      <c r="R1224" s="145">
        <f>Q1224*H1224</f>
        <v>0</v>
      </c>
      <c r="S1224" s="145">
        <v>0</v>
      </c>
      <c r="T1224" s="146">
        <f>S1224*H1224</f>
        <v>0</v>
      </c>
      <c r="AR1224" s="147" t="s">
        <v>368</v>
      </c>
      <c r="AT1224" s="147" t="s">
        <v>254</v>
      </c>
      <c r="AU1224" s="147" t="s">
        <v>82</v>
      </c>
      <c r="AY1224" s="17" t="s">
        <v>252</v>
      </c>
      <c r="BE1224" s="148">
        <f>IF(N1224="základní",J1224,0)</f>
        <v>0</v>
      </c>
      <c r="BF1224" s="148">
        <f>IF(N1224="snížená",J1224,0)</f>
        <v>0</v>
      </c>
      <c r="BG1224" s="148">
        <f>IF(N1224="zákl. přenesená",J1224,0)</f>
        <v>0</v>
      </c>
      <c r="BH1224" s="148">
        <f>IF(N1224="sníž. přenesená",J1224,0)</f>
        <v>0</v>
      </c>
      <c r="BI1224" s="148">
        <f>IF(N1224="nulová",J1224,0)</f>
        <v>0</v>
      </c>
      <c r="BJ1224" s="17" t="s">
        <v>80</v>
      </c>
      <c r="BK1224" s="148">
        <f>ROUND(I1224*H1224,2)</f>
        <v>0</v>
      </c>
      <c r="BL1224" s="17" t="s">
        <v>368</v>
      </c>
      <c r="BM1224" s="147" t="s">
        <v>1537</v>
      </c>
    </row>
    <row r="1225" spans="2:65" s="1" customFormat="1" ht="49.15" customHeight="1">
      <c r="B1225" s="32"/>
      <c r="C1225" s="136" t="s">
        <v>1538</v>
      </c>
      <c r="D1225" s="136" t="s">
        <v>254</v>
      </c>
      <c r="E1225" s="137" t="s">
        <v>1539</v>
      </c>
      <c r="F1225" s="138" t="s">
        <v>1540</v>
      </c>
      <c r="G1225" s="139" t="s">
        <v>345</v>
      </c>
      <c r="H1225" s="140">
        <v>1</v>
      </c>
      <c r="I1225" s="141"/>
      <c r="J1225" s="142">
        <f>ROUND(I1225*H1225,2)</f>
        <v>0</v>
      </c>
      <c r="K1225" s="138" t="s">
        <v>1</v>
      </c>
      <c r="L1225" s="32"/>
      <c r="M1225" s="143" t="s">
        <v>1</v>
      </c>
      <c r="N1225" s="144" t="s">
        <v>38</v>
      </c>
      <c r="P1225" s="145">
        <f>O1225*H1225</f>
        <v>0</v>
      </c>
      <c r="Q1225" s="145">
        <v>0</v>
      </c>
      <c r="R1225" s="145">
        <f>Q1225*H1225</f>
        <v>0</v>
      </c>
      <c r="S1225" s="145">
        <v>0</v>
      </c>
      <c r="T1225" s="146">
        <f>S1225*H1225</f>
        <v>0</v>
      </c>
      <c r="AR1225" s="147" t="s">
        <v>368</v>
      </c>
      <c r="AT1225" s="147" t="s">
        <v>254</v>
      </c>
      <c r="AU1225" s="147" t="s">
        <v>82</v>
      </c>
      <c r="AY1225" s="17" t="s">
        <v>252</v>
      </c>
      <c r="BE1225" s="148">
        <f>IF(N1225="základní",J1225,0)</f>
        <v>0</v>
      </c>
      <c r="BF1225" s="148">
        <f>IF(N1225="snížená",J1225,0)</f>
        <v>0</v>
      </c>
      <c r="BG1225" s="148">
        <f>IF(N1225="zákl. přenesená",J1225,0)</f>
        <v>0</v>
      </c>
      <c r="BH1225" s="148">
        <f>IF(N1225="sníž. přenesená",J1225,0)</f>
        <v>0</v>
      </c>
      <c r="BI1225" s="148">
        <f>IF(N1225="nulová",J1225,0)</f>
        <v>0</v>
      </c>
      <c r="BJ1225" s="17" t="s">
        <v>80</v>
      </c>
      <c r="BK1225" s="148">
        <f>ROUND(I1225*H1225,2)</f>
        <v>0</v>
      </c>
      <c r="BL1225" s="17" t="s">
        <v>368</v>
      </c>
      <c r="BM1225" s="147" t="s">
        <v>1541</v>
      </c>
    </row>
    <row r="1226" spans="2:65" s="1" customFormat="1" ht="49.15" customHeight="1">
      <c r="B1226" s="32"/>
      <c r="C1226" s="136" t="s">
        <v>1542</v>
      </c>
      <c r="D1226" s="136" t="s">
        <v>254</v>
      </c>
      <c r="E1226" s="137" t="s">
        <v>1543</v>
      </c>
      <c r="F1226" s="138" t="s">
        <v>1544</v>
      </c>
      <c r="G1226" s="139" t="s">
        <v>345</v>
      </c>
      <c r="H1226" s="140">
        <v>1</v>
      </c>
      <c r="I1226" s="141"/>
      <c r="J1226" s="142">
        <f>ROUND(I1226*H1226,2)</f>
        <v>0</v>
      </c>
      <c r="K1226" s="138" t="s">
        <v>1</v>
      </c>
      <c r="L1226" s="32"/>
      <c r="M1226" s="143" t="s">
        <v>1</v>
      </c>
      <c r="N1226" s="144" t="s">
        <v>38</v>
      </c>
      <c r="P1226" s="145">
        <f>O1226*H1226</f>
        <v>0</v>
      </c>
      <c r="Q1226" s="145">
        <v>0</v>
      </c>
      <c r="R1226" s="145">
        <f>Q1226*H1226</f>
        <v>0</v>
      </c>
      <c r="S1226" s="145">
        <v>0</v>
      </c>
      <c r="T1226" s="146">
        <f>S1226*H1226</f>
        <v>0</v>
      </c>
      <c r="AR1226" s="147" t="s">
        <v>368</v>
      </c>
      <c r="AT1226" s="147" t="s">
        <v>254</v>
      </c>
      <c r="AU1226" s="147" t="s">
        <v>82</v>
      </c>
      <c r="AY1226" s="17" t="s">
        <v>252</v>
      </c>
      <c r="BE1226" s="148">
        <f>IF(N1226="základní",J1226,0)</f>
        <v>0</v>
      </c>
      <c r="BF1226" s="148">
        <f>IF(N1226="snížená",J1226,0)</f>
        <v>0</v>
      </c>
      <c r="BG1226" s="148">
        <f>IF(N1226="zákl. přenesená",J1226,0)</f>
        <v>0</v>
      </c>
      <c r="BH1226" s="148">
        <f>IF(N1226="sníž. přenesená",J1226,0)</f>
        <v>0</v>
      </c>
      <c r="BI1226" s="148">
        <f>IF(N1226="nulová",J1226,0)</f>
        <v>0</v>
      </c>
      <c r="BJ1226" s="17" t="s">
        <v>80</v>
      </c>
      <c r="BK1226" s="148">
        <f>ROUND(I1226*H1226,2)</f>
        <v>0</v>
      </c>
      <c r="BL1226" s="17" t="s">
        <v>368</v>
      </c>
      <c r="BM1226" s="147" t="s">
        <v>1545</v>
      </c>
    </row>
    <row r="1227" spans="2:65" s="1" customFormat="1" ht="49.15" customHeight="1">
      <c r="B1227" s="32"/>
      <c r="C1227" s="136" t="s">
        <v>1546</v>
      </c>
      <c r="D1227" s="136" t="s">
        <v>254</v>
      </c>
      <c r="E1227" s="137" t="s">
        <v>1547</v>
      </c>
      <c r="F1227" s="138" t="s">
        <v>1548</v>
      </c>
      <c r="G1227" s="139" t="s">
        <v>345</v>
      </c>
      <c r="H1227" s="140">
        <v>2</v>
      </c>
      <c r="I1227" s="141"/>
      <c r="J1227" s="142">
        <f>ROUND(I1227*H1227,2)</f>
        <v>0</v>
      </c>
      <c r="K1227" s="138" t="s">
        <v>1</v>
      </c>
      <c r="L1227" s="32"/>
      <c r="M1227" s="143" t="s">
        <v>1</v>
      </c>
      <c r="N1227" s="144" t="s">
        <v>38</v>
      </c>
      <c r="P1227" s="145">
        <f>O1227*H1227</f>
        <v>0</v>
      </c>
      <c r="Q1227" s="145">
        <v>0</v>
      </c>
      <c r="R1227" s="145">
        <f>Q1227*H1227</f>
        <v>0</v>
      </c>
      <c r="S1227" s="145">
        <v>0</v>
      </c>
      <c r="T1227" s="146">
        <f>S1227*H1227</f>
        <v>0</v>
      </c>
      <c r="AR1227" s="147" t="s">
        <v>368</v>
      </c>
      <c r="AT1227" s="147" t="s">
        <v>254</v>
      </c>
      <c r="AU1227" s="147" t="s">
        <v>82</v>
      </c>
      <c r="AY1227" s="17" t="s">
        <v>252</v>
      </c>
      <c r="BE1227" s="148">
        <f>IF(N1227="základní",J1227,0)</f>
        <v>0</v>
      </c>
      <c r="BF1227" s="148">
        <f>IF(N1227="snížená",J1227,0)</f>
        <v>0</v>
      </c>
      <c r="BG1227" s="148">
        <f>IF(N1227="zákl. přenesená",J1227,0)</f>
        <v>0</v>
      </c>
      <c r="BH1227" s="148">
        <f>IF(N1227="sníž. přenesená",J1227,0)</f>
        <v>0</v>
      </c>
      <c r="BI1227" s="148">
        <f>IF(N1227="nulová",J1227,0)</f>
        <v>0</v>
      </c>
      <c r="BJ1227" s="17" t="s">
        <v>80</v>
      </c>
      <c r="BK1227" s="148">
        <f>ROUND(I1227*H1227,2)</f>
        <v>0</v>
      </c>
      <c r="BL1227" s="17" t="s">
        <v>368</v>
      </c>
      <c r="BM1227" s="147" t="s">
        <v>1549</v>
      </c>
    </row>
    <row r="1228" spans="2:65" s="1" customFormat="1" ht="49.15" customHeight="1">
      <c r="B1228" s="32"/>
      <c r="C1228" s="136" t="s">
        <v>1550</v>
      </c>
      <c r="D1228" s="136" t="s">
        <v>254</v>
      </c>
      <c r="E1228" s="137" t="s">
        <v>1551</v>
      </c>
      <c r="F1228" s="138" t="s">
        <v>1552</v>
      </c>
      <c r="G1228" s="139" t="s">
        <v>345</v>
      </c>
      <c r="H1228" s="140">
        <v>1</v>
      </c>
      <c r="I1228" s="141"/>
      <c r="J1228" s="142">
        <f>ROUND(I1228*H1228,2)</f>
        <v>0</v>
      </c>
      <c r="K1228" s="138" t="s">
        <v>1</v>
      </c>
      <c r="L1228" s="32"/>
      <c r="M1228" s="143" t="s">
        <v>1</v>
      </c>
      <c r="N1228" s="144" t="s">
        <v>38</v>
      </c>
      <c r="P1228" s="145">
        <f>O1228*H1228</f>
        <v>0</v>
      </c>
      <c r="Q1228" s="145">
        <v>0</v>
      </c>
      <c r="R1228" s="145">
        <f>Q1228*H1228</f>
        <v>0</v>
      </c>
      <c r="S1228" s="145">
        <v>0</v>
      </c>
      <c r="T1228" s="146">
        <f>S1228*H1228</f>
        <v>0</v>
      </c>
      <c r="AR1228" s="147" t="s">
        <v>368</v>
      </c>
      <c r="AT1228" s="147" t="s">
        <v>254</v>
      </c>
      <c r="AU1228" s="147" t="s">
        <v>82</v>
      </c>
      <c r="AY1228" s="17" t="s">
        <v>252</v>
      </c>
      <c r="BE1228" s="148">
        <f>IF(N1228="základní",J1228,0)</f>
        <v>0</v>
      </c>
      <c r="BF1228" s="148">
        <f>IF(N1228="snížená",J1228,0)</f>
        <v>0</v>
      </c>
      <c r="BG1228" s="148">
        <f>IF(N1228="zákl. přenesená",J1228,0)</f>
        <v>0</v>
      </c>
      <c r="BH1228" s="148">
        <f>IF(N1228="sníž. přenesená",J1228,0)</f>
        <v>0</v>
      </c>
      <c r="BI1228" s="148">
        <f>IF(N1228="nulová",J1228,0)</f>
        <v>0</v>
      </c>
      <c r="BJ1228" s="17" t="s">
        <v>80</v>
      </c>
      <c r="BK1228" s="148">
        <f>ROUND(I1228*H1228,2)</f>
        <v>0</v>
      </c>
      <c r="BL1228" s="17" t="s">
        <v>368</v>
      </c>
      <c r="BM1228" s="147" t="s">
        <v>1553</v>
      </c>
    </row>
    <row r="1229" spans="2:65" s="1" customFormat="1" ht="44.25" customHeight="1">
      <c r="B1229" s="32"/>
      <c r="C1229" s="136" t="s">
        <v>1554</v>
      </c>
      <c r="D1229" s="136" t="s">
        <v>254</v>
      </c>
      <c r="E1229" s="137" t="s">
        <v>1555</v>
      </c>
      <c r="F1229" s="138" t="s">
        <v>1556</v>
      </c>
      <c r="G1229" s="139" t="s">
        <v>345</v>
      </c>
      <c r="H1229" s="140">
        <v>1</v>
      </c>
      <c r="I1229" s="141"/>
      <c r="J1229" s="142">
        <f>ROUND(I1229*H1229,2)</f>
        <v>0</v>
      </c>
      <c r="K1229" s="138" t="s">
        <v>1</v>
      </c>
      <c r="L1229" s="32"/>
      <c r="M1229" s="143" t="s">
        <v>1</v>
      </c>
      <c r="N1229" s="144" t="s">
        <v>38</v>
      </c>
      <c r="P1229" s="145">
        <f>O1229*H1229</f>
        <v>0</v>
      </c>
      <c r="Q1229" s="145">
        <v>0</v>
      </c>
      <c r="R1229" s="145">
        <f>Q1229*H1229</f>
        <v>0</v>
      </c>
      <c r="S1229" s="145">
        <v>0</v>
      </c>
      <c r="T1229" s="146">
        <f>S1229*H1229</f>
        <v>0</v>
      </c>
      <c r="AR1229" s="147" t="s">
        <v>368</v>
      </c>
      <c r="AT1229" s="147" t="s">
        <v>254</v>
      </c>
      <c r="AU1229" s="147" t="s">
        <v>82</v>
      </c>
      <c r="AY1229" s="17" t="s">
        <v>252</v>
      </c>
      <c r="BE1229" s="148">
        <f>IF(N1229="základní",J1229,0)</f>
        <v>0</v>
      </c>
      <c r="BF1229" s="148">
        <f>IF(N1229="snížená",J1229,0)</f>
        <v>0</v>
      </c>
      <c r="BG1229" s="148">
        <f>IF(N1229="zákl. přenesená",J1229,0)</f>
        <v>0</v>
      </c>
      <c r="BH1229" s="148">
        <f>IF(N1229="sníž. přenesená",J1229,0)</f>
        <v>0</v>
      </c>
      <c r="BI1229" s="148">
        <f>IF(N1229="nulová",J1229,0)</f>
        <v>0</v>
      </c>
      <c r="BJ1229" s="17" t="s">
        <v>80</v>
      </c>
      <c r="BK1229" s="148">
        <f>ROUND(I1229*H1229,2)</f>
        <v>0</v>
      </c>
      <c r="BL1229" s="17" t="s">
        <v>368</v>
      </c>
      <c r="BM1229" s="147" t="s">
        <v>1557</v>
      </c>
    </row>
    <row r="1230" spans="2:65" s="1" customFormat="1" ht="44.25" customHeight="1">
      <c r="B1230" s="32"/>
      <c r="C1230" s="136" t="s">
        <v>1558</v>
      </c>
      <c r="D1230" s="136" t="s">
        <v>254</v>
      </c>
      <c r="E1230" s="137" t="s">
        <v>1559</v>
      </c>
      <c r="F1230" s="138" t="s">
        <v>1560</v>
      </c>
      <c r="G1230" s="139" t="s">
        <v>345</v>
      </c>
      <c r="H1230" s="140">
        <v>1</v>
      </c>
      <c r="I1230" s="141"/>
      <c r="J1230" s="142">
        <f>ROUND(I1230*H1230,2)</f>
        <v>0</v>
      </c>
      <c r="K1230" s="138" t="s">
        <v>1</v>
      </c>
      <c r="L1230" s="32"/>
      <c r="M1230" s="143" t="s">
        <v>1</v>
      </c>
      <c r="N1230" s="144" t="s">
        <v>38</v>
      </c>
      <c r="P1230" s="145">
        <f>O1230*H1230</f>
        <v>0</v>
      </c>
      <c r="Q1230" s="145">
        <v>0</v>
      </c>
      <c r="R1230" s="145">
        <f>Q1230*H1230</f>
        <v>0</v>
      </c>
      <c r="S1230" s="145">
        <v>0</v>
      </c>
      <c r="T1230" s="146">
        <f>S1230*H1230</f>
        <v>0</v>
      </c>
      <c r="AR1230" s="147" t="s">
        <v>368</v>
      </c>
      <c r="AT1230" s="147" t="s">
        <v>254</v>
      </c>
      <c r="AU1230" s="147" t="s">
        <v>82</v>
      </c>
      <c r="AY1230" s="17" t="s">
        <v>252</v>
      </c>
      <c r="BE1230" s="148">
        <f>IF(N1230="základní",J1230,0)</f>
        <v>0</v>
      </c>
      <c r="BF1230" s="148">
        <f>IF(N1230="snížená",J1230,0)</f>
        <v>0</v>
      </c>
      <c r="BG1230" s="148">
        <f>IF(N1230="zákl. přenesená",J1230,0)</f>
        <v>0</v>
      </c>
      <c r="BH1230" s="148">
        <f>IF(N1230="sníž. přenesená",J1230,0)</f>
        <v>0</v>
      </c>
      <c r="BI1230" s="148">
        <f>IF(N1230="nulová",J1230,0)</f>
        <v>0</v>
      </c>
      <c r="BJ1230" s="17" t="s">
        <v>80</v>
      </c>
      <c r="BK1230" s="148">
        <f>ROUND(I1230*H1230,2)</f>
        <v>0</v>
      </c>
      <c r="BL1230" s="17" t="s">
        <v>368</v>
      </c>
      <c r="BM1230" s="147" t="s">
        <v>1561</v>
      </c>
    </row>
    <row r="1231" spans="2:65" s="1" customFormat="1" ht="44.25" customHeight="1">
      <c r="B1231" s="32"/>
      <c r="C1231" s="136" t="s">
        <v>1562</v>
      </c>
      <c r="D1231" s="136" t="s">
        <v>254</v>
      </c>
      <c r="E1231" s="137" t="s">
        <v>1563</v>
      </c>
      <c r="F1231" s="138" t="s">
        <v>1564</v>
      </c>
      <c r="G1231" s="139" t="s">
        <v>345</v>
      </c>
      <c r="H1231" s="140">
        <v>1</v>
      </c>
      <c r="I1231" s="141"/>
      <c r="J1231" s="142">
        <f>ROUND(I1231*H1231,2)</f>
        <v>0</v>
      </c>
      <c r="K1231" s="138" t="s">
        <v>1</v>
      </c>
      <c r="L1231" s="32"/>
      <c r="M1231" s="143" t="s">
        <v>1</v>
      </c>
      <c r="N1231" s="144" t="s">
        <v>38</v>
      </c>
      <c r="P1231" s="145">
        <f>O1231*H1231</f>
        <v>0</v>
      </c>
      <c r="Q1231" s="145">
        <v>0</v>
      </c>
      <c r="R1231" s="145">
        <f>Q1231*H1231</f>
        <v>0</v>
      </c>
      <c r="S1231" s="145">
        <v>0</v>
      </c>
      <c r="T1231" s="146">
        <f>S1231*H1231</f>
        <v>0</v>
      </c>
      <c r="AR1231" s="147" t="s">
        <v>368</v>
      </c>
      <c r="AT1231" s="147" t="s">
        <v>254</v>
      </c>
      <c r="AU1231" s="147" t="s">
        <v>82</v>
      </c>
      <c r="AY1231" s="17" t="s">
        <v>252</v>
      </c>
      <c r="BE1231" s="148">
        <f>IF(N1231="základní",J1231,0)</f>
        <v>0</v>
      </c>
      <c r="BF1231" s="148">
        <f>IF(N1231="snížená",J1231,0)</f>
        <v>0</v>
      </c>
      <c r="BG1231" s="148">
        <f>IF(N1231="zákl. přenesená",J1231,0)</f>
        <v>0</v>
      </c>
      <c r="BH1231" s="148">
        <f>IF(N1231="sníž. přenesená",J1231,0)</f>
        <v>0</v>
      </c>
      <c r="BI1231" s="148">
        <f>IF(N1231="nulová",J1231,0)</f>
        <v>0</v>
      </c>
      <c r="BJ1231" s="17" t="s">
        <v>80</v>
      </c>
      <c r="BK1231" s="148">
        <f>ROUND(I1231*H1231,2)</f>
        <v>0</v>
      </c>
      <c r="BL1231" s="17" t="s">
        <v>368</v>
      </c>
      <c r="BM1231" s="147" t="s">
        <v>1565</v>
      </c>
    </row>
    <row r="1232" spans="2:65" s="1" customFormat="1" ht="44.25" customHeight="1">
      <c r="B1232" s="32"/>
      <c r="C1232" s="136" t="s">
        <v>1566</v>
      </c>
      <c r="D1232" s="136" t="s">
        <v>254</v>
      </c>
      <c r="E1232" s="137" t="s">
        <v>1567</v>
      </c>
      <c r="F1232" s="138" t="s">
        <v>1568</v>
      </c>
      <c r="G1232" s="139" t="s">
        <v>345</v>
      </c>
      <c r="H1232" s="140">
        <v>1</v>
      </c>
      <c r="I1232" s="141"/>
      <c r="J1232" s="142">
        <f>ROUND(I1232*H1232,2)</f>
        <v>0</v>
      </c>
      <c r="K1232" s="138" t="s">
        <v>1</v>
      </c>
      <c r="L1232" s="32"/>
      <c r="M1232" s="143" t="s">
        <v>1</v>
      </c>
      <c r="N1232" s="144" t="s">
        <v>38</v>
      </c>
      <c r="P1232" s="145">
        <f>O1232*H1232</f>
        <v>0</v>
      </c>
      <c r="Q1232" s="145">
        <v>0</v>
      </c>
      <c r="R1232" s="145">
        <f>Q1232*H1232</f>
        <v>0</v>
      </c>
      <c r="S1232" s="145">
        <v>0</v>
      </c>
      <c r="T1232" s="146">
        <f>S1232*H1232</f>
        <v>0</v>
      </c>
      <c r="AR1232" s="147" t="s">
        <v>368</v>
      </c>
      <c r="AT1232" s="147" t="s">
        <v>254</v>
      </c>
      <c r="AU1232" s="147" t="s">
        <v>82</v>
      </c>
      <c r="AY1232" s="17" t="s">
        <v>252</v>
      </c>
      <c r="BE1232" s="148">
        <f>IF(N1232="základní",J1232,0)</f>
        <v>0</v>
      </c>
      <c r="BF1232" s="148">
        <f>IF(N1232="snížená",J1232,0)</f>
        <v>0</v>
      </c>
      <c r="BG1232" s="148">
        <f>IF(N1232="zákl. přenesená",J1232,0)</f>
        <v>0</v>
      </c>
      <c r="BH1232" s="148">
        <f>IF(N1232="sníž. přenesená",J1232,0)</f>
        <v>0</v>
      </c>
      <c r="BI1232" s="148">
        <f>IF(N1232="nulová",J1232,0)</f>
        <v>0</v>
      </c>
      <c r="BJ1232" s="17" t="s">
        <v>80</v>
      </c>
      <c r="BK1232" s="148">
        <f>ROUND(I1232*H1232,2)</f>
        <v>0</v>
      </c>
      <c r="BL1232" s="17" t="s">
        <v>368</v>
      </c>
      <c r="BM1232" s="147" t="s">
        <v>1569</v>
      </c>
    </row>
    <row r="1233" spans="2:65" s="1" customFormat="1" ht="37.9" customHeight="1">
      <c r="B1233" s="32"/>
      <c r="C1233" s="136" t="s">
        <v>1570</v>
      </c>
      <c r="D1233" s="136" t="s">
        <v>254</v>
      </c>
      <c r="E1233" s="137" t="s">
        <v>1571</v>
      </c>
      <c r="F1233" s="138" t="s">
        <v>1572</v>
      </c>
      <c r="G1233" s="139" t="s">
        <v>345</v>
      </c>
      <c r="H1233" s="140">
        <v>29</v>
      </c>
      <c r="I1233" s="141"/>
      <c r="J1233" s="142">
        <f>ROUND(I1233*H1233,2)</f>
        <v>0</v>
      </c>
      <c r="K1233" s="138" t="s">
        <v>1</v>
      </c>
      <c r="L1233" s="32"/>
      <c r="M1233" s="143" t="s">
        <v>1</v>
      </c>
      <c r="N1233" s="144" t="s">
        <v>38</v>
      </c>
      <c r="P1233" s="145">
        <f>O1233*H1233</f>
        <v>0</v>
      </c>
      <c r="Q1233" s="145">
        <v>0</v>
      </c>
      <c r="R1233" s="145">
        <f>Q1233*H1233</f>
        <v>0</v>
      </c>
      <c r="S1233" s="145">
        <v>0</v>
      </c>
      <c r="T1233" s="146">
        <f>S1233*H1233</f>
        <v>0</v>
      </c>
      <c r="AR1233" s="147" t="s">
        <v>368</v>
      </c>
      <c r="AT1233" s="147" t="s">
        <v>254</v>
      </c>
      <c r="AU1233" s="147" t="s">
        <v>82</v>
      </c>
      <c r="AY1233" s="17" t="s">
        <v>252</v>
      </c>
      <c r="BE1233" s="148">
        <f>IF(N1233="základní",J1233,0)</f>
        <v>0</v>
      </c>
      <c r="BF1233" s="148">
        <f>IF(N1233="snížená",J1233,0)</f>
        <v>0</v>
      </c>
      <c r="BG1233" s="148">
        <f>IF(N1233="zákl. přenesená",J1233,0)</f>
        <v>0</v>
      </c>
      <c r="BH1233" s="148">
        <f>IF(N1233="sníž. přenesená",J1233,0)</f>
        <v>0</v>
      </c>
      <c r="BI1233" s="148">
        <f>IF(N1233="nulová",J1233,0)</f>
        <v>0</v>
      </c>
      <c r="BJ1233" s="17" t="s">
        <v>80</v>
      </c>
      <c r="BK1233" s="148">
        <f>ROUND(I1233*H1233,2)</f>
        <v>0</v>
      </c>
      <c r="BL1233" s="17" t="s">
        <v>368</v>
      </c>
      <c r="BM1233" s="147" t="s">
        <v>1573</v>
      </c>
    </row>
    <row r="1234" spans="2:65" s="1" customFormat="1" ht="49.15" customHeight="1">
      <c r="B1234" s="32"/>
      <c r="C1234" s="136" t="s">
        <v>1574</v>
      </c>
      <c r="D1234" s="136" t="s">
        <v>254</v>
      </c>
      <c r="E1234" s="137" t="s">
        <v>1454</v>
      </c>
      <c r="F1234" s="138" t="s">
        <v>1455</v>
      </c>
      <c r="G1234" s="139" t="s">
        <v>1295</v>
      </c>
      <c r="H1234" s="187"/>
      <c r="I1234" s="141"/>
      <c r="J1234" s="142">
        <f>ROUND(I1234*H1234,2)</f>
        <v>0</v>
      </c>
      <c r="K1234" s="138" t="s">
        <v>258</v>
      </c>
      <c r="L1234" s="32"/>
      <c r="M1234" s="143" t="s">
        <v>1</v>
      </c>
      <c r="N1234" s="144" t="s">
        <v>38</v>
      </c>
      <c r="P1234" s="145">
        <f>O1234*H1234</f>
        <v>0</v>
      </c>
      <c r="Q1234" s="145">
        <v>0</v>
      </c>
      <c r="R1234" s="145">
        <f>Q1234*H1234</f>
        <v>0</v>
      </c>
      <c r="S1234" s="145">
        <v>0</v>
      </c>
      <c r="T1234" s="146">
        <f>S1234*H1234</f>
        <v>0</v>
      </c>
      <c r="AR1234" s="147" t="s">
        <v>368</v>
      </c>
      <c r="AT1234" s="147" t="s">
        <v>254</v>
      </c>
      <c r="AU1234" s="147" t="s">
        <v>82</v>
      </c>
      <c r="AY1234" s="17" t="s">
        <v>252</v>
      </c>
      <c r="BE1234" s="148">
        <f>IF(N1234="základní",J1234,0)</f>
        <v>0</v>
      </c>
      <c r="BF1234" s="148">
        <f>IF(N1234="snížená",J1234,0)</f>
        <v>0</v>
      </c>
      <c r="BG1234" s="148">
        <f>IF(N1234="zákl. přenesená",J1234,0)</f>
        <v>0</v>
      </c>
      <c r="BH1234" s="148">
        <f>IF(N1234="sníž. přenesená",J1234,0)</f>
        <v>0</v>
      </c>
      <c r="BI1234" s="148">
        <f>IF(N1234="nulová",J1234,0)</f>
        <v>0</v>
      </c>
      <c r="BJ1234" s="17" t="s">
        <v>80</v>
      </c>
      <c r="BK1234" s="148">
        <f>ROUND(I1234*H1234,2)</f>
        <v>0</v>
      </c>
      <c r="BL1234" s="17" t="s">
        <v>368</v>
      </c>
      <c r="BM1234" s="147" t="s">
        <v>1575</v>
      </c>
    </row>
    <row r="1235" spans="2:65" s="11" customFormat="1" ht="22.9" customHeight="1">
      <c r="B1235" s="124"/>
      <c r="D1235" s="125" t="s">
        <v>72</v>
      </c>
      <c r="E1235" s="134" t="s">
        <v>1576</v>
      </c>
      <c r="F1235" s="134" t="s">
        <v>1577</v>
      </c>
      <c r="I1235" s="127"/>
      <c r="J1235" s="135">
        <f>BK1235</f>
        <v>0</v>
      </c>
      <c r="L1235" s="124"/>
      <c r="M1235" s="129"/>
      <c r="P1235" s="130">
        <f>SUM(P1236:P1241)</f>
        <v>0</v>
      </c>
      <c r="R1235" s="130">
        <f>SUM(R1236:R1241)</f>
        <v>0</v>
      </c>
      <c r="T1235" s="131">
        <f>SUM(T1236:T1241)</f>
        <v>0</v>
      </c>
      <c r="AR1235" s="125" t="s">
        <v>82</v>
      </c>
      <c r="AT1235" s="132" t="s">
        <v>72</v>
      </c>
      <c r="AU1235" s="132" t="s">
        <v>80</v>
      </c>
      <c r="AY1235" s="125" t="s">
        <v>252</v>
      </c>
      <c r="BK1235" s="133">
        <f>SUM(BK1236:BK1241)</f>
        <v>0</v>
      </c>
    </row>
    <row r="1236" spans="2:65" s="1" customFormat="1" ht="49.15" customHeight="1">
      <c r="B1236" s="32"/>
      <c r="C1236" s="136" t="s">
        <v>1578</v>
      </c>
      <c r="D1236" s="136" t="s">
        <v>254</v>
      </c>
      <c r="E1236" s="137" t="s">
        <v>1579</v>
      </c>
      <c r="F1236" s="138" t="s">
        <v>1580</v>
      </c>
      <c r="G1236" s="139" t="s">
        <v>345</v>
      </c>
      <c r="H1236" s="140">
        <v>1</v>
      </c>
      <c r="I1236" s="141"/>
      <c r="J1236" s="142">
        <f>ROUND(I1236*H1236,2)</f>
        <v>0</v>
      </c>
      <c r="K1236" s="138" t="s">
        <v>1</v>
      </c>
      <c r="L1236" s="32"/>
      <c r="M1236" s="143" t="s">
        <v>1</v>
      </c>
      <c r="N1236" s="144" t="s">
        <v>38</v>
      </c>
      <c r="P1236" s="145">
        <f>O1236*H1236</f>
        <v>0</v>
      </c>
      <c r="Q1236" s="145">
        <v>0</v>
      </c>
      <c r="R1236" s="145">
        <f>Q1236*H1236</f>
        <v>0</v>
      </c>
      <c r="S1236" s="145">
        <v>0</v>
      </c>
      <c r="T1236" s="146">
        <f>S1236*H1236</f>
        <v>0</v>
      </c>
      <c r="AR1236" s="147" t="s">
        <v>368</v>
      </c>
      <c r="AT1236" s="147" t="s">
        <v>254</v>
      </c>
      <c r="AU1236" s="147" t="s">
        <v>82</v>
      </c>
      <c r="AY1236" s="17" t="s">
        <v>252</v>
      </c>
      <c r="BE1236" s="148">
        <f>IF(N1236="základní",J1236,0)</f>
        <v>0</v>
      </c>
      <c r="BF1236" s="148">
        <f>IF(N1236="snížená",J1236,0)</f>
        <v>0</v>
      </c>
      <c r="BG1236" s="148">
        <f>IF(N1236="zákl. přenesená",J1236,0)</f>
        <v>0</v>
      </c>
      <c r="BH1236" s="148">
        <f>IF(N1236="sníž. přenesená",J1236,0)</f>
        <v>0</v>
      </c>
      <c r="BI1236" s="148">
        <f>IF(N1236="nulová",J1236,0)</f>
        <v>0</v>
      </c>
      <c r="BJ1236" s="17" t="s">
        <v>80</v>
      </c>
      <c r="BK1236" s="148">
        <f>ROUND(I1236*H1236,2)</f>
        <v>0</v>
      </c>
      <c r="BL1236" s="17" t="s">
        <v>368</v>
      </c>
      <c r="BM1236" s="147" t="s">
        <v>1581</v>
      </c>
    </row>
    <row r="1237" spans="2:65" s="1" customFormat="1" ht="55.5" customHeight="1">
      <c r="B1237" s="32"/>
      <c r="C1237" s="136" t="s">
        <v>1582</v>
      </c>
      <c r="D1237" s="136" t="s">
        <v>254</v>
      </c>
      <c r="E1237" s="137" t="s">
        <v>1583</v>
      </c>
      <c r="F1237" s="138" t="s">
        <v>1584</v>
      </c>
      <c r="G1237" s="139" t="s">
        <v>345</v>
      </c>
      <c r="H1237" s="140">
        <v>1</v>
      </c>
      <c r="I1237" s="141"/>
      <c r="J1237" s="142">
        <f>ROUND(I1237*H1237,2)</f>
        <v>0</v>
      </c>
      <c r="K1237" s="138" t="s">
        <v>1</v>
      </c>
      <c r="L1237" s="32"/>
      <c r="M1237" s="143" t="s">
        <v>1</v>
      </c>
      <c r="N1237" s="144" t="s">
        <v>38</v>
      </c>
      <c r="P1237" s="145">
        <f>O1237*H1237</f>
        <v>0</v>
      </c>
      <c r="Q1237" s="145">
        <v>0</v>
      </c>
      <c r="R1237" s="145">
        <f>Q1237*H1237</f>
        <v>0</v>
      </c>
      <c r="S1237" s="145">
        <v>0</v>
      </c>
      <c r="T1237" s="146">
        <f>S1237*H1237</f>
        <v>0</v>
      </c>
      <c r="AR1237" s="147" t="s">
        <v>368</v>
      </c>
      <c r="AT1237" s="147" t="s">
        <v>254</v>
      </c>
      <c r="AU1237" s="147" t="s">
        <v>82</v>
      </c>
      <c r="AY1237" s="17" t="s">
        <v>252</v>
      </c>
      <c r="BE1237" s="148">
        <f>IF(N1237="základní",J1237,0)</f>
        <v>0</v>
      </c>
      <c r="BF1237" s="148">
        <f>IF(N1237="snížená",J1237,0)</f>
        <v>0</v>
      </c>
      <c r="BG1237" s="148">
        <f>IF(N1237="zákl. přenesená",J1237,0)</f>
        <v>0</v>
      </c>
      <c r="BH1237" s="148">
        <f>IF(N1237="sníž. přenesená",J1237,0)</f>
        <v>0</v>
      </c>
      <c r="BI1237" s="148">
        <f>IF(N1237="nulová",J1237,0)</f>
        <v>0</v>
      </c>
      <c r="BJ1237" s="17" t="s">
        <v>80</v>
      </c>
      <c r="BK1237" s="148">
        <f>ROUND(I1237*H1237,2)</f>
        <v>0</v>
      </c>
      <c r="BL1237" s="17" t="s">
        <v>368</v>
      </c>
      <c r="BM1237" s="147" t="s">
        <v>1585</v>
      </c>
    </row>
    <row r="1238" spans="2:65" s="1" customFormat="1" ht="49.15" customHeight="1">
      <c r="B1238" s="32"/>
      <c r="C1238" s="136" t="s">
        <v>1586</v>
      </c>
      <c r="D1238" s="136" t="s">
        <v>254</v>
      </c>
      <c r="E1238" s="137" t="s">
        <v>1587</v>
      </c>
      <c r="F1238" s="138" t="s">
        <v>1588</v>
      </c>
      <c r="G1238" s="139" t="s">
        <v>345</v>
      </c>
      <c r="H1238" s="140">
        <v>1</v>
      </c>
      <c r="I1238" s="141"/>
      <c r="J1238" s="142">
        <f>ROUND(I1238*H1238,2)</f>
        <v>0</v>
      </c>
      <c r="K1238" s="138" t="s">
        <v>1</v>
      </c>
      <c r="L1238" s="32"/>
      <c r="M1238" s="143" t="s">
        <v>1</v>
      </c>
      <c r="N1238" s="144" t="s">
        <v>38</v>
      </c>
      <c r="P1238" s="145">
        <f>O1238*H1238</f>
        <v>0</v>
      </c>
      <c r="Q1238" s="145">
        <v>0</v>
      </c>
      <c r="R1238" s="145">
        <f>Q1238*H1238</f>
        <v>0</v>
      </c>
      <c r="S1238" s="145">
        <v>0</v>
      </c>
      <c r="T1238" s="146">
        <f>S1238*H1238</f>
        <v>0</v>
      </c>
      <c r="AR1238" s="147" t="s">
        <v>368</v>
      </c>
      <c r="AT1238" s="147" t="s">
        <v>254</v>
      </c>
      <c r="AU1238" s="147" t="s">
        <v>82</v>
      </c>
      <c r="AY1238" s="17" t="s">
        <v>252</v>
      </c>
      <c r="BE1238" s="148">
        <f>IF(N1238="základní",J1238,0)</f>
        <v>0</v>
      </c>
      <c r="BF1238" s="148">
        <f>IF(N1238="snížená",J1238,0)</f>
        <v>0</v>
      </c>
      <c r="BG1238" s="148">
        <f>IF(N1238="zákl. přenesená",J1238,0)</f>
        <v>0</v>
      </c>
      <c r="BH1238" s="148">
        <f>IF(N1238="sníž. přenesená",J1238,0)</f>
        <v>0</v>
      </c>
      <c r="BI1238" s="148">
        <f>IF(N1238="nulová",J1238,0)</f>
        <v>0</v>
      </c>
      <c r="BJ1238" s="17" t="s">
        <v>80</v>
      </c>
      <c r="BK1238" s="148">
        <f>ROUND(I1238*H1238,2)</f>
        <v>0</v>
      </c>
      <c r="BL1238" s="17" t="s">
        <v>368</v>
      </c>
      <c r="BM1238" s="147" t="s">
        <v>1589</v>
      </c>
    </row>
    <row r="1239" spans="2:65" s="1" customFormat="1" ht="49.15" customHeight="1">
      <c r="B1239" s="32"/>
      <c r="C1239" s="136" t="s">
        <v>1590</v>
      </c>
      <c r="D1239" s="136" t="s">
        <v>254</v>
      </c>
      <c r="E1239" s="137" t="s">
        <v>1591</v>
      </c>
      <c r="F1239" s="138" t="s">
        <v>1592</v>
      </c>
      <c r="G1239" s="139" t="s">
        <v>345</v>
      </c>
      <c r="H1239" s="140">
        <v>1</v>
      </c>
      <c r="I1239" s="141"/>
      <c r="J1239" s="142">
        <f>ROUND(I1239*H1239,2)</f>
        <v>0</v>
      </c>
      <c r="K1239" s="138" t="s">
        <v>1</v>
      </c>
      <c r="L1239" s="32"/>
      <c r="M1239" s="143" t="s">
        <v>1</v>
      </c>
      <c r="N1239" s="144" t="s">
        <v>38</v>
      </c>
      <c r="P1239" s="145">
        <f>O1239*H1239</f>
        <v>0</v>
      </c>
      <c r="Q1239" s="145">
        <v>0</v>
      </c>
      <c r="R1239" s="145">
        <f>Q1239*H1239</f>
        <v>0</v>
      </c>
      <c r="S1239" s="145">
        <v>0</v>
      </c>
      <c r="T1239" s="146">
        <f>S1239*H1239</f>
        <v>0</v>
      </c>
      <c r="AR1239" s="147" t="s">
        <v>368</v>
      </c>
      <c r="AT1239" s="147" t="s">
        <v>254</v>
      </c>
      <c r="AU1239" s="147" t="s">
        <v>82</v>
      </c>
      <c r="AY1239" s="17" t="s">
        <v>252</v>
      </c>
      <c r="BE1239" s="148">
        <f>IF(N1239="základní",J1239,0)</f>
        <v>0</v>
      </c>
      <c r="BF1239" s="148">
        <f>IF(N1239="snížená",J1239,0)</f>
        <v>0</v>
      </c>
      <c r="BG1239" s="148">
        <f>IF(N1239="zákl. přenesená",J1239,0)</f>
        <v>0</v>
      </c>
      <c r="BH1239" s="148">
        <f>IF(N1239="sníž. přenesená",J1239,0)</f>
        <v>0</v>
      </c>
      <c r="BI1239" s="148">
        <f>IF(N1239="nulová",J1239,0)</f>
        <v>0</v>
      </c>
      <c r="BJ1239" s="17" t="s">
        <v>80</v>
      </c>
      <c r="BK1239" s="148">
        <f>ROUND(I1239*H1239,2)</f>
        <v>0</v>
      </c>
      <c r="BL1239" s="17" t="s">
        <v>368</v>
      </c>
      <c r="BM1239" s="147" t="s">
        <v>1593</v>
      </c>
    </row>
    <row r="1240" spans="2:65" s="1" customFormat="1" ht="49.15" customHeight="1">
      <c r="B1240" s="32"/>
      <c r="C1240" s="136" t="s">
        <v>1594</v>
      </c>
      <c r="D1240" s="136" t="s">
        <v>254</v>
      </c>
      <c r="E1240" s="137" t="s">
        <v>1595</v>
      </c>
      <c r="F1240" s="138" t="s">
        <v>1596</v>
      </c>
      <c r="G1240" s="139" t="s">
        <v>345</v>
      </c>
      <c r="H1240" s="140">
        <v>1</v>
      </c>
      <c r="I1240" s="141"/>
      <c r="J1240" s="142">
        <f>ROUND(I1240*H1240,2)</f>
        <v>0</v>
      </c>
      <c r="K1240" s="138" t="s">
        <v>1</v>
      </c>
      <c r="L1240" s="32"/>
      <c r="M1240" s="143" t="s">
        <v>1</v>
      </c>
      <c r="N1240" s="144" t="s">
        <v>38</v>
      </c>
      <c r="P1240" s="145">
        <f>O1240*H1240</f>
        <v>0</v>
      </c>
      <c r="Q1240" s="145">
        <v>0</v>
      </c>
      <c r="R1240" s="145">
        <f>Q1240*H1240</f>
        <v>0</v>
      </c>
      <c r="S1240" s="145">
        <v>0</v>
      </c>
      <c r="T1240" s="146">
        <f>S1240*H1240</f>
        <v>0</v>
      </c>
      <c r="AR1240" s="147" t="s">
        <v>368</v>
      </c>
      <c r="AT1240" s="147" t="s">
        <v>254</v>
      </c>
      <c r="AU1240" s="147" t="s">
        <v>82</v>
      </c>
      <c r="AY1240" s="17" t="s">
        <v>252</v>
      </c>
      <c r="BE1240" s="148">
        <f>IF(N1240="základní",J1240,0)</f>
        <v>0</v>
      </c>
      <c r="BF1240" s="148">
        <f>IF(N1240="snížená",J1240,0)</f>
        <v>0</v>
      </c>
      <c r="BG1240" s="148">
        <f>IF(N1240="zákl. přenesená",J1240,0)</f>
        <v>0</v>
      </c>
      <c r="BH1240" s="148">
        <f>IF(N1240="sníž. přenesená",J1240,0)</f>
        <v>0</v>
      </c>
      <c r="BI1240" s="148">
        <f>IF(N1240="nulová",J1240,0)</f>
        <v>0</v>
      </c>
      <c r="BJ1240" s="17" t="s">
        <v>80</v>
      </c>
      <c r="BK1240" s="148">
        <f>ROUND(I1240*H1240,2)</f>
        <v>0</v>
      </c>
      <c r="BL1240" s="17" t="s">
        <v>368</v>
      </c>
      <c r="BM1240" s="147" t="s">
        <v>1597</v>
      </c>
    </row>
    <row r="1241" spans="2:65" s="1" customFormat="1" ht="49.15" customHeight="1">
      <c r="B1241" s="32"/>
      <c r="C1241" s="136" t="s">
        <v>1598</v>
      </c>
      <c r="D1241" s="136" t="s">
        <v>254</v>
      </c>
      <c r="E1241" s="137" t="s">
        <v>1454</v>
      </c>
      <c r="F1241" s="138" t="s">
        <v>1455</v>
      </c>
      <c r="G1241" s="139" t="s">
        <v>1295</v>
      </c>
      <c r="H1241" s="187"/>
      <c r="I1241" s="141"/>
      <c r="J1241" s="142">
        <f>ROUND(I1241*H1241,2)</f>
        <v>0</v>
      </c>
      <c r="K1241" s="138" t="s">
        <v>258</v>
      </c>
      <c r="L1241" s="32"/>
      <c r="M1241" s="143" t="s">
        <v>1</v>
      </c>
      <c r="N1241" s="144" t="s">
        <v>38</v>
      </c>
      <c r="P1241" s="145">
        <f>O1241*H1241</f>
        <v>0</v>
      </c>
      <c r="Q1241" s="145">
        <v>0</v>
      </c>
      <c r="R1241" s="145">
        <f>Q1241*H1241</f>
        <v>0</v>
      </c>
      <c r="S1241" s="145">
        <v>0</v>
      </c>
      <c r="T1241" s="146">
        <f>S1241*H1241</f>
        <v>0</v>
      </c>
      <c r="AR1241" s="147" t="s">
        <v>368</v>
      </c>
      <c r="AT1241" s="147" t="s">
        <v>254</v>
      </c>
      <c r="AU1241" s="147" t="s">
        <v>82</v>
      </c>
      <c r="AY1241" s="17" t="s">
        <v>252</v>
      </c>
      <c r="BE1241" s="148">
        <f>IF(N1241="základní",J1241,0)</f>
        <v>0</v>
      </c>
      <c r="BF1241" s="148">
        <f>IF(N1241="snížená",J1241,0)</f>
        <v>0</v>
      </c>
      <c r="BG1241" s="148">
        <f>IF(N1241="zákl. přenesená",J1241,0)</f>
        <v>0</v>
      </c>
      <c r="BH1241" s="148">
        <f>IF(N1241="sníž. přenesená",J1241,0)</f>
        <v>0</v>
      </c>
      <c r="BI1241" s="148">
        <f>IF(N1241="nulová",J1241,0)</f>
        <v>0</v>
      </c>
      <c r="BJ1241" s="17" t="s">
        <v>80</v>
      </c>
      <c r="BK1241" s="148">
        <f>ROUND(I1241*H1241,2)</f>
        <v>0</v>
      </c>
      <c r="BL1241" s="17" t="s">
        <v>368</v>
      </c>
      <c r="BM1241" s="147" t="s">
        <v>1599</v>
      </c>
    </row>
    <row r="1242" spans="2:65" s="11" customFormat="1" ht="22.9" customHeight="1">
      <c r="B1242" s="124"/>
      <c r="D1242" s="125" t="s">
        <v>72</v>
      </c>
      <c r="E1242" s="134" t="s">
        <v>1600</v>
      </c>
      <c r="F1242" s="134" t="s">
        <v>1601</v>
      </c>
      <c r="I1242" s="127"/>
      <c r="J1242" s="135">
        <f>BK1242</f>
        <v>0</v>
      </c>
      <c r="L1242" s="124"/>
      <c r="M1242" s="129"/>
      <c r="P1242" s="130">
        <f>SUM(P1243:P1246)</f>
        <v>0</v>
      </c>
      <c r="R1242" s="130">
        <f>SUM(R1243:R1246)</f>
        <v>0</v>
      </c>
      <c r="T1242" s="131">
        <f>SUM(T1243:T1246)</f>
        <v>11.063120000000001</v>
      </c>
      <c r="AR1242" s="125" t="s">
        <v>82</v>
      </c>
      <c r="AT1242" s="132" t="s">
        <v>72</v>
      </c>
      <c r="AU1242" s="132" t="s">
        <v>80</v>
      </c>
      <c r="AY1242" s="125" t="s">
        <v>252</v>
      </c>
      <c r="BK1242" s="133">
        <f>SUM(BK1243:BK1246)</f>
        <v>0</v>
      </c>
    </row>
    <row r="1243" spans="2:65" s="1" customFormat="1" ht="37.9" customHeight="1">
      <c r="B1243" s="32"/>
      <c r="C1243" s="136" t="s">
        <v>1602</v>
      </c>
      <c r="D1243" s="136" t="s">
        <v>254</v>
      </c>
      <c r="E1243" s="137" t="s">
        <v>1603</v>
      </c>
      <c r="F1243" s="138" t="s">
        <v>1604</v>
      </c>
      <c r="G1243" s="139" t="s">
        <v>901</v>
      </c>
      <c r="H1243" s="140">
        <v>11063.12</v>
      </c>
      <c r="I1243" s="141"/>
      <c r="J1243" s="142">
        <f>ROUND(I1243*H1243,2)</f>
        <v>0</v>
      </c>
      <c r="K1243" s="138" t="s">
        <v>1</v>
      </c>
      <c r="L1243" s="32"/>
      <c r="M1243" s="143" t="s">
        <v>1</v>
      </c>
      <c r="N1243" s="144" t="s">
        <v>38</v>
      </c>
      <c r="P1243" s="145">
        <f>O1243*H1243</f>
        <v>0</v>
      </c>
      <c r="Q1243" s="145">
        <v>0</v>
      </c>
      <c r="R1243" s="145">
        <f>Q1243*H1243</f>
        <v>0</v>
      </c>
      <c r="S1243" s="145">
        <v>0</v>
      </c>
      <c r="T1243" s="146">
        <f>S1243*H1243</f>
        <v>0</v>
      </c>
      <c r="AR1243" s="147" t="s">
        <v>368</v>
      </c>
      <c r="AT1243" s="147" t="s">
        <v>254</v>
      </c>
      <c r="AU1243" s="147" t="s">
        <v>82</v>
      </c>
      <c r="AY1243" s="17" t="s">
        <v>252</v>
      </c>
      <c r="BE1243" s="148">
        <f>IF(N1243="základní",J1243,0)</f>
        <v>0</v>
      </c>
      <c r="BF1243" s="148">
        <f>IF(N1243="snížená",J1243,0)</f>
        <v>0</v>
      </c>
      <c r="BG1243" s="148">
        <f>IF(N1243="zákl. přenesená",J1243,0)</f>
        <v>0</v>
      </c>
      <c r="BH1243" s="148">
        <f>IF(N1243="sníž. přenesená",J1243,0)</f>
        <v>0</v>
      </c>
      <c r="BI1243" s="148">
        <f>IF(N1243="nulová",J1243,0)</f>
        <v>0</v>
      </c>
      <c r="BJ1243" s="17" t="s">
        <v>80</v>
      </c>
      <c r="BK1243" s="148">
        <f>ROUND(I1243*H1243,2)</f>
        <v>0</v>
      </c>
      <c r="BL1243" s="17" t="s">
        <v>368</v>
      </c>
      <c r="BM1243" s="147" t="s">
        <v>1605</v>
      </c>
    </row>
    <row r="1244" spans="2:65" s="1" customFormat="1" ht="33" customHeight="1">
      <c r="B1244" s="32"/>
      <c r="C1244" s="136" t="s">
        <v>1606</v>
      </c>
      <c r="D1244" s="136" t="s">
        <v>254</v>
      </c>
      <c r="E1244" s="137" t="s">
        <v>1607</v>
      </c>
      <c r="F1244" s="138" t="s">
        <v>1608</v>
      </c>
      <c r="G1244" s="139" t="s">
        <v>901</v>
      </c>
      <c r="H1244" s="140">
        <v>11063.12</v>
      </c>
      <c r="I1244" s="141"/>
      <c r="J1244" s="142">
        <f>ROUND(I1244*H1244,2)</f>
        <v>0</v>
      </c>
      <c r="K1244" s="138" t="s">
        <v>258</v>
      </c>
      <c r="L1244" s="32"/>
      <c r="M1244" s="143" t="s">
        <v>1</v>
      </c>
      <c r="N1244" s="144" t="s">
        <v>38</v>
      </c>
      <c r="P1244" s="145">
        <f>O1244*H1244</f>
        <v>0</v>
      </c>
      <c r="Q1244" s="145">
        <v>0</v>
      </c>
      <c r="R1244" s="145">
        <f>Q1244*H1244</f>
        <v>0</v>
      </c>
      <c r="S1244" s="145">
        <v>1E-3</v>
      </c>
      <c r="T1244" s="146">
        <f>S1244*H1244</f>
        <v>11.063120000000001</v>
      </c>
      <c r="AR1244" s="147" t="s">
        <v>368</v>
      </c>
      <c r="AT1244" s="147" t="s">
        <v>254</v>
      </c>
      <c r="AU1244" s="147" t="s">
        <v>82</v>
      </c>
      <c r="AY1244" s="17" t="s">
        <v>252</v>
      </c>
      <c r="BE1244" s="148">
        <f>IF(N1244="základní",J1244,0)</f>
        <v>0</v>
      </c>
      <c r="BF1244" s="148">
        <f>IF(N1244="snížená",J1244,0)</f>
        <v>0</v>
      </c>
      <c r="BG1244" s="148">
        <f>IF(N1244="zákl. přenesená",J1244,0)</f>
        <v>0</v>
      </c>
      <c r="BH1244" s="148">
        <f>IF(N1244="sníž. přenesená",J1244,0)</f>
        <v>0</v>
      </c>
      <c r="BI1244" s="148">
        <f>IF(N1244="nulová",J1244,0)</f>
        <v>0</v>
      </c>
      <c r="BJ1244" s="17" t="s">
        <v>80</v>
      </c>
      <c r="BK1244" s="148">
        <f>ROUND(I1244*H1244,2)</f>
        <v>0</v>
      </c>
      <c r="BL1244" s="17" t="s">
        <v>368</v>
      </c>
      <c r="BM1244" s="147" t="s">
        <v>1609</v>
      </c>
    </row>
    <row r="1245" spans="2:65" s="12" customFormat="1">
      <c r="B1245" s="149"/>
      <c r="D1245" s="150" t="s">
        <v>261</v>
      </c>
      <c r="E1245" s="151" t="s">
        <v>1</v>
      </c>
      <c r="F1245" s="152" t="s">
        <v>1610</v>
      </c>
      <c r="H1245" s="151" t="s">
        <v>1</v>
      </c>
      <c r="I1245" s="153"/>
      <c r="L1245" s="149"/>
      <c r="M1245" s="154"/>
      <c r="T1245" s="155"/>
      <c r="AT1245" s="151" t="s">
        <v>261</v>
      </c>
      <c r="AU1245" s="151" t="s">
        <v>82</v>
      </c>
      <c r="AV1245" s="12" t="s">
        <v>80</v>
      </c>
      <c r="AW1245" s="12" t="s">
        <v>30</v>
      </c>
      <c r="AX1245" s="12" t="s">
        <v>73</v>
      </c>
      <c r="AY1245" s="151" t="s">
        <v>252</v>
      </c>
    </row>
    <row r="1246" spans="2:65" s="13" customFormat="1">
      <c r="B1246" s="156"/>
      <c r="D1246" s="150" t="s">
        <v>261</v>
      </c>
      <c r="E1246" s="157" t="s">
        <v>1</v>
      </c>
      <c r="F1246" s="158" t="s">
        <v>1611</v>
      </c>
      <c r="H1246" s="159">
        <v>11063.12</v>
      </c>
      <c r="I1246" s="160"/>
      <c r="L1246" s="156"/>
      <c r="M1246" s="161"/>
      <c r="T1246" s="162"/>
      <c r="AT1246" s="157" t="s">
        <v>261</v>
      </c>
      <c r="AU1246" s="157" t="s">
        <v>82</v>
      </c>
      <c r="AV1246" s="13" t="s">
        <v>82</v>
      </c>
      <c r="AW1246" s="13" t="s">
        <v>30</v>
      </c>
      <c r="AX1246" s="13" t="s">
        <v>80</v>
      </c>
      <c r="AY1246" s="157" t="s">
        <v>252</v>
      </c>
    </row>
    <row r="1247" spans="2:65" s="11" customFormat="1" ht="22.9" customHeight="1">
      <c r="B1247" s="124"/>
      <c r="D1247" s="125" t="s">
        <v>72</v>
      </c>
      <c r="E1247" s="134" t="s">
        <v>1612</v>
      </c>
      <c r="F1247" s="134" t="s">
        <v>1613</v>
      </c>
      <c r="I1247" s="127"/>
      <c r="J1247" s="135">
        <f>BK1247</f>
        <v>0</v>
      </c>
      <c r="L1247" s="124"/>
      <c r="M1247" s="129"/>
      <c r="P1247" s="130">
        <f>SUM(P1248:P1296)</f>
        <v>0</v>
      </c>
      <c r="R1247" s="130">
        <f>SUM(R1248:R1296)</f>
        <v>4.5722138599999997</v>
      </c>
      <c r="T1247" s="131">
        <f>SUM(T1248:T1296)</f>
        <v>0</v>
      </c>
      <c r="AR1247" s="125" t="s">
        <v>82</v>
      </c>
      <c r="AT1247" s="132" t="s">
        <v>72</v>
      </c>
      <c r="AU1247" s="132" t="s">
        <v>80</v>
      </c>
      <c r="AY1247" s="125" t="s">
        <v>252</v>
      </c>
      <c r="BK1247" s="133">
        <f>SUM(BK1248:BK1296)</f>
        <v>0</v>
      </c>
    </row>
    <row r="1248" spans="2:65" s="1" customFormat="1" ht="24.2" customHeight="1">
      <c r="B1248" s="32"/>
      <c r="C1248" s="136" t="s">
        <v>1614</v>
      </c>
      <c r="D1248" s="136" t="s">
        <v>254</v>
      </c>
      <c r="E1248" s="137" t="s">
        <v>1615</v>
      </c>
      <c r="F1248" s="138" t="s">
        <v>1616</v>
      </c>
      <c r="G1248" s="139" t="s">
        <v>257</v>
      </c>
      <c r="H1248" s="140">
        <v>69.569999999999993</v>
      </c>
      <c r="I1248" s="141"/>
      <c r="J1248" s="142">
        <f>ROUND(I1248*H1248,2)</f>
        <v>0</v>
      </c>
      <c r="K1248" s="138" t="s">
        <v>258</v>
      </c>
      <c r="L1248" s="32"/>
      <c r="M1248" s="143" t="s">
        <v>1</v>
      </c>
      <c r="N1248" s="144" t="s">
        <v>38</v>
      </c>
      <c r="P1248" s="145">
        <f>O1248*H1248</f>
        <v>0</v>
      </c>
      <c r="Q1248" s="145">
        <v>0</v>
      </c>
      <c r="R1248" s="145">
        <f>Q1248*H1248</f>
        <v>0</v>
      </c>
      <c r="S1248" s="145">
        <v>0</v>
      </c>
      <c r="T1248" s="146">
        <f>S1248*H1248</f>
        <v>0</v>
      </c>
      <c r="AR1248" s="147" t="s">
        <v>368</v>
      </c>
      <c r="AT1248" s="147" t="s">
        <v>254</v>
      </c>
      <c r="AU1248" s="147" t="s">
        <v>82</v>
      </c>
      <c r="AY1248" s="17" t="s">
        <v>252</v>
      </c>
      <c r="BE1248" s="148">
        <f>IF(N1248="základní",J1248,0)</f>
        <v>0</v>
      </c>
      <c r="BF1248" s="148">
        <f>IF(N1248="snížená",J1248,0)</f>
        <v>0</v>
      </c>
      <c r="BG1248" s="148">
        <f>IF(N1248="zákl. přenesená",J1248,0)</f>
        <v>0</v>
      </c>
      <c r="BH1248" s="148">
        <f>IF(N1248="sníž. přenesená",J1248,0)</f>
        <v>0</v>
      </c>
      <c r="BI1248" s="148">
        <f>IF(N1248="nulová",J1248,0)</f>
        <v>0</v>
      </c>
      <c r="BJ1248" s="17" t="s">
        <v>80</v>
      </c>
      <c r="BK1248" s="148">
        <f>ROUND(I1248*H1248,2)</f>
        <v>0</v>
      </c>
      <c r="BL1248" s="17" t="s">
        <v>368</v>
      </c>
      <c r="BM1248" s="147" t="s">
        <v>1617</v>
      </c>
    </row>
    <row r="1249" spans="2:65" s="12" customFormat="1">
      <c r="B1249" s="149"/>
      <c r="D1249" s="150" t="s">
        <v>261</v>
      </c>
      <c r="E1249" s="151" t="s">
        <v>1</v>
      </c>
      <c r="F1249" s="152" t="s">
        <v>1618</v>
      </c>
      <c r="H1249" s="151" t="s">
        <v>1</v>
      </c>
      <c r="I1249" s="153"/>
      <c r="L1249" s="149"/>
      <c r="M1249" s="154"/>
      <c r="T1249" s="155"/>
      <c r="AT1249" s="151" t="s">
        <v>261</v>
      </c>
      <c r="AU1249" s="151" t="s">
        <v>82</v>
      </c>
      <c r="AV1249" s="12" t="s">
        <v>80</v>
      </c>
      <c r="AW1249" s="12" t="s">
        <v>30</v>
      </c>
      <c r="AX1249" s="12" t="s">
        <v>73</v>
      </c>
      <c r="AY1249" s="151" t="s">
        <v>252</v>
      </c>
    </row>
    <row r="1250" spans="2:65" s="13" customFormat="1">
      <c r="B1250" s="156"/>
      <c r="D1250" s="150" t="s">
        <v>261</v>
      </c>
      <c r="E1250" s="157" t="s">
        <v>1</v>
      </c>
      <c r="F1250" s="158" t="s">
        <v>1619</v>
      </c>
      <c r="H1250" s="159">
        <v>69.569999999999993</v>
      </c>
      <c r="I1250" s="160"/>
      <c r="L1250" s="156"/>
      <c r="M1250" s="161"/>
      <c r="T1250" s="162"/>
      <c r="AT1250" s="157" t="s">
        <v>261</v>
      </c>
      <c r="AU1250" s="157" t="s">
        <v>82</v>
      </c>
      <c r="AV1250" s="13" t="s">
        <v>82</v>
      </c>
      <c r="AW1250" s="13" t="s">
        <v>30</v>
      </c>
      <c r="AX1250" s="13" t="s">
        <v>80</v>
      </c>
      <c r="AY1250" s="157" t="s">
        <v>252</v>
      </c>
    </row>
    <row r="1251" spans="2:65" s="1" customFormat="1" ht="24.2" customHeight="1">
      <c r="B1251" s="32"/>
      <c r="C1251" s="136" t="s">
        <v>1620</v>
      </c>
      <c r="D1251" s="136" t="s">
        <v>254</v>
      </c>
      <c r="E1251" s="137" t="s">
        <v>1621</v>
      </c>
      <c r="F1251" s="138" t="s">
        <v>1622</v>
      </c>
      <c r="G1251" s="139" t="s">
        <v>257</v>
      </c>
      <c r="H1251" s="140">
        <v>256.77</v>
      </c>
      <c r="I1251" s="141"/>
      <c r="J1251" s="142">
        <f>ROUND(I1251*H1251,2)</f>
        <v>0</v>
      </c>
      <c r="K1251" s="138" t="s">
        <v>258</v>
      </c>
      <c r="L1251" s="32"/>
      <c r="M1251" s="143" t="s">
        <v>1</v>
      </c>
      <c r="N1251" s="144" t="s">
        <v>38</v>
      </c>
      <c r="P1251" s="145">
        <f>O1251*H1251</f>
        <v>0</v>
      </c>
      <c r="Q1251" s="145">
        <v>2.9999999999999997E-4</v>
      </c>
      <c r="R1251" s="145">
        <f>Q1251*H1251</f>
        <v>7.7030999999999988E-2</v>
      </c>
      <c r="S1251" s="145">
        <v>0</v>
      </c>
      <c r="T1251" s="146">
        <f>S1251*H1251</f>
        <v>0</v>
      </c>
      <c r="AR1251" s="147" t="s">
        <v>368</v>
      </c>
      <c r="AT1251" s="147" t="s">
        <v>254</v>
      </c>
      <c r="AU1251" s="147" t="s">
        <v>82</v>
      </c>
      <c r="AY1251" s="17" t="s">
        <v>252</v>
      </c>
      <c r="BE1251" s="148">
        <f>IF(N1251="základní",J1251,0)</f>
        <v>0</v>
      </c>
      <c r="BF1251" s="148">
        <f>IF(N1251="snížená",J1251,0)</f>
        <v>0</v>
      </c>
      <c r="BG1251" s="148">
        <f>IF(N1251="zákl. přenesená",J1251,0)</f>
        <v>0</v>
      </c>
      <c r="BH1251" s="148">
        <f>IF(N1251="sníž. přenesená",J1251,0)</f>
        <v>0</v>
      </c>
      <c r="BI1251" s="148">
        <f>IF(N1251="nulová",J1251,0)</f>
        <v>0</v>
      </c>
      <c r="BJ1251" s="17" t="s">
        <v>80</v>
      </c>
      <c r="BK1251" s="148">
        <f>ROUND(I1251*H1251,2)</f>
        <v>0</v>
      </c>
      <c r="BL1251" s="17" t="s">
        <v>368</v>
      </c>
      <c r="BM1251" s="147" t="s">
        <v>1623</v>
      </c>
    </row>
    <row r="1252" spans="2:65" s="12" customFormat="1">
      <c r="B1252" s="149"/>
      <c r="D1252" s="150" t="s">
        <v>261</v>
      </c>
      <c r="E1252" s="151" t="s">
        <v>1</v>
      </c>
      <c r="F1252" s="152" t="s">
        <v>1618</v>
      </c>
      <c r="H1252" s="151" t="s">
        <v>1</v>
      </c>
      <c r="I1252" s="153"/>
      <c r="L1252" s="149"/>
      <c r="M1252" s="154"/>
      <c r="T1252" s="155"/>
      <c r="AT1252" s="151" t="s">
        <v>261</v>
      </c>
      <c r="AU1252" s="151" t="s">
        <v>82</v>
      </c>
      <c r="AV1252" s="12" t="s">
        <v>80</v>
      </c>
      <c r="AW1252" s="12" t="s">
        <v>30</v>
      </c>
      <c r="AX1252" s="12" t="s">
        <v>73</v>
      </c>
      <c r="AY1252" s="151" t="s">
        <v>252</v>
      </c>
    </row>
    <row r="1253" spans="2:65" s="13" customFormat="1">
      <c r="B1253" s="156"/>
      <c r="D1253" s="150" t="s">
        <v>261</v>
      </c>
      <c r="E1253" s="157" t="s">
        <v>1</v>
      </c>
      <c r="F1253" s="158" t="s">
        <v>1619</v>
      </c>
      <c r="H1253" s="159">
        <v>69.569999999999993</v>
      </c>
      <c r="I1253" s="160"/>
      <c r="L1253" s="156"/>
      <c r="M1253" s="161"/>
      <c r="T1253" s="162"/>
      <c r="AT1253" s="157" t="s">
        <v>261</v>
      </c>
      <c r="AU1253" s="157" t="s">
        <v>82</v>
      </c>
      <c r="AV1253" s="13" t="s">
        <v>82</v>
      </c>
      <c r="AW1253" s="13" t="s">
        <v>30</v>
      </c>
      <c r="AX1253" s="13" t="s">
        <v>73</v>
      </c>
      <c r="AY1253" s="157" t="s">
        <v>252</v>
      </c>
    </row>
    <row r="1254" spans="2:65" s="12" customFormat="1">
      <c r="B1254" s="149"/>
      <c r="D1254" s="150" t="s">
        <v>261</v>
      </c>
      <c r="E1254" s="151" t="s">
        <v>1</v>
      </c>
      <c r="F1254" s="152" t="s">
        <v>606</v>
      </c>
      <c r="H1254" s="151" t="s">
        <v>1</v>
      </c>
      <c r="I1254" s="153"/>
      <c r="L1254" s="149"/>
      <c r="M1254" s="154"/>
      <c r="T1254" s="155"/>
      <c r="AT1254" s="151" t="s">
        <v>261</v>
      </c>
      <c r="AU1254" s="151" t="s">
        <v>82</v>
      </c>
      <c r="AV1254" s="12" t="s">
        <v>80</v>
      </c>
      <c r="AW1254" s="12" t="s">
        <v>30</v>
      </c>
      <c r="AX1254" s="12" t="s">
        <v>73</v>
      </c>
      <c r="AY1254" s="151" t="s">
        <v>252</v>
      </c>
    </row>
    <row r="1255" spans="2:65" s="12" customFormat="1">
      <c r="B1255" s="149"/>
      <c r="D1255" s="150" t="s">
        <v>261</v>
      </c>
      <c r="E1255" s="151" t="s">
        <v>1</v>
      </c>
      <c r="F1255" s="152" t="s">
        <v>1624</v>
      </c>
      <c r="H1255" s="151" t="s">
        <v>1</v>
      </c>
      <c r="I1255" s="153"/>
      <c r="L1255" s="149"/>
      <c r="M1255" s="154"/>
      <c r="T1255" s="155"/>
      <c r="AT1255" s="151" t="s">
        <v>261</v>
      </c>
      <c r="AU1255" s="151" t="s">
        <v>82</v>
      </c>
      <c r="AV1255" s="12" t="s">
        <v>80</v>
      </c>
      <c r="AW1255" s="12" t="s">
        <v>30</v>
      </c>
      <c r="AX1255" s="12" t="s">
        <v>73</v>
      </c>
      <c r="AY1255" s="151" t="s">
        <v>252</v>
      </c>
    </row>
    <row r="1256" spans="2:65" s="13" customFormat="1">
      <c r="B1256" s="156"/>
      <c r="D1256" s="150" t="s">
        <v>261</v>
      </c>
      <c r="E1256" s="157" t="s">
        <v>1</v>
      </c>
      <c r="F1256" s="158" t="s">
        <v>595</v>
      </c>
      <c r="H1256" s="159">
        <v>93.6</v>
      </c>
      <c r="I1256" s="160"/>
      <c r="L1256" s="156"/>
      <c r="M1256" s="161"/>
      <c r="T1256" s="162"/>
      <c r="AT1256" s="157" t="s">
        <v>261</v>
      </c>
      <c r="AU1256" s="157" t="s">
        <v>82</v>
      </c>
      <c r="AV1256" s="13" t="s">
        <v>82</v>
      </c>
      <c r="AW1256" s="13" t="s">
        <v>30</v>
      </c>
      <c r="AX1256" s="13" t="s">
        <v>73</v>
      </c>
      <c r="AY1256" s="157" t="s">
        <v>252</v>
      </c>
    </row>
    <row r="1257" spans="2:65" s="12" customFormat="1">
      <c r="B1257" s="149"/>
      <c r="D1257" s="150" t="s">
        <v>261</v>
      </c>
      <c r="E1257" s="151" t="s">
        <v>1</v>
      </c>
      <c r="F1257" s="152" t="s">
        <v>1625</v>
      </c>
      <c r="H1257" s="151" t="s">
        <v>1</v>
      </c>
      <c r="I1257" s="153"/>
      <c r="L1257" s="149"/>
      <c r="M1257" s="154"/>
      <c r="T1257" s="155"/>
      <c r="AT1257" s="151" t="s">
        <v>261</v>
      </c>
      <c r="AU1257" s="151" t="s">
        <v>82</v>
      </c>
      <c r="AV1257" s="12" t="s">
        <v>80</v>
      </c>
      <c r="AW1257" s="12" t="s">
        <v>30</v>
      </c>
      <c r="AX1257" s="12" t="s">
        <v>73</v>
      </c>
      <c r="AY1257" s="151" t="s">
        <v>252</v>
      </c>
    </row>
    <row r="1258" spans="2:65" s="13" customFormat="1">
      <c r="B1258" s="156"/>
      <c r="D1258" s="150" t="s">
        <v>261</v>
      </c>
      <c r="E1258" s="157" t="s">
        <v>1</v>
      </c>
      <c r="F1258" s="158" t="s">
        <v>595</v>
      </c>
      <c r="H1258" s="159">
        <v>93.6</v>
      </c>
      <c r="I1258" s="160"/>
      <c r="L1258" s="156"/>
      <c r="M1258" s="161"/>
      <c r="T1258" s="162"/>
      <c r="AT1258" s="157" t="s">
        <v>261</v>
      </c>
      <c r="AU1258" s="157" t="s">
        <v>82</v>
      </c>
      <c r="AV1258" s="13" t="s">
        <v>82</v>
      </c>
      <c r="AW1258" s="13" t="s">
        <v>30</v>
      </c>
      <c r="AX1258" s="13" t="s">
        <v>73</v>
      </c>
      <c r="AY1258" s="157" t="s">
        <v>252</v>
      </c>
    </row>
    <row r="1259" spans="2:65" s="14" customFormat="1">
      <c r="B1259" s="163"/>
      <c r="D1259" s="150" t="s">
        <v>261</v>
      </c>
      <c r="E1259" s="164" t="s">
        <v>1</v>
      </c>
      <c r="F1259" s="165" t="s">
        <v>277</v>
      </c>
      <c r="H1259" s="166">
        <v>256.77</v>
      </c>
      <c r="I1259" s="167"/>
      <c r="L1259" s="163"/>
      <c r="M1259" s="168"/>
      <c r="T1259" s="169"/>
      <c r="AT1259" s="164" t="s">
        <v>261</v>
      </c>
      <c r="AU1259" s="164" t="s">
        <v>82</v>
      </c>
      <c r="AV1259" s="14" t="s">
        <v>259</v>
      </c>
      <c r="AW1259" s="14" t="s">
        <v>30</v>
      </c>
      <c r="AX1259" s="14" t="s">
        <v>80</v>
      </c>
      <c r="AY1259" s="164" t="s">
        <v>252</v>
      </c>
    </row>
    <row r="1260" spans="2:65" s="1" customFormat="1" ht="37.9" customHeight="1">
      <c r="B1260" s="32"/>
      <c r="C1260" s="136" t="s">
        <v>1626</v>
      </c>
      <c r="D1260" s="136" t="s">
        <v>254</v>
      </c>
      <c r="E1260" s="137" t="s">
        <v>1627</v>
      </c>
      <c r="F1260" s="138" t="s">
        <v>1628</v>
      </c>
      <c r="G1260" s="139" t="s">
        <v>257</v>
      </c>
      <c r="H1260" s="140">
        <v>256.77</v>
      </c>
      <c r="I1260" s="141"/>
      <c r="J1260" s="142">
        <f>ROUND(I1260*H1260,2)</f>
        <v>0</v>
      </c>
      <c r="K1260" s="138" t="s">
        <v>258</v>
      </c>
      <c r="L1260" s="32"/>
      <c r="M1260" s="143" t="s">
        <v>1</v>
      </c>
      <c r="N1260" s="144" t="s">
        <v>38</v>
      </c>
      <c r="P1260" s="145">
        <f>O1260*H1260</f>
        <v>0</v>
      </c>
      <c r="Q1260" s="145">
        <v>7.4999999999999997E-3</v>
      </c>
      <c r="R1260" s="145">
        <f>Q1260*H1260</f>
        <v>1.9257749999999998</v>
      </c>
      <c r="S1260" s="145">
        <v>0</v>
      </c>
      <c r="T1260" s="146">
        <f>S1260*H1260</f>
        <v>0</v>
      </c>
      <c r="AR1260" s="147" t="s">
        <v>368</v>
      </c>
      <c r="AT1260" s="147" t="s">
        <v>254</v>
      </c>
      <c r="AU1260" s="147" t="s">
        <v>82</v>
      </c>
      <c r="AY1260" s="17" t="s">
        <v>252</v>
      </c>
      <c r="BE1260" s="148">
        <f>IF(N1260="základní",J1260,0)</f>
        <v>0</v>
      </c>
      <c r="BF1260" s="148">
        <f>IF(N1260="snížená",J1260,0)</f>
        <v>0</v>
      </c>
      <c r="BG1260" s="148">
        <f>IF(N1260="zákl. přenesená",J1260,0)</f>
        <v>0</v>
      </c>
      <c r="BH1260" s="148">
        <f>IF(N1260="sníž. přenesená",J1260,0)</f>
        <v>0</v>
      </c>
      <c r="BI1260" s="148">
        <f>IF(N1260="nulová",J1260,0)</f>
        <v>0</v>
      </c>
      <c r="BJ1260" s="17" t="s">
        <v>80</v>
      </c>
      <c r="BK1260" s="148">
        <f>ROUND(I1260*H1260,2)</f>
        <v>0</v>
      </c>
      <c r="BL1260" s="17" t="s">
        <v>368</v>
      </c>
      <c r="BM1260" s="147" t="s">
        <v>1629</v>
      </c>
    </row>
    <row r="1261" spans="2:65" s="12" customFormat="1">
      <c r="B1261" s="149"/>
      <c r="D1261" s="150" t="s">
        <v>261</v>
      </c>
      <c r="E1261" s="151" t="s">
        <v>1</v>
      </c>
      <c r="F1261" s="152" t="s">
        <v>1618</v>
      </c>
      <c r="H1261" s="151" t="s">
        <v>1</v>
      </c>
      <c r="I1261" s="153"/>
      <c r="L1261" s="149"/>
      <c r="M1261" s="154"/>
      <c r="T1261" s="155"/>
      <c r="AT1261" s="151" t="s">
        <v>261</v>
      </c>
      <c r="AU1261" s="151" t="s">
        <v>82</v>
      </c>
      <c r="AV1261" s="12" t="s">
        <v>80</v>
      </c>
      <c r="AW1261" s="12" t="s">
        <v>30</v>
      </c>
      <c r="AX1261" s="12" t="s">
        <v>73</v>
      </c>
      <c r="AY1261" s="151" t="s">
        <v>252</v>
      </c>
    </row>
    <row r="1262" spans="2:65" s="13" customFormat="1">
      <c r="B1262" s="156"/>
      <c r="D1262" s="150" t="s">
        <v>261</v>
      </c>
      <c r="E1262" s="157" t="s">
        <v>1</v>
      </c>
      <c r="F1262" s="158" t="s">
        <v>1619</v>
      </c>
      <c r="H1262" s="159">
        <v>69.569999999999993</v>
      </c>
      <c r="I1262" s="160"/>
      <c r="L1262" s="156"/>
      <c r="M1262" s="161"/>
      <c r="T1262" s="162"/>
      <c r="AT1262" s="157" t="s">
        <v>261</v>
      </c>
      <c r="AU1262" s="157" t="s">
        <v>82</v>
      </c>
      <c r="AV1262" s="13" t="s">
        <v>82</v>
      </c>
      <c r="AW1262" s="13" t="s">
        <v>30</v>
      </c>
      <c r="AX1262" s="13" t="s">
        <v>73</v>
      </c>
      <c r="AY1262" s="157" t="s">
        <v>252</v>
      </c>
    </row>
    <row r="1263" spans="2:65" s="12" customFormat="1">
      <c r="B1263" s="149"/>
      <c r="D1263" s="150" t="s">
        <v>261</v>
      </c>
      <c r="E1263" s="151" t="s">
        <v>1</v>
      </c>
      <c r="F1263" s="152" t="s">
        <v>606</v>
      </c>
      <c r="H1263" s="151" t="s">
        <v>1</v>
      </c>
      <c r="I1263" s="153"/>
      <c r="L1263" s="149"/>
      <c r="M1263" s="154"/>
      <c r="T1263" s="155"/>
      <c r="AT1263" s="151" t="s">
        <v>261</v>
      </c>
      <c r="AU1263" s="151" t="s">
        <v>82</v>
      </c>
      <c r="AV1263" s="12" t="s">
        <v>80</v>
      </c>
      <c r="AW1263" s="12" t="s">
        <v>30</v>
      </c>
      <c r="AX1263" s="12" t="s">
        <v>73</v>
      </c>
      <c r="AY1263" s="151" t="s">
        <v>252</v>
      </c>
    </row>
    <row r="1264" spans="2:65" s="12" customFormat="1">
      <c r="B1264" s="149"/>
      <c r="D1264" s="150" t="s">
        <v>261</v>
      </c>
      <c r="E1264" s="151" t="s">
        <v>1</v>
      </c>
      <c r="F1264" s="152" t="s">
        <v>1630</v>
      </c>
      <c r="H1264" s="151" t="s">
        <v>1</v>
      </c>
      <c r="I1264" s="153"/>
      <c r="L1264" s="149"/>
      <c r="M1264" s="154"/>
      <c r="T1264" s="155"/>
      <c r="AT1264" s="151" t="s">
        <v>261</v>
      </c>
      <c r="AU1264" s="151" t="s">
        <v>82</v>
      </c>
      <c r="AV1264" s="12" t="s">
        <v>80</v>
      </c>
      <c r="AW1264" s="12" t="s">
        <v>30</v>
      </c>
      <c r="AX1264" s="12" t="s">
        <v>73</v>
      </c>
      <c r="AY1264" s="151" t="s">
        <v>252</v>
      </c>
    </row>
    <row r="1265" spans="2:65" s="13" customFormat="1">
      <c r="B1265" s="156"/>
      <c r="D1265" s="150" t="s">
        <v>261</v>
      </c>
      <c r="E1265" s="157" t="s">
        <v>1</v>
      </c>
      <c r="F1265" s="158" t="s">
        <v>595</v>
      </c>
      <c r="H1265" s="159">
        <v>93.6</v>
      </c>
      <c r="I1265" s="160"/>
      <c r="L1265" s="156"/>
      <c r="M1265" s="161"/>
      <c r="T1265" s="162"/>
      <c r="AT1265" s="157" t="s">
        <v>261</v>
      </c>
      <c r="AU1265" s="157" t="s">
        <v>82</v>
      </c>
      <c r="AV1265" s="13" t="s">
        <v>82</v>
      </c>
      <c r="AW1265" s="13" t="s">
        <v>30</v>
      </c>
      <c r="AX1265" s="13" t="s">
        <v>73</v>
      </c>
      <c r="AY1265" s="157" t="s">
        <v>252</v>
      </c>
    </row>
    <row r="1266" spans="2:65" s="12" customFormat="1">
      <c r="B1266" s="149"/>
      <c r="D1266" s="150" t="s">
        <v>261</v>
      </c>
      <c r="E1266" s="151" t="s">
        <v>1</v>
      </c>
      <c r="F1266" s="152" t="s">
        <v>1625</v>
      </c>
      <c r="H1266" s="151" t="s">
        <v>1</v>
      </c>
      <c r="I1266" s="153"/>
      <c r="L1266" s="149"/>
      <c r="M1266" s="154"/>
      <c r="T1266" s="155"/>
      <c r="AT1266" s="151" t="s">
        <v>261</v>
      </c>
      <c r="AU1266" s="151" t="s">
        <v>82</v>
      </c>
      <c r="AV1266" s="12" t="s">
        <v>80</v>
      </c>
      <c r="AW1266" s="12" t="s">
        <v>30</v>
      </c>
      <c r="AX1266" s="12" t="s">
        <v>73</v>
      </c>
      <c r="AY1266" s="151" t="s">
        <v>252</v>
      </c>
    </row>
    <row r="1267" spans="2:65" s="13" customFormat="1">
      <c r="B1267" s="156"/>
      <c r="D1267" s="150" t="s">
        <v>261</v>
      </c>
      <c r="E1267" s="157" t="s">
        <v>1</v>
      </c>
      <c r="F1267" s="158" t="s">
        <v>595</v>
      </c>
      <c r="H1267" s="159">
        <v>93.6</v>
      </c>
      <c r="I1267" s="160"/>
      <c r="L1267" s="156"/>
      <c r="M1267" s="161"/>
      <c r="T1267" s="162"/>
      <c r="AT1267" s="157" t="s">
        <v>261</v>
      </c>
      <c r="AU1267" s="157" t="s">
        <v>82</v>
      </c>
      <c r="AV1267" s="13" t="s">
        <v>82</v>
      </c>
      <c r="AW1267" s="13" t="s">
        <v>30</v>
      </c>
      <c r="AX1267" s="13" t="s">
        <v>73</v>
      </c>
      <c r="AY1267" s="157" t="s">
        <v>252</v>
      </c>
    </row>
    <row r="1268" spans="2:65" s="14" customFormat="1">
      <c r="B1268" s="163"/>
      <c r="D1268" s="150" t="s">
        <v>261</v>
      </c>
      <c r="E1268" s="164" t="s">
        <v>1</v>
      </c>
      <c r="F1268" s="165" t="s">
        <v>277</v>
      </c>
      <c r="H1268" s="166">
        <v>256.77</v>
      </c>
      <c r="I1268" s="167"/>
      <c r="L1268" s="163"/>
      <c r="M1268" s="168"/>
      <c r="T1268" s="169"/>
      <c r="AT1268" s="164" t="s">
        <v>261</v>
      </c>
      <c r="AU1268" s="164" t="s">
        <v>82</v>
      </c>
      <c r="AV1268" s="14" t="s">
        <v>259</v>
      </c>
      <c r="AW1268" s="14" t="s">
        <v>30</v>
      </c>
      <c r="AX1268" s="14" t="s">
        <v>80</v>
      </c>
      <c r="AY1268" s="164" t="s">
        <v>252</v>
      </c>
    </row>
    <row r="1269" spans="2:65" s="1" customFormat="1" ht="37.9" customHeight="1">
      <c r="B1269" s="32"/>
      <c r="C1269" s="136" t="s">
        <v>1631</v>
      </c>
      <c r="D1269" s="136" t="s">
        <v>254</v>
      </c>
      <c r="E1269" s="137" t="s">
        <v>1632</v>
      </c>
      <c r="F1269" s="138" t="s">
        <v>1633</v>
      </c>
      <c r="G1269" s="139" t="s">
        <v>610</v>
      </c>
      <c r="H1269" s="140">
        <v>54.54</v>
      </c>
      <c r="I1269" s="141"/>
      <c r="J1269" s="142">
        <f>ROUND(I1269*H1269,2)</f>
        <v>0</v>
      </c>
      <c r="K1269" s="138" t="s">
        <v>258</v>
      </c>
      <c r="L1269" s="32"/>
      <c r="M1269" s="143" t="s">
        <v>1</v>
      </c>
      <c r="N1269" s="144" t="s">
        <v>38</v>
      </c>
      <c r="P1269" s="145">
        <f>O1269*H1269</f>
        <v>0</v>
      </c>
      <c r="Q1269" s="145">
        <v>2.9999999999999997E-4</v>
      </c>
      <c r="R1269" s="145">
        <f>Q1269*H1269</f>
        <v>1.6361999999999998E-2</v>
      </c>
      <c r="S1269" s="145">
        <v>0</v>
      </c>
      <c r="T1269" s="146">
        <f>S1269*H1269</f>
        <v>0</v>
      </c>
      <c r="AR1269" s="147" t="s">
        <v>368</v>
      </c>
      <c r="AT1269" s="147" t="s">
        <v>254</v>
      </c>
      <c r="AU1269" s="147" t="s">
        <v>82</v>
      </c>
      <c r="AY1269" s="17" t="s">
        <v>252</v>
      </c>
      <c r="BE1269" s="148">
        <f>IF(N1269="základní",J1269,0)</f>
        <v>0</v>
      </c>
      <c r="BF1269" s="148">
        <f>IF(N1269="snížená",J1269,0)</f>
        <v>0</v>
      </c>
      <c r="BG1269" s="148">
        <f>IF(N1269="zákl. přenesená",J1269,0)</f>
        <v>0</v>
      </c>
      <c r="BH1269" s="148">
        <f>IF(N1269="sníž. přenesená",J1269,0)</f>
        <v>0</v>
      </c>
      <c r="BI1269" s="148">
        <f>IF(N1269="nulová",J1269,0)</f>
        <v>0</v>
      </c>
      <c r="BJ1269" s="17" t="s">
        <v>80</v>
      </c>
      <c r="BK1269" s="148">
        <f>ROUND(I1269*H1269,2)</f>
        <v>0</v>
      </c>
      <c r="BL1269" s="17" t="s">
        <v>368</v>
      </c>
      <c r="BM1269" s="147" t="s">
        <v>1634</v>
      </c>
    </row>
    <row r="1270" spans="2:65" s="12" customFormat="1">
      <c r="B1270" s="149"/>
      <c r="D1270" s="150" t="s">
        <v>261</v>
      </c>
      <c r="E1270" s="151" t="s">
        <v>1</v>
      </c>
      <c r="F1270" s="152" t="s">
        <v>301</v>
      </c>
      <c r="H1270" s="151" t="s">
        <v>1</v>
      </c>
      <c r="I1270" s="153"/>
      <c r="L1270" s="149"/>
      <c r="M1270" s="154"/>
      <c r="T1270" s="155"/>
      <c r="AT1270" s="151" t="s">
        <v>261</v>
      </c>
      <c r="AU1270" s="151" t="s">
        <v>82</v>
      </c>
      <c r="AV1270" s="12" t="s">
        <v>80</v>
      </c>
      <c r="AW1270" s="12" t="s">
        <v>30</v>
      </c>
      <c r="AX1270" s="12" t="s">
        <v>73</v>
      </c>
      <c r="AY1270" s="151" t="s">
        <v>252</v>
      </c>
    </row>
    <row r="1271" spans="2:65" s="13" customFormat="1">
      <c r="B1271" s="156"/>
      <c r="D1271" s="150" t="s">
        <v>261</v>
      </c>
      <c r="E1271" s="157" t="s">
        <v>1</v>
      </c>
      <c r="F1271" s="158" t="s">
        <v>1635</v>
      </c>
      <c r="H1271" s="159">
        <v>16.68</v>
      </c>
      <c r="I1271" s="160"/>
      <c r="L1271" s="156"/>
      <c r="M1271" s="161"/>
      <c r="T1271" s="162"/>
      <c r="AT1271" s="157" t="s">
        <v>261</v>
      </c>
      <c r="AU1271" s="157" t="s">
        <v>82</v>
      </c>
      <c r="AV1271" s="13" t="s">
        <v>82</v>
      </c>
      <c r="AW1271" s="13" t="s">
        <v>30</v>
      </c>
      <c r="AX1271" s="13" t="s">
        <v>73</v>
      </c>
      <c r="AY1271" s="157" t="s">
        <v>252</v>
      </c>
    </row>
    <row r="1272" spans="2:65" s="12" customFormat="1">
      <c r="B1272" s="149"/>
      <c r="D1272" s="150" t="s">
        <v>261</v>
      </c>
      <c r="E1272" s="151" t="s">
        <v>1</v>
      </c>
      <c r="F1272" s="152" t="s">
        <v>367</v>
      </c>
      <c r="H1272" s="151" t="s">
        <v>1</v>
      </c>
      <c r="I1272" s="153"/>
      <c r="L1272" s="149"/>
      <c r="M1272" s="154"/>
      <c r="T1272" s="155"/>
      <c r="AT1272" s="151" t="s">
        <v>261</v>
      </c>
      <c r="AU1272" s="151" t="s">
        <v>82</v>
      </c>
      <c r="AV1272" s="12" t="s">
        <v>80</v>
      </c>
      <c r="AW1272" s="12" t="s">
        <v>30</v>
      </c>
      <c r="AX1272" s="12" t="s">
        <v>73</v>
      </c>
      <c r="AY1272" s="151" t="s">
        <v>252</v>
      </c>
    </row>
    <row r="1273" spans="2:65" s="13" customFormat="1">
      <c r="B1273" s="156"/>
      <c r="D1273" s="150" t="s">
        <v>261</v>
      </c>
      <c r="E1273" s="157" t="s">
        <v>1</v>
      </c>
      <c r="F1273" s="158" t="s">
        <v>1636</v>
      </c>
      <c r="H1273" s="159">
        <v>8</v>
      </c>
      <c r="I1273" s="160"/>
      <c r="L1273" s="156"/>
      <c r="M1273" s="161"/>
      <c r="T1273" s="162"/>
      <c r="AT1273" s="157" t="s">
        <v>261</v>
      </c>
      <c r="AU1273" s="157" t="s">
        <v>82</v>
      </c>
      <c r="AV1273" s="13" t="s">
        <v>82</v>
      </c>
      <c r="AW1273" s="13" t="s">
        <v>30</v>
      </c>
      <c r="AX1273" s="13" t="s">
        <v>73</v>
      </c>
      <c r="AY1273" s="157" t="s">
        <v>252</v>
      </c>
    </row>
    <row r="1274" spans="2:65" s="12" customFormat="1">
      <c r="B1274" s="149"/>
      <c r="D1274" s="150" t="s">
        <v>261</v>
      </c>
      <c r="E1274" s="151" t="s">
        <v>1</v>
      </c>
      <c r="F1274" s="152" t="s">
        <v>358</v>
      </c>
      <c r="H1274" s="151" t="s">
        <v>1</v>
      </c>
      <c r="I1274" s="153"/>
      <c r="L1274" s="149"/>
      <c r="M1274" s="154"/>
      <c r="T1274" s="155"/>
      <c r="AT1274" s="151" t="s">
        <v>261</v>
      </c>
      <c r="AU1274" s="151" t="s">
        <v>82</v>
      </c>
      <c r="AV1274" s="12" t="s">
        <v>80</v>
      </c>
      <c r="AW1274" s="12" t="s">
        <v>30</v>
      </c>
      <c r="AX1274" s="12" t="s">
        <v>73</v>
      </c>
      <c r="AY1274" s="151" t="s">
        <v>252</v>
      </c>
    </row>
    <row r="1275" spans="2:65" s="13" customFormat="1">
      <c r="B1275" s="156"/>
      <c r="D1275" s="150" t="s">
        <v>261</v>
      </c>
      <c r="E1275" s="157" t="s">
        <v>1</v>
      </c>
      <c r="F1275" s="158" t="s">
        <v>1637</v>
      </c>
      <c r="H1275" s="159">
        <v>15.56</v>
      </c>
      <c r="I1275" s="160"/>
      <c r="L1275" s="156"/>
      <c r="M1275" s="161"/>
      <c r="T1275" s="162"/>
      <c r="AT1275" s="157" t="s">
        <v>261</v>
      </c>
      <c r="AU1275" s="157" t="s">
        <v>82</v>
      </c>
      <c r="AV1275" s="13" t="s">
        <v>82</v>
      </c>
      <c r="AW1275" s="13" t="s">
        <v>30</v>
      </c>
      <c r="AX1275" s="13" t="s">
        <v>73</v>
      </c>
      <c r="AY1275" s="157" t="s">
        <v>252</v>
      </c>
    </row>
    <row r="1276" spans="2:65" s="12" customFormat="1">
      <c r="B1276" s="149"/>
      <c r="D1276" s="150" t="s">
        <v>261</v>
      </c>
      <c r="E1276" s="151" t="s">
        <v>1</v>
      </c>
      <c r="F1276" s="152" t="s">
        <v>965</v>
      </c>
      <c r="H1276" s="151" t="s">
        <v>1</v>
      </c>
      <c r="I1276" s="153"/>
      <c r="L1276" s="149"/>
      <c r="M1276" s="154"/>
      <c r="T1276" s="155"/>
      <c r="AT1276" s="151" t="s">
        <v>261</v>
      </c>
      <c r="AU1276" s="151" t="s">
        <v>82</v>
      </c>
      <c r="AV1276" s="12" t="s">
        <v>80</v>
      </c>
      <c r="AW1276" s="12" t="s">
        <v>30</v>
      </c>
      <c r="AX1276" s="12" t="s">
        <v>73</v>
      </c>
      <c r="AY1276" s="151" t="s">
        <v>252</v>
      </c>
    </row>
    <row r="1277" spans="2:65" s="13" customFormat="1">
      <c r="B1277" s="156"/>
      <c r="D1277" s="150" t="s">
        <v>261</v>
      </c>
      <c r="E1277" s="157" t="s">
        <v>1</v>
      </c>
      <c r="F1277" s="158" t="s">
        <v>1638</v>
      </c>
      <c r="H1277" s="159">
        <v>14.3</v>
      </c>
      <c r="I1277" s="160"/>
      <c r="L1277" s="156"/>
      <c r="M1277" s="161"/>
      <c r="T1277" s="162"/>
      <c r="AT1277" s="157" t="s">
        <v>261</v>
      </c>
      <c r="AU1277" s="157" t="s">
        <v>82</v>
      </c>
      <c r="AV1277" s="13" t="s">
        <v>82</v>
      </c>
      <c r="AW1277" s="13" t="s">
        <v>30</v>
      </c>
      <c r="AX1277" s="13" t="s">
        <v>73</v>
      </c>
      <c r="AY1277" s="157" t="s">
        <v>252</v>
      </c>
    </row>
    <row r="1278" spans="2:65" s="14" customFormat="1">
      <c r="B1278" s="163"/>
      <c r="D1278" s="150" t="s">
        <v>261</v>
      </c>
      <c r="E1278" s="164" t="s">
        <v>1</v>
      </c>
      <c r="F1278" s="165" t="s">
        <v>277</v>
      </c>
      <c r="H1278" s="166">
        <v>54.540000000000006</v>
      </c>
      <c r="I1278" s="167"/>
      <c r="L1278" s="163"/>
      <c r="M1278" s="168"/>
      <c r="T1278" s="169"/>
      <c r="AT1278" s="164" t="s">
        <v>261</v>
      </c>
      <c r="AU1278" s="164" t="s">
        <v>82</v>
      </c>
      <c r="AV1278" s="14" t="s">
        <v>259</v>
      </c>
      <c r="AW1278" s="14" t="s">
        <v>30</v>
      </c>
      <c r="AX1278" s="14" t="s">
        <v>80</v>
      </c>
      <c r="AY1278" s="164" t="s">
        <v>252</v>
      </c>
    </row>
    <row r="1279" spans="2:65" s="1" customFormat="1" ht="16.5" customHeight="1">
      <c r="B1279" s="32"/>
      <c r="C1279" s="170" t="s">
        <v>1639</v>
      </c>
      <c r="D1279" s="170" t="s">
        <v>463</v>
      </c>
      <c r="E1279" s="171" t="s">
        <v>1640</v>
      </c>
      <c r="F1279" s="172" t="s">
        <v>1641</v>
      </c>
      <c r="G1279" s="173" t="s">
        <v>610</v>
      </c>
      <c r="H1279" s="174">
        <v>59.994</v>
      </c>
      <c r="I1279" s="175"/>
      <c r="J1279" s="176">
        <f>ROUND(I1279*H1279,2)</f>
        <v>0</v>
      </c>
      <c r="K1279" s="172" t="s">
        <v>1</v>
      </c>
      <c r="L1279" s="177"/>
      <c r="M1279" s="178" t="s">
        <v>1</v>
      </c>
      <c r="N1279" s="179" t="s">
        <v>38</v>
      </c>
      <c r="P1279" s="145">
        <f>O1279*H1279</f>
        <v>0</v>
      </c>
      <c r="Q1279" s="145">
        <v>2.64E-3</v>
      </c>
      <c r="R1279" s="145">
        <f>Q1279*H1279</f>
        <v>0.15838416</v>
      </c>
      <c r="S1279" s="145">
        <v>0</v>
      </c>
      <c r="T1279" s="146">
        <f>S1279*H1279</f>
        <v>0</v>
      </c>
      <c r="AR1279" s="147" t="s">
        <v>489</v>
      </c>
      <c r="AT1279" s="147" t="s">
        <v>463</v>
      </c>
      <c r="AU1279" s="147" t="s">
        <v>82</v>
      </c>
      <c r="AY1279" s="17" t="s">
        <v>252</v>
      </c>
      <c r="BE1279" s="148">
        <f>IF(N1279="základní",J1279,0)</f>
        <v>0</v>
      </c>
      <c r="BF1279" s="148">
        <f>IF(N1279="snížená",J1279,0)</f>
        <v>0</v>
      </c>
      <c r="BG1279" s="148">
        <f>IF(N1279="zákl. přenesená",J1279,0)</f>
        <v>0</v>
      </c>
      <c r="BH1279" s="148">
        <f>IF(N1279="sníž. přenesená",J1279,0)</f>
        <v>0</v>
      </c>
      <c r="BI1279" s="148">
        <f>IF(N1279="nulová",J1279,0)</f>
        <v>0</v>
      </c>
      <c r="BJ1279" s="17" t="s">
        <v>80</v>
      </c>
      <c r="BK1279" s="148">
        <f>ROUND(I1279*H1279,2)</f>
        <v>0</v>
      </c>
      <c r="BL1279" s="17" t="s">
        <v>368</v>
      </c>
      <c r="BM1279" s="147" t="s">
        <v>1642</v>
      </c>
    </row>
    <row r="1280" spans="2:65" s="13" customFormat="1">
      <c r="B1280" s="156"/>
      <c r="D1280" s="150" t="s">
        <v>261</v>
      </c>
      <c r="E1280" s="157" t="s">
        <v>1</v>
      </c>
      <c r="F1280" s="158" t="s">
        <v>1643</v>
      </c>
      <c r="H1280" s="159">
        <v>59.994</v>
      </c>
      <c r="I1280" s="160"/>
      <c r="L1280" s="156"/>
      <c r="M1280" s="161"/>
      <c r="T1280" s="162"/>
      <c r="AT1280" s="157" t="s">
        <v>261</v>
      </c>
      <c r="AU1280" s="157" t="s">
        <v>82</v>
      </c>
      <c r="AV1280" s="13" t="s">
        <v>82</v>
      </c>
      <c r="AW1280" s="13" t="s">
        <v>30</v>
      </c>
      <c r="AX1280" s="13" t="s">
        <v>80</v>
      </c>
      <c r="AY1280" s="157" t="s">
        <v>252</v>
      </c>
    </row>
    <row r="1281" spans="2:65" s="1" customFormat="1" ht="37.9" customHeight="1">
      <c r="B1281" s="32"/>
      <c r="C1281" s="136" t="s">
        <v>1644</v>
      </c>
      <c r="D1281" s="136" t="s">
        <v>254</v>
      </c>
      <c r="E1281" s="137" t="s">
        <v>1645</v>
      </c>
      <c r="F1281" s="138" t="s">
        <v>1646</v>
      </c>
      <c r="G1281" s="139" t="s">
        <v>257</v>
      </c>
      <c r="H1281" s="140">
        <v>69.569999999999993</v>
      </c>
      <c r="I1281" s="141"/>
      <c r="J1281" s="142">
        <f>ROUND(I1281*H1281,2)</f>
        <v>0</v>
      </c>
      <c r="K1281" s="138" t="s">
        <v>258</v>
      </c>
      <c r="L1281" s="32"/>
      <c r="M1281" s="143" t="s">
        <v>1</v>
      </c>
      <c r="N1281" s="144" t="s">
        <v>38</v>
      </c>
      <c r="P1281" s="145">
        <f>O1281*H1281</f>
        <v>0</v>
      </c>
      <c r="Q1281" s="145">
        <v>9.0299999999999998E-3</v>
      </c>
      <c r="R1281" s="145">
        <f>Q1281*H1281</f>
        <v>0.62821709999999997</v>
      </c>
      <c r="S1281" s="145">
        <v>0</v>
      </c>
      <c r="T1281" s="146">
        <f>S1281*H1281</f>
        <v>0</v>
      </c>
      <c r="AR1281" s="147" t="s">
        <v>368</v>
      </c>
      <c r="AT1281" s="147" t="s">
        <v>254</v>
      </c>
      <c r="AU1281" s="147" t="s">
        <v>82</v>
      </c>
      <c r="AY1281" s="17" t="s">
        <v>252</v>
      </c>
      <c r="BE1281" s="148">
        <f>IF(N1281="základní",J1281,0)</f>
        <v>0</v>
      </c>
      <c r="BF1281" s="148">
        <f>IF(N1281="snížená",J1281,0)</f>
        <v>0</v>
      </c>
      <c r="BG1281" s="148">
        <f>IF(N1281="zákl. přenesená",J1281,0)</f>
        <v>0</v>
      </c>
      <c r="BH1281" s="148">
        <f>IF(N1281="sníž. přenesená",J1281,0)</f>
        <v>0</v>
      </c>
      <c r="BI1281" s="148">
        <f>IF(N1281="nulová",J1281,0)</f>
        <v>0</v>
      </c>
      <c r="BJ1281" s="17" t="s">
        <v>80</v>
      </c>
      <c r="BK1281" s="148">
        <f>ROUND(I1281*H1281,2)</f>
        <v>0</v>
      </c>
      <c r="BL1281" s="17" t="s">
        <v>368</v>
      </c>
      <c r="BM1281" s="147" t="s">
        <v>1647</v>
      </c>
    </row>
    <row r="1282" spans="2:65" s="12" customFormat="1">
      <c r="B1282" s="149"/>
      <c r="D1282" s="150" t="s">
        <v>261</v>
      </c>
      <c r="E1282" s="151" t="s">
        <v>1</v>
      </c>
      <c r="F1282" s="152" t="s">
        <v>1618</v>
      </c>
      <c r="H1282" s="151" t="s">
        <v>1</v>
      </c>
      <c r="I1282" s="153"/>
      <c r="L1282" s="149"/>
      <c r="M1282" s="154"/>
      <c r="T1282" s="155"/>
      <c r="AT1282" s="151" t="s">
        <v>261</v>
      </c>
      <c r="AU1282" s="151" t="s">
        <v>82</v>
      </c>
      <c r="AV1282" s="12" t="s">
        <v>80</v>
      </c>
      <c r="AW1282" s="12" t="s">
        <v>30</v>
      </c>
      <c r="AX1282" s="12" t="s">
        <v>73</v>
      </c>
      <c r="AY1282" s="151" t="s">
        <v>252</v>
      </c>
    </row>
    <row r="1283" spans="2:65" s="13" customFormat="1">
      <c r="B1283" s="156"/>
      <c r="D1283" s="150" t="s">
        <v>261</v>
      </c>
      <c r="E1283" s="157" t="s">
        <v>1</v>
      </c>
      <c r="F1283" s="158" t="s">
        <v>1619</v>
      </c>
      <c r="H1283" s="159">
        <v>69.569999999999993</v>
      </c>
      <c r="I1283" s="160"/>
      <c r="L1283" s="156"/>
      <c r="M1283" s="161"/>
      <c r="T1283" s="162"/>
      <c r="AT1283" s="157" t="s">
        <v>261</v>
      </c>
      <c r="AU1283" s="157" t="s">
        <v>82</v>
      </c>
      <c r="AV1283" s="13" t="s">
        <v>82</v>
      </c>
      <c r="AW1283" s="13" t="s">
        <v>30</v>
      </c>
      <c r="AX1283" s="13" t="s">
        <v>80</v>
      </c>
      <c r="AY1283" s="157" t="s">
        <v>252</v>
      </c>
    </row>
    <row r="1284" spans="2:65" s="1" customFormat="1" ht="16.5" customHeight="1">
      <c r="B1284" s="32"/>
      <c r="C1284" s="170" t="s">
        <v>1648</v>
      </c>
      <c r="D1284" s="170" t="s">
        <v>463</v>
      </c>
      <c r="E1284" s="171" t="s">
        <v>1649</v>
      </c>
      <c r="F1284" s="172" t="s">
        <v>1650</v>
      </c>
      <c r="G1284" s="173" t="s">
        <v>257</v>
      </c>
      <c r="H1284" s="174">
        <v>80.006</v>
      </c>
      <c r="I1284" s="175"/>
      <c r="J1284" s="176">
        <f>ROUND(I1284*H1284,2)</f>
        <v>0</v>
      </c>
      <c r="K1284" s="172" t="s">
        <v>258</v>
      </c>
      <c r="L1284" s="177"/>
      <c r="M1284" s="178" t="s">
        <v>1</v>
      </c>
      <c r="N1284" s="179" t="s">
        <v>38</v>
      </c>
      <c r="P1284" s="145">
        <f>O1284*H1284</f>
        <v>0</v>
      </c>
      <c r="Q1284" s="145">
        <v>2.1999999999999999E-2</v>
      </c>
      <c r="R1284" s="145">
        <f>Q1284*H1284</f>
        <v>1.7601319999999998</v>
      </c>
      <c r="S1284" s="145">
        <v>0</v>
      </c>
      <c r="T1284" s="146">
        <f>S1284*H1284</f>
        <v>0</v>
      </c>
      <c r="AR1284" s="147" t="s">
        <v>489</v>
      </c>
      <c r="AT1284" s="147" t="s">
        <v>463</v>
      </c>
      <c r="AU1284" s="147" t="s">
        <v>82</v>
      </c>
      <c r="AY1284" s="17" t="s">
        <v>252</v>
      </c>
      <c r="BE1284" s="148">
        <f>IF(N1284="základní",J1284,0)</f>
        <v>0</v>
      </c>
      <c r="BF1284" s="148">
        <f>IF(N1284="snížená",J1284,0)</f>
        <v>0</v>
      </c>
      <c r="BG1284" s="148">
        <f>IF(N1284="zákl. přenesená",J1284,0)</f>
        <v>0</v>
      </c>
      <c r="BH1284" s="148">
        <f>IF(N1284="sníž. přenesená",J1284,0)</f>
        <v>0</v>
      </c>
      <c r="BI1284" s="148">
        <f>IF(N1284="nulová",J1284,0)</f>
        <v>0</v>
      </c>
      <c r="BJ1284" s="17" t="s">
        <v>80</v>
      </c>
      <c r="BK1284" s="148">
        <f>ROUND(I1284*H1284,2)</f>
        <v>0</v>
      </c>
      <c r="BL1284" s="17" t="s">
        <v>368</v>
      </c>
      <c r="BM1284" s="147" t="s">
        <v>1651</v>
      </c>
    </row>
    <row r="1285" spans="2:65" s="13" customFormat="1">
      <c r="B1285" s="156"/>
      <c r="D1285" s="150" t="s">
        <v>261</v>
      </c>
      <c r="E1285" s="157" t="s">
        <v>1</v>
      </c>
      <c r="F1285" s="158" t="s">
        <v>1652</v>
      </c>
      <c r="H1285" s="159">
        <v>80.006</v>
      </c>
      <c r="I1285" s="160"/>
      <c r="L1285" s="156"/>
      <c r="M1285" s="161"/>
      <c r="T1285" s="162"/>
      <c r="AT1285" s="157" t="s">
        <v>261</v>
      </c>
      <c r="AU1285" s="157" t="s">
        <v>82</v>
      </c>
      <c r="AV1285" s="13" t="s">
        <v>82</v>
      </c>
      <c r="AW1285" s="13" t="s">
        <v>30</v>
      </c>
      <c r="AX1285" s="13" t="s">
        <v>80</v>
      </c>
      <c r="AY1285" s="157" t="s">
        <v>252</v>
      </c>
    </row>
    <row r="1286" spans="2:65" s="1" customFormat="1" ht="16.5" customHeight="1">
      <c r="B1286" s="32"/>
      <c r="C1286" s="136" t="s">
        <v>1653</v>
      </c>
      <c r="D1286" s="136" t="s">
        <v>254</v>
      </c>
      <c r="E1286" s="137" t="s">
        <v>1654</v>
      </c>
      <c r="F1286" s="138" t="s">
        <v>1655</v>
      </c>
      <c r="G1286" s="139" t="s">
        <v>610</v>
      </c>
      <c r="H1286" s="140">
        <v>70.14</v>
      </c>
      <c r="I1286" s="141"/>
      <c r="J1286" s="142">
        <f>ROUND(I1286*H1286,2)</f>
        <v>0</v>
      </c>
      <c r="K1286" s="138" t="s">
        <v>258</v>
      </c>
      <c r="L1286" s="32"/>
      <c r="M1286" s="143" t="s">
        <v>1</v>
      </c>
      <c r="N1286" s="144" t="s">
        <v>38</v>
      </c>
      <c r="P1286" s="145">
        <f>O1286*H1286</f>
        <v>0</v>
      </c>
      <c r="Q1286" s="145">
        <v>9.0000000000000006E-5</v>
      </c>
      <c r="R1286" s="145">
        <f>Q1286*H1286</f>
        <v>6.3126000000000007E-3</v>
      </c>
      <c r="S1286" s="145">
        <v>0</v>
      </c>
      <c r="T1286" s="146">
        <f>S1286*H1286</f>
        <v>0</v>
      </c>
      <c r="AR1286" s="147" t="s">
        <v>368</v>
      </c>
      <c r="AT1286" s="147" t="s">
        <v>254</v>
      </c>
      <c r="AU1286" s="147" t="s">
        <v>82</v>
      </c>
      <c r="AY1286" s="17" t="s">
        <v>252</v>
      </c>
      <c r="BE1286" s="148">
        <f>IF(N1286="základní",J1286,0)</f>
        <v>0</v>
      </c>
      <c r="BF1286" s="148">
        <f>IF(N1286="snížená",J1286,0)</f>
        <v>0</v>
      </c>
      <c r="BG1286" s="148">
        <f>IF(N1286="zákl. přenesená",J1286,0)</f>
        <v>0</v>
      </c>
      <c r="BH1286" s="148">
        <f>IF(N1286="sníž. přenesená",J1286,0)</f>
        <v>0</v>
      </c>
      <c r="BI1286" s="148">
        <f>IF(N1286="nulová",J1286,0)</f>
        <v>0</v>
      </c>
      <c r="BJ1286" s="17" t="s">
        <v>80</v>
      </c>
      <c r="BK1286" s="148">
        <f>ROUND(I1286*H1286,2)</f>
        <v>0</v>
      </c>
      <c r="BL1286" s="17" t="s">
        <v>368</v>
      </c>
      <c r="BM1286" s="147" t="s">
        <v>1656</v>
      </c>
    </row>
    <row r="1287" spans="2:65" s="12" customFormat="1">
      <c r="B1287" s="149"/>
      <c r="D1287" s="150" t="s">
        <v>261</v>
      </c>
      <c r="E1287" s="151" t="s">
        <v>1</v>
      </c>
      <c r="F1287" s="152" t="s">
        <v>301</v>
      </c>
      <c r="H1287" s="151" t="s">
        <v>1</v>
      </c>
      <c r="I1287" s="153"/>
      <c r="L1287" s="149"/>
      <c r="M1287" s="154"/>
      <c r="T1287" s="155"/>
      <c r="AT1287" s="151" t="s">
        <v>261</v>
      </c>
      <c r="AU1287" s="151" t="s">
        <v>82</v>
      </c>
      <c r="AV1287" s="12" t="s">
        <v>80</v>
      </c>
      <c r="AW1287" s="12" t="s">
        <v>30</v>
      </c>
      <c r="AX1287" s="12" t="s">
        <v>73</v>
      </c>
      <c r="AY1287" s="151" t="s">
        <v>252</v>
      </c>
    </row>
    <row r="1288" spans="2:65" s="13" customFormat="1">
      <c r="B1288" s="156"/>
      <c r="D1288" s="150" t="s">
        <v>261</v>
      </c>
      <c r="E1288" s="157" t="s">
        <v>1</v>
      </c>
      <c r="F1288" s="158" t="s">
        <v>1657</v>
      </c>
      <c r="H1288" s="159">
        <v>17.579999999999998</v>
      </c>
      <c r="I1288" s="160"/>
      <c r="L1288" s="156"/>
      <c r="M1288" s="161"/>
      <c r="T1288" s="162"/>
      <c r="AT1288" s="157" t="s">
        <v>261</v>
      </c>
      <c r="AU1288" s="157" t="s">
        <v>82</v>
      </c>
      <c r="AV1288" s="13" t="s">
        <v>82</v>
      </c>
      <c r="AW1288" s="13" t="s">
        <v>30</v>
      </c>
      <c r="AX1288" s="13" t="s">
        <v>73</v>
      </c>
      <c r="AY1288" s="157" t="s">
        <v>252</v>
      </c>
    </row>
    <row r="1289" spans="2:65" s="12" customFormat="1">
      <c r="B1289" s="149"/>
      <c r="D1289" s="150" t="s">
        <v>261</v>
      </c>
      <c r="E1289" s="151" t="s">
        <v>1</v>
      </c>
      <c r="F1289" s="152" t="s">
        <v>367</v>
      </c>
      <c r="H1289" s="151" t="s">
        <v>1</v>
      </c>
      <c r="I1289" s="153"/>
      <c r="L1289" s="149"/>
      <c r="M1289" s="154"/>
      <c r="T1289" s="155"/>
      <c r="AT1289" s="151" t="s">
        <v>261</v>
      </c>
      <c r="AU1289" s="151" t="s">
        <v>82</v>
      </c>
      <c r="AV1289" s="12" t="s">
        <v>80</v>
      </c>
      <c r="AW1289" s="12" t="s">
        <v>30</v>
      </c>
      <c r="AX1289" s="12" t="s">
        <v>73</v>
      </c>
      <c r="AY1289" s="151" t="s">
        <v>252</v>
      </c>
    </row>
    <row r="1290" spans="2:65" s="13" customFormat="1">
      <c r="B1290" s="156"/>
      <c r="D1290" s="150" t="s">
        <v>261</v>
      </c>
      <c r="E1290" s="157" t="s">
        <v>1</v>
      </c>
      <c r="F1290" s="158" t="s">
        <v>1658</v>
      </c>
      <c r="H1290" s="159">
        <v>13.7</v>
      </c>
      <c r="I1290" s="160"/>
      <c r="L1290" s="156"/>
      <c r="M1290" s="161"/>
      <c r="T1290" s="162"/>
      <c r="AT1290" s="157" t="s">
        <v>261</v>
      </c>
      <c r="AU1290" s="157" t="s">
        <v>82</v>
      </c>
      <c r="AV1290" s="13" t="s">
        <v>82</v>
      </c>
      <c r="AW1290" s="13" t="s">
        <v>30</v>
      </c>
      <c r="AX1290" s="13" t="s">
        <v>73</v>
      </c>
      <c r="AY1290" s="157" t="s">
        <v>252</v>
      </c>
    </row>
    <row r="1291" spans="2:65" s="12" customFormat="1">
      <c r="B1291" s="149"/>
      <c r="D1291" s="150" t="s">
        <v>261</v>
      </c>
      <c r="E1291" s="151" t="s">
        <v>1</v>
      </c>
      <c r="F1291" s="152" t="s">
        <v>358</v>
      </c>
      <c r="H1291" s="151" t="s">
        <v>1</v>
      </c>
      <c r="I1291" s="153"/>
      <c r="L1291" s="149"/>
      <c r="M1291" s="154"/>
      <c r="T1291" s="155"/>
      <c r="AT1291" s="151" t="s">
        <v>261</v>
      </c>
      <c r="AU1291" s="151" t="s">
        <v>82</v>
      </c>
      <c r="AV1291" s="12" t="s">
        <v>80</v>
      </c>
      <c r="AW1291" s="12" t="s">
        <v>30</v>
      </c>
      <c r="AX1291" s="12" t="s">
        <v>73</v>
      </c>
      <c r="AY1291" s="151" t="s">
        <v>252</v>
      </c>
    </row>
    <row r="1292" spans="2:65" s="13" customFormat="1">
      <c r="B1292" s="156"/>
      <c r="D1292" s="150" t="s">
        <v>261</v>
      </c>
      <c r="E1292" s="157" t="s">
        <v>1</v>
      </c>
      <c r="F1292" s="158" t="s">
        <v>1659</v>
      </c>
      <c r="H1292" s="159">
        <v>20.059999999999999</v>
      </c>
      <c r="I1292" s="160"/>
      <c r="L1292" s="156"/>
      <c r="M1292" s="161"/>
      <c r="T1292" s="162"/>
      <c r="AT1292" s="157" t="s">
        <v>261</v>
      </c>
      <c r="AU1292" s="157" t="s">
        <v>82</v>
      </c>
      <c r="AV1292" s="13" t="s">
        <v>82</v>
      </c>
      <c r="AW1292" s="13" t="s">
        <v>30</v>
      </c>
      <c r="AX1292" s="13" t="s">
        <v>73</v>
      </c>
      <c r="AY1292" s="157" t="s">
        <v>252</v>
      </c>
    </row>
    <row r="1293" spans="2:65" s="12" customFormat="1">
      <c r="B1293" s="149"/>
      <c r="D1293" s="150" t="s">
        <v>261</v>
      </c>
      <c r="E1293" s="151" t="s">
        <v>1</v>
      </c>
      <c r="F1293" s="152" t="s">
        <v>965</v>
      </c>
      <c r="H1293" s="151" t="s">
        <v>1</v>
      </c>
      <c r="I1293" s="153"/>
      <c r="L1293" s="149"/>
      <c r="M1293" s="154"/>
      <c r="T1293" s="155"/>
      <c r="AT1293" s="151" t="s">
        <v>261</v>
      </c>
      <c r="AU1293" s="151" t="s">
        <v>82</v>
      </c>
      <c r="AV1293" s="12" t="s">
        <v>80</v>
      </c>
      <c r="AW1293" s="12" t="s">
        <v>30</v>
      </c>
      <c r="AX1293" s="12" t="s">
        <v>73</v>
      </c>
      <c r="AY1293" s="151" t="s">
        <v>252</v>
      </c>
    </row>
    <row r="1294" spans="2:65" s="13" customFormat="1">
      <c r="B1294" s="156"/>
      <c r="D1294" s="150" t="s">
        <v>261</v>
      </c>
      <c r="E1294" s="157" t="s">
        <v>1</v>
      </c>
      <c r="F1294" s="158" t="s">
        <v>1660</v>
      </c>
      <c r="H1294" s="159">
        <v>18.8</v>
      </c>
      <c r="I1294" s="160"/>
      <c r="L1294" s="156"/>
      <c r="M1294" s="161"/>
      <c r="T1294" s="162"/>
      <c r="AT1294" s="157" t="s">
        <v>261</v>
      </c>
      <c r="AU1294" s="157" t="s">
        <v>82</v>
      </c>
      <c r="AV1294" s="13" t="s">
        <v>82</v>
      </c>
      <c r="AW1294" s="13" t="s">
        <v>30</v>
      </c>
      <c r="AX1294" s="13" t="s">
        <v>73</v>
      </c>
      <c r="AY1294" s="157" t="s">
        <v>252</v>
      </c>
    </row>
    <row r="1295" spans="2:65" s="14" customFormat="1">
      <c r="B1295" s="163"/>
      <c r="D1295" s="150" t="s">
        <v>261</v>
      </c>
      <c r="E1295" s="164" t="s">
        <v>1</v>
      </c>
      <c r="F1295" s="165" t="s">
        <v>277</v>
      </c>
      <c r="H1295" s="166">
        <v>70.14</v>
      </c>
      <c r="I1295" s="167"/>
      <c r="L1295" s="163"/>
      <c r="M1295" s="168"/>
      <c r="T1295" s="169"/>
      <c r="AT1295" s="164" t="s">
        <v>261</v>
      </c>
      <c r="AU1295" s="164" t="s">
        <v>82</v>
      </c>
      <c r="AV1295" s="14" t="s">
        <v>259</v>
      </c>
      <c r="AW1295" s="14" t="s">
        <v>30</v>
      </c>
      <c r="AX1295" s="14" t="s">
        <v>80</v>
      </c>
      <c r="AY1295" s="164" t="s">
        <v>252</v>
      </c>
    </row>
    <row r="1296" spans="2:65" s="1" customFormat="1" ht="49.15" customHeight="1">
      <c r="B1296" s="32"/>
      <c r="C1296" s="136" t="s">
        <v>1661</v>
      </c>
      <c r="D1296" s="136" t="s">
        <v>254</v>
      </c>
      <c r="E1296" s="137" t="s">
        <v>1662</v>
      </c>
      <c r="F1296" s="138" t="s">
        <v>1663</v>
      </c>
      <c r="G1296" s="139" t="s">
        <v>336</v>
      </c>
      <c r="H1296" s="140">
        <v>4.5720000000000001</v>
      </c>
      <c r="I1296" s="141"/>
      <c r="J1296" s="142">
        <f>ROUND(I1296*H1296,2)</f>
        <v>0</v>
      </c>
      <c r="K1296" s="138" t="s">
        <v>258</v>
      </c>
      <c r="L1296" s="32"/>
      <c r="M1296" s="143" t="s">
        <v>1</v>
      </c>
      <c r="N1296" s="144" t="s">
        <v>38</v>
      </c>
      <c r="P1296" s="145">
        <f>O1296*H1296</f>
        <v>0</v>
      </c>
      <c r="Q1296" s="145">
        <v>0</v>
      </c>
      <c r="R1296" s="145">
        <f>Q1296*H1296</f>
        <v>0</v>
      </c>
      <c r="S1296" s="145">
        <v>0</v>
      </c>
      <c r="T1296" s="146">
        <f>S1296*H1296</f>
        <v>0</v>
      </c>
      <c r="AR1296" s="147" t="s">
        <v>368</v>
      </c>
      <c r="AT1296" s="147" t="s">
        <v>254</v>
      </c>
      <c r="AU1296" s="147" t="s">
        <v>82</v>
      </c>
      <c r="AY1296" s="17" t="s">
        <v>252</v>
      </c>
      <c r="BE1296" s="148">
        <f>IF(N1296="základní",J1296,0)</f>
        <v>0</v>
      </c>
      <c r="BF1296" s="148">
        <f>IF(N1296="snížená",J1296,0)</f>
        <v>0</v>
      </c>
      <c r="BG1296" s="148">
        <f>IF(N1296="zákl. přenesená",J1296,0)</f>
        <v>0</v>
      </c>
      <c r="BH1296" s="148">
        <f>IF(N1296="sníž. přenesená",J1296,0)</f>
        <v>0</v>
      </c>
      <c r="BI1296" s="148">
        <f>IF(N1296="nulová",J1296,0)</f>
        <v>0</v>
      </c>
      <c r="BJ1296" s="17" t="s">
        <v>80</v>
      </c>
      <c r="BK1296" s="148">
        <f>ROUND(I1296*H1296,2)</f>
        <v>0</v>
      </c>
      <c r="BL1296" s="17" t="s">
        <v>368</v>
      </c>
      <c r="BM1296" s="147" t="s">
        <v>1664</v>
      </c>
    </row>
    <row r="1297" spans="2:65" s="11" customFormat="1" ht="22.9" customHeight="1">
      <c r="B1297" s="124"/>
      <c r="D1297" s="125" t="s">
        <v>72</v>
      </c>
      <c r="E1297" s="134" t="s">
        <v>1665</v>
      </c>
      <c r="F1297" s="134" t="s">
        <v>1666</v>
      </c>
      <c r="I1297" s="127"/>
      <c r="J1297" s="135">
        <f>BK1297</f>
        <v>0</v>
      </c>
      <c r="L1297" s="124"/>
      <c r="M1297" s="129"/>
      <c r="P1297" s="130">
        <f>SUM(P1298:P1331)</f>
        <v>0</v>
      </c>
      <c r="R1297" s="130">
        <f>SUM(R1298:R1331)</f>
        <v>32.224319999999999</v>
      </c>
      <c r="T1297" s="131">
        <f>SUM(T1298:T1331)</f>
        <v>17.315999999999999</v>
      </c>
      <c r="AR1297" s="125" t="s">
        <v>82</v>
      </c>
      <c r="AT1297" s="132" t="s">
        <v>72</v>
      </c>
      <c r="AU1297" s="132" t="s">
        <v>80</v>
      </c>
      <c r="AY1297" s="125" t="s">
        <v>252</v>
      </c>
      <c r="BK1297" s="133">
        <f>SUM(BK1298:BK1331)</f>
        <v>0</v>
      </c>
    </row>
    <row r="1298" spans="2:65" s="1" customFormat="1" ht="37.9" customHeight="1">
      <c r="B1298" s="32"/>
      <c r="C1298" s="136" t="s">
        <v>1667</v>
      </c>
      <c r="D1298" s="136" t="s">
        <v>254</v>
      </c>
      <c r="E1298" s="137" t="s">
        <v>1668</v>
      </c>
      <c r="F1298" s="138" t="s">
        <v>1669</v>
      </c>
      <c r="G1298" s="139" t="s">
        <v>257</v>
      </c>
      <c r="H1298" s="140">
        <v>236</v>
      </c>
      <c r="I1298" s="141"/>
      <c r="J1298" s="142">
        <f>ROUND(I1298*H1298,2)</f>
        <v>0</v>
      </c>
      <c r="K1298" s="138" t="s">
        <v>1</v>
      </c>
      <c r="L1298" s="32"/>
      <c r="M1298" s="143" t="s">
        <v>1</v>
      </c>
      <c r="N1298" s="144" t="s">
        <v>38</v>
      </c>
      <c r="P1298" s="145">
        <f>O1298*H1298</f>
        <v>0</v>
      </c>
      <c r="Q1298" s="145">
        <v>2.8000000000000001E-2</v>
      </c>
      <c r="R1298" s="145">
        <f>Q1298*H1298</f>
        <v>6.6080000000000005</v>
      </c>
      <c r="S1298" s="145">
        <v>0</v>
      </c>
      <c r="T1298" s="146">
        <f>S1298*H1298</f>
        <v>0</v>
      </c>
      <c r="AR1298" s="147" t="s">
        <v>368</v>
      </c>
      <c r="AT1298" s="147" t="s">
        <v>254</v>
      </c>
      <c r="AU1298" s="147" t="s">
        <v>82</v>
      </c>
      <c r="AY1298" s="17" t="s">
        <v>252</v>
      </c>
      <c r="BE1298" s="148">
        <f>IF(N1298="základní",J1298,0)</f>
        <v>0</v>
      </c>
      <c r="BF1298" s="148">
        <f>IF(N1298="snížená",J1298,0)</f>
        <v>0</v>
      </c>
      <c r="BG1298" s="148">
        <f>IF(N1298="zákl. přenesená",J1298,0)</f>
        <v>0</v>
      </c>
      <c r="BH1298" s="148">
        <f>IF(N1298="sníž. přenesená",J1298,0)</f>
        <v>0</v>
      </c>
      <c r="BI1298" s="148">
        <f>IF(N1298="nulová",J1298,0)</f>
        <v>0</v>
      </c>
      <c r="BJ1298" s="17" t="s">
        <v>80</v>
      </c>
      <c r="BK1298" s="148">
        <f>ROUND(I1298*H1298,2)</f>
        <v>0</v>
      </c>
      <c r="BL1298" s="17" t="s">
        <v>368</v>
      </c>
      <c r="BM1298" s="147" t="s">
        <v>1670</v>
      </c>
    </row>
    <row r="1299" spans="2:65" s="12" customFormat="1">
      <c r="B1299" s="149"/>
      <c r="D1299" s="150" t="s">
        <v>261</v>
      </c>
      <c r="E1299" s="151" t="s">
        <v>1</v>
      </c>
      <c r="F1299" s="152" t="s">
        <v>1002</v>
      </c>
      <c r="H1299" s="151" t="s">
        <v>1</v>
      </c>
      <c r="I1299" s="153"/>
      <c r="L1299" s="149"/>
      <c r="M1299" s="154"/>
      <c r="T1299" s="155"/>
      <c r="AT1299" s="151" t="s">
        <v>261</v>
      </c>
      <c r="AU1299" s="151" t="s">
        <v>82</v>
      </c>
      <c r="AV1299" s="12" t="s">
        <v>80</v>
      </c>
      <c r="AW1299" s="12" t="s">
        <v>30</v>
      </c>
      <c r="AX1299" s="12" t="s">
        <v>73</v>
      </c>
      <c r="AY1299" s="151" t="s">
        <v>252</v>
      </c>
    </row>
    <row r="1300" spans="2:65" s="13" customFormat="1">
      <c r="B1300" s="156"/>
      <c r="D1300" s="150" t="s">
        <v>261</v>
      </c>
      <c r="E1300" s="157" t="s">
        <v>1</v>
      </c>
      <c r="F1300" s="158" t="s">
        <v>1671</v>
      </c>
      <c r="H1300" s="159">
        <v>236</v>
      </c>
      <c r="I1300" s="160"/>
      <c r="L1300" s="156"/>
      <c r="M1300" s="161"/>
      <c r="T1300" s="162"/>
      <c r="AT1300" s="157" t="s">
        <v>261</v>
      </c>
      <c r="AU1300" s="157" t="s">
        <v>82</v>
      </c>
      <c r="AV1300" s="13" t="s">
        <v>82</v>
      </c>
      <c r="AW1300" s="13" t="s">
        <v>30</v>
      </c>
      <c r="AX1300" s="13" t="s">
        <v>80</v>
      </c>
      <c r="AY1300" s="157" t="s">
        <v>252</v>
      </c>
    </row>
    <row r="1301" spans="2:65" s="1" customFormat="1" ht="24.2" customHeight="1">
      <c r="B1301" s="32"/>
      <c r="C1301" s="136" t="s">
        <v>1672</v>
      </c>
      <c r="D1301" s="136" t="s">
        <v>254</v>
      </c>
      <c r="E1301" s="137" t="s">
        <v>1673</v>
      </c>
      <c r="F1301" s="138" t="s">
        <v>1674</v>
      </c>
      <c r="G1301" s="139" t="s">
        <v>257</v>
      </c>
      <c r="H1301" s="140">
        <v>93.6</v>
      </c>
      <c r="I1301" s="141"/>
      <c r="J1301" s="142">
        <f>ROUND(I1301*H1301,2)</f>
        <v>0</v>
      </c>
      <c r="K1301" s="138" t="s">
        <v>1</v>
      </c>
      <c r="L1301" s="32"/>
      <c r="M1301" s="143" t="s">
        <v>1</v>
      </c>
      <c r="N1301" s="144" t="s">
        <v>38</v>
      </c>
      <c r="P1301" s="145">
        <f>O1301*H1301</f>
        <v>0</v>
      </c>
      <c r="Q1301" s="145">
        <v>0</v>
      </c>
      <c r="R1301" s="145">
        <f>Q1301*H1301</f>
        <v>0</v>
      </c>
      <c r="S1301" s="145">
        <v>0</v>
      </c>
      <c r="T1301" s="146">
        <f>S1301*H1301</f>
        <v>0</v>
      </c>
      <c r="AR1301" s="147" t="s">
        <v>368</v>
      </c>
      <c r="AT1301" s="147" t="s">
        <v>254</v>
      </c>
      <c r="AU1301" s="147" t="s">
        <v>82</v>
      </c>
      <c r="AY1301" s="17" t="s">
        <v>252</v>
      </c>
      <c r="BE1301" s="148">
        <f>IF(N1301="základní",J1301,0)</f>
        <v>0</v>
      </c>
      <c r="BF1301" s="148">
        <f>IF(N1301="snížená",J1301,0)</f>
        <v>0</v>
      </c>
      <c r="BG1301" s="148">
        <f>IF(N1301="zákl. přenesená",J1301,0)</f>
        <v>0</v>
      </c>
      <c r="BH1301" s="148">
        <f>IF(N1301="sníž. přenesená",J1301,0)</f>
        <v>0</v>
      </c>
      <c r="BI1301" s="148">
        <f>IF(N1301="nulová",J1301,0)</f>
        <v>0</v>
      </c>
      <c r="BJ1301" s="17" t="s">
        <v>80</v>
      </c>
      <c r="BK1301" s="148">
        <f>ROUND(I1301*H1301,2)</f>
        <v>0</v>
      </c>
      <c r="BL1301" s="17" t="s">
        <v>368</v>
      </c>
      <c r="BM1301" s="147" t="s">
        <v>1675</v>
      </c>
    </row>
    <row r="1302" spans="2:65" s="12" customFormat="1">
      <c r="B1302" s="149"/>
      <c r="D1302" s="150" t="s">
        <v>261</v>
      </c>
      <c r="E1302" s="151" t="s">
        <v>1</v>
      </c>
      <c r="F1302" s="152" t="s">
        <v>1002</v>
      </c>
      <c r="H1302" s="151" t="s">
        <v>1</v>
      </c>
      <c r="I1302" s="153"/>
      <c r="L1302" s="149"/>
      <c r="M1302" s="154"/>
      <c r="T1302" s="155"/>
      <c r="AT1302" s="151" t="s">
        <v>261</v>
      </c>
      <c r="AU1302" s="151" t="s">
        <v>82</v>
      </c>
      <c r="AV1302" s="12" t="s">
        <v>80</v>
      </c>
      <c r="AW1302" s="12" t="s">
        <v>30</v>
      </c>
      <c r="AX1302" s="12" t="s">
        <v>73</v>
      </c>
      <c r="AY1302" s="151" t="s">
        <v>252</v>
      </c>
    </row>
    <row r="1303" spans="2:65" s="13" customFormat="1">
      <c r="B1303" s="156"/>
      <c r="D1303" s="150" t="s">
        <v>261</v>
      </c>
      <c r="E1303" s="157" t="s">
        <v>1</v>
      </c>
      <c r="F1303" s="158" t="s">
        <v>1671</v>
      </c>
      <c r="H1303" s="159">
        <v>236</v>
      </c>
      <c r="I1303" s="160"/>
      <c r="L1303" s="156"/>
      <c r="M1303" s="161"/>
      <c r="T1303" s="162"/>
      <c r="AT1303" s="157" t="s">
        <v>261</v>
      </c>
      <c r="AU1303" s="157" t="s">
        <v>82</v>
      </c>
      <c r="AV1303" s="13" t="s">
        <v>82</v>
      </c>
      <c r="AW1303" s="13" t="s">
        <v>30</v>
      </c>
      <c r="AX1303" s="13" t="s">
        <v>73</v>
      </c>
      <c r="AY1303" s="157" t="s">
        <v>252</v>
      </c>
    </row>
    <row r="1304" spans="2:65" s="12" customFormat="1">
      <c r="B1304" s="149"/>
      <c r="D1304" s="150" t="s">
        <v>261</v>
      </c>
      <c r="E1304" s="151" t="s">
        <v>1</v>
      </c>
      <c r="F1304" s="152" t="s">
        <v>606</v>
      </c>
      <c r="H1304" s="151" t="s">
        <v>1</v>
      </c>
      <c r="I1304" s="153"/>
      <c r="L1304" s="149"/>
      <c r="M1304" s="154"/>
      <c r="T1304" s="155"/>
      <c r="AT1304" s="151" t="s">
        <v>261</v>
      </c>
      <c r="AU1304" s="151" t="s">
        <v>82</v>
      </c>
      <c r="AV1304" s="12" t="s">
        <v>80</v>
      </c>
      <c r="AW1304" s="12" t="s">
        <v>30</v>
      </c>
      <c r="AX1304" s="12" t="s">
        <v>73</v>
      </c>
      <c r="AY1304" s="151" t="s">
        <v>252</v>
      </c>
    </row>
    <row r="1305" spans="2:65" s="13" customFormat="1">
      <c r="B1305" s="156"/>
      <c r="D1305" s="150" t="s">
        <v>261</v>
      </c>
      <c r="E1305" s="157" t="s">
        <v>1</v>
      </c>
      <c r="F1305" s="158" t="s">
        <v>595</v>
      </c>
      <c r="H1305" s="159">
        <v>93.6</v>
      </c>
      <c r="I1305" s="160"/>
      <c r="L1305" s="156"/>
      <c r="M1305" s="161"/>
      <c r="T1305" s="162"/>
      <c r="AT1305" s="157" t="s">
        <v>261</v>
      </c>
      <c r="AU1305" s="157" t="s">
        <v>82</v>
      </c>
      <c r="AV1305" s="13" t="s">
        <v>82</v>
      </c>
      <c r="AW1305" s="13" t="s">
        <v>30</v>
      </c>
      <c r="AX1305" s="13" t="s">
        <v>80</v>
      </c>
      <c r="AY1305" s="157" t="s">
        <v>252</v>
      </c>
    </row>
    <row r="1306" spans="2:65" s="1" customFormat="1" ht="66.75" customHeight="1">
      <c r="B1306" s="32"/>
      <c r="C1306" s="136" t="s">
        <v>1676</v>
      </c>
      <c r="D1306" s="136" t="s">
        <v>254</v>
      </c>
      <c r="E1306" s="137" t="s">
        <v>1677</v>
      </c>
      <c r="F1306" s="138" t="s">
        <v>1678</v>
      </c>
      <c r="G1306" s="139" t="s">
        <v>257</v>
      </c>
      <c r="H1306" s="140">
        <v>496.5</v>
      </c>
      <c r="I1306" s="141"/>
      <c r="J1306" s="142">
        <f>ROUND(I1306*H1306,2)</f>
        <v>0</v>
      </c>
      <c r="K1306" s="138" t="s">
        <v>1</v>
      </c>
      <c r="L1306" s="32"/>
      <c r="M1306" s="143" t="s">
        <v>1</v>
      </c>
      <c r="N1306" s="144" t="s">
        <v>38</v>
      </c>
      <c r="P1306" s="145">
        <f>O1306*H1306</f>
        <v>0</v>
      </c>
      <c r="Q1306" s="145">
        <v>0</v>
      </c>
      <c r="R1306" s="145">
        <f>Q1306*H1306</f>
        <v>0</v>
      </c>
      <c r="S1306" s="145">
        <v>0</v>
      </c>
      <c r="T1306" s="146">
        <f>S1306*H1306</f>
        <v>0</v>
      </c>
      <c r="AR1306" s="147" t="s">
        <v>368</v>
      </c>
      <c r="AT1306" s="147" t="s">
        <v>254</v>
      </c>
      <c r="AU1306" s="147" t="s">
        <v>82</v>
      </c>
      <c r="AY1306" s="17" t="s">
        <v>252</v>
      </c>
      <c r="BE1306" s="148">
        <f>IF(N1306="základní",J1306,0)</f>
        <v>0</v>
      </c>
      <c r="BF1306" s="148">
        <f>IF(N1306="snížená",J1306,0)</f>
        <v>0</v>
      </c>
      <c r="BG1306" s="148">
        <f>IF(N1306="zákl. přenesená",J1306,0)</f>
        <v>0</v>
      </c>
      <c r="BH1306" s="148">
        <f>IF(N1306="sníž. přenesená",J1306,0)</f>
        <v>0</v>
      </c>
      <c r="BI1306" s="148">
        <f>IF(N1306="nulová",J1306,0)</f>
        <v>0</v>
      </c>
      <c r="BJ1306" s="17" t="s">
        <v>80</v>
      </c>
      <c r="BK1306" s="148">
        <f>ROUND(I1306*H1306,2)</f>
        <v>0</v>
      </c>
      <c r="BL1306" s="17" t="s">
        <v>368</v>
      </c>
      <c r="BM1306" s="147" t="s">
        <v>1679</v>
      </c>
    </row>
    <row r="1307" spans="2:65" s="12" customFormat="1">
      <c r="B1307" s="149"/>
      <c r="D1307" s="150" t="s">
        <v>261</v>
      </c>
      <c r="E1307" s="151" t="s">
        <v>1</v>
      </c>
      <c r="F1307" s="152" t="s">
        <v>606</v>
      </c>
      <c r="H1307" s="151" t="s">
        <v>1</v>
      </c>
      <c r="I1307" s="153"/>
      <c r="L1307" s="149"/>
      <c r="M1307" s="154"/>
      <c r="T1307" s="155"/>
      <c r="AT1307" s="151" t="s">
        <v>261</v>
      </c>
      <c r="AU1307" s="151" t="s">
        <v>82</v>
      </c>
      <c r="AV1307" s="12" t="s">
        <v>80</v>
      </c>
      <c r="AW1307" s="12" t="s">
        <v>30</v>
      </c>
      <c r="AX1307" s="12" t="s">
        <v>73</v>
      </c>
      <c r="AY1307" s="151" t="s">
        <v>252</v>
      </c>
    </row>
    <row r="1308" spans="2:65" s="13" customFormat="1">
      <c r="B1308" s="156"/>
      <c r="D1308" s="150" t="s">
        <v>261</v>
      </c>
      <c r="E1308" s="157" t="s">
        <v>1</v>
      </c>
      <c r="F1308" s="158" t="s">
        <v>1680</v>
      </c>
      <c r="H1308" s="159">
        <v>496.5</v>
      </c>
      <c r="I1308" s="160"/>
      <c r="L1308" s="156"/>
      <c r="M1308" s="161"/>
      <c r="T1308" s="162"/>
      <c r="AT1308" s="157" t="s">
        <v>261</v>
      </c>
      <c r="AU1308" s="157" t="s">
        <v>82</v>
      </c>
      <c r="AV1308" s="13" t="s">
        <v>82</v>
      </c>
      <c r="AW1308" s="13" t="s">
        <v>30</v>
      </c>
      <c r="AX1308" s="13" t="s">
        <v>80</v>
      </c>
      <c r="AY1308" s="157" t="s">
        <v>252</v>
      </c>
    </row>
    <row r="1309" spans="2:65" s="1" customFormat="1" ht="49.15" customHeight="1">
      <c r="B1309" s="32"/>
      <c r="C1309" s="136" t="s">
        <v>1671</v>
      </c>
      <c r="D1309" s="136" t="s">
        <v>254</v>
      </c>
      <c r="E1309" s="137" t="s">
        <v>1681</v>
      </c>
      <c r="F1309" s="138" t="s">
        <v>1682</v>
      </c>
      <c r="G1309" s="139" t="s">
        <v>257</v>
      </c>
      <c r="H1309" s="140">
        <v>236</v>
      </c>
      <c r="I1309" s="141"/>
      <c r="J1309" s="142">
        <f>ROUND(I1309*H1309,2)</f>
        <v>0</v>
      </c>
      <c r="K1309" s="138" t="s">
        <v>258</v>
      </c>
      <c r="L1309" s="32"/>
      <c r="M1309" s="143" t="s">
        <v>1</v>
      </c>
      <c r="N1309" s="144" t="s">
        <v>38</v>
      </c>
      <c r="P1309" s="145">
        <f>O1309*H1309</f>
        <v>0</v>
      </c>
      <c r="Q1309" s="145">
        <v>9.4999999999999998E-3</v>
      </c>
      <c r="R1309" s="145">
        <f>Q1309*H1309</f>
        <v>2.242</v>
      </c>
      <c r="S1309" s="145">
        <v>0</v>
      </c>
      <c r="T1309" s="146">
        <f>S1309*H1309</f>
        <v>0</v>
      </c>
      <c r="AR1309" s="147" t="s">
        <v>368</v>
      </c>
      <c r="AT1309" s="147" t="s">
        <v>254</v>
      </c>
      <c r="AU1309" s="147" t="s">
        <v>82</v>
      </c>
      <c r="AY1309" s="17" t="s">
        <v>252</v>
      </c>
      <c r="BE1309" s="148">
        <f>IF(N1309="základní",J1309,0)</f>
        <v>0</v>
      </c>
      <c r="BF1309" s="148">
        <f>IF(N1309="snížená",J1309,0)</f>
        <v>0</v>
      </c>
      <c r="BG1309" s="148">
        <f>IF(N1309="zákl. přenesená",J1309,0)</f>
        <v>0</v>
      </c>
      <c r="BH1309" s="148">
        <f>IF(N1309="sníž. přenesená",J1309,0)</f>
        <v>0</v>
      </c>
      <c r="BI1309" s="148">
        <f>IF(N1309="nulová",J1309,0)</f>
        <v>0</v>
      </c>
      <c r="BJ1309" s="17" t="s">
        <v>80</v>
      </c>
      <c r="BK1309" s="148">
        <f>ROUND(I1309*H1309,2)</f>
        <v>0</v>
      </c>
      <c r="BL1309" s="17" t="s">
        <v>368</v>
      </c>
      <c r="BM1309" s="147" t="s">
        <v>1683</v>
      </c>
    </row>
    <row r="1310" spans="2:65" s="12" customFormat="1">
      <c r="B1310" s="149"/>
      <c r="D1310" s="150" t="s">
        <v>261</v>
      </c>
      <c r="E1310" s="151" t="s">
        <v>1</v>
      </c>
      <c r="F1310" s="152" t="s">
        <v>1002</v>
      </c>
      <c r="H1310" s="151" t="s">
        <v>1</v>
      </c>
      <c r="I1310" s="153"/>
      <c r="L1310" s="149"/>
      <c r="M1310" s="154"/>
      <c r="T1310" s="155"/>
      <c r="AT1310" s="151" t="s">
        <v>261</v>
      </c>
      <c r="AU1310" s="151" t="s">
        <v>82</v>
      </c>
      <c r="AV1310" s="12" t="s">
        <v>80</v>
      </c>
      <c r="AW1310" s="12" t="s">
        <v>30</v>
      </c>
      <c r="AX1310" s="12" t="s">
        <v>73</v>
      </c>
      <c r="AY1310" s="151" t="s">
        <v>252</v>
      </c>
    </row>
    <row r="1311" spans="2:65" s="13" customFormat="1">
      <c r="B1311" s="156"/>
      <c r="D1311" s="150" t="s">
        <v>261</v>
      </c>
      <c r="E1311" s="157" t="s">
        <v>1</v>
      </c>
      <c r="F1311" s="158" t="s">
        <v>1671</v>
      </c>
      <c r="H1311" s="159">
        <v>236</v>
      </c>
      <c r="I1311" s="160"/>
      <c r="L1311" s="156"/>
      <c r="M1311" s="161"/>
      <c r="T1311" s="162"/>
      <c r="AT1311" s="157" t="s">
        <v>261</v>
      </c>
      <c r="AU1311" s="157" t="s">
        <v>82</v>
      </c>
      <c r="AV1311" s="13" t="s">
        <v>82</v>
      </c>
      <c r="AW1311" s="13" t="s">
        <v>30</v>
      </c>
      <c r="AX1311" s="13" t="s">
        <v>80</v>
      </c>
      <c r="AY1311" s="157" t="s">
        <v>252</v>
      </c>
    </row>
    <row r="1312" spans="2:65" s="1" customFormat="1" ht="16.5" customHeight="1">
      <c r="B1312" s="32"/>
      <c r="C1312" s="170" t="s">
        <v>1684</v>
      </c>
      <c r="D1312" s="170" t="s">
        <v>463</v>
      </c>
      <c r="E1312" s="171" t="s">
        <v>1685</v>
      </c>
      <c r="F1312" s="172" t="s">
        <v>1686</v>
      </c>
      <c r="G1312" s="173" t="s">
        <v>257</v>
      </c>
      <c r="H1312" s="174">
        <v>259.60000000000002</v>
      </c>
      <c r="I1312" s="175"/>
      <c r="J1312" s="176">
        <f>ROUND(I1312*H1312,2)</f>
        <v>0</v>
      </c>
      <c r="K1312" s="172" t="s">
        <v>1</v>
      </c>
      <c r="L1312" s="177"/>
      <c r="M1312" s="178" t="s">
        <v>1</v>
      </c>
      <c r="N1312" s="179" t="s">
        <v>38</v>
      </c>
      <c r="P1312" s="145">
        <f>O1312*H1312</f>
        <v>0</v>
      </c>
      <c r="Q1312" s="145">
        <v>5.3999999999999999E-2</v>
      </c>
      <c r="R1312" s="145">
        <f>Q1312*H1312</f>
        <v>14.018400000000002</v>
      </c>
      <c r="S1312" s="145">
        <v>0</v>
      </c>
      <c r="T1312" s="146">
        <f>S1312*H1312</f>
        <v>0</v>
      </c>
      <c r="AR1312" s="147" t="s">
        <v>489</v>
      </c>
      <c r="AT1312" s="147" t="s">
        <v>463</v>
      </c>
      <c r="AU1312" s="147" t="s">
        <v>82</v>
      </c>
      <c r="AY1312" s="17" t="s">
        <v>252</v>
      </c>
      <c r="BE1312" s="148">
        <f>IF(N1312="základní",J1312,0)</f>
        <v>0</v>
      </c>
      <c r="BF1312" s="148">
        <f>IF(N1312="snížená",J1312,0)</f>
        <v>0</v>
      </c>
      <c r="BG1312" s="148">
        <f>IF(N1312="zákl. přenesená",J1312,0)</f>
        <v>0</v>
      </c>
      <c r="BH1312" s="148">
        <f>IF(N1312="sníž. přenesená",J1312,0)</f>
        <v>0</v>
      </c>
      <c r="BI1312" s="148">
        <f>IF(N1312="nulová",J1312,0)</f>
        <v>0</v>
      </c>
      <c r="BJ1312" s="17" t="s">
        <v>80</v>
      </c>
      <c r="BK1312" s="148">
        <f>ROUND(I1312*H1312,2)</f>
        <v>0</v>
      </c>
      <c r="BL1312" s="17" t="s">
        <v>368</v>
      </c>
      <c r="BM1312" s="147" t="s">
        <v>1687</v>
      </c>
    </row>
    <row r="1313" spans="2:65" s="13" customFormat="1">
      <c r="B1313" s="156"/>
      <c r="D1313" s="150" t="s">
        <v>261</v>
      </c>
      <c r="E1313" s="157" t="s">
        <v>1</v>
      </c>
      <c r="F1313" s="158" t="s">
        <v>1688</v>
      </c>
      <c r="H1313" s="159">
        <v>259.60000000000002</v>
      </c>
      <c r="I1313" s="160"/>
      <c r="L1313" s="156"/>
      <c r="M1313" s="161"/>
      <c r="T1313" s="162"/>
      <c r="AT1313" s="157" t="s">
        <v>261</v>
      </c>
      <c r="AU1313" s="157" t="s">
        <v>82</v>
      </c>
      <c r="AV1313" s="13" t="s">
        <v>82</v>
      </c>
      <c r="AW1313" s="13" t="s">
        <v>30</v>
      </c>
      <c r="AX1313" s="13" t="s">
        <v>80</v>
      </c>
      <c r="AY1313" s="157" t="s">
        <v>252</v>
      </c>
    </row>
    <row r="1314" spans="2:65" s="1" customFormat="1" ht="49.15" customHeight="1">
      <c r="B1314" s="32"/>
      <c r="C1314" s="136" t="s">
        <v>1689</v>
      </c>
      <c r="D1314" s="136" t="s">
        <v>254</v>
      </c>
      <c r="E1314" s="137" t="s">
        <v>1690</v>
      </c>
      <c r="F1314" s="138" t="s">
        <v>1691</v>
      </c>
      <c r="G1314" s="139" t="s">
        <v>257</v>
      </c>
      <c r="H1314" s="140">
        <v>93.6</v>
      </c>
      <c r="I1314" s="141"/>
      <c r="J1314" s="142">
        <f>ROUND(I1314*H1314,2)</f>
        <v>0</v>
      </c>
      <c r="K1314" s="138" t="s">
        <v>258</v>
      </c>
      <c r="L1314" s="32"/>
      <c r="M1314" s="143" t="s">
        <v>1</v>
      </c>
      <c r="N1314" s="144" t="s">
        <v>38</v>
      </c>
      <c r="P1314" s="145">
        <f>O1314*H1314</f>
        <v>0</v>
      </c>
      <c r="Q1314" s="145">
        <v>9.7999999999999997E-3</v>
      </c>
      <c r="R1314" s="145">
        <f>Q1314*H1314</f>
        <v>0.91727999999999987</v>
      </c>
      <c r="S1314" s="145">
        <v>0</v>
      </c>
      <c r="T1314" s="146">
        <f>S1314*H1314</f>
        <v>0</v>
      </c>
      <c r="AR1314" s="147" t="s">
        <v>368</v>
      </c>
      <c r="AT1314" s="147" t="s">
        <v>254</v>
      </c>
      <c r="AU1314" s="147" t="s">
        <v>82</v>
      </c>
      <c r="AY1314" s="17" t="s">
        <v>252</v>
      </c>
      <c r="BE1314" s="148">
        <f>IF(N1314="základní",J1314,0)</f>
        <v>0</v>
      </c>
      <c r="BF1314" s="148">
        <f>IF(N1314="snížená",J1314,0)</f>
        <v>0</v>
      </c>
      <c r="BG1314" s="148">
        <f>IF(N1314="zákl. přenesená",J1314,0)</f>
        <v>0</v>
      </c>
      <c r="BH1314" s="148">
        <f>IF(N1314="sníž. přenesená",J1314,0)</f>
        <v>0</v>
      </c>
      <c r="BI1314" s="148">
        <f>IF(N1314="nulová",J1314,0)</f>
        <v>0</v>
      </c>
      <c r="BJ1314" s="17" t="s">
        <v>80</v>
      </c>
      <c r="BK1314" s="148">
        <f>ROUND(I1314*H1314,2)</f>
        <v>0</v>
      </c>
      <c r="BL1314" s="17" t="s">
        <v>368</v>
      </c>
      <c r="BM1314" s="147" t="s">
        <v>1692</v>
      </c>
    </row>
    <row r="1315" spans="2:65" s="12" customFormat="1">
      <c r="B1315" s="149"/>
      <c r="D1315" s="150" t="s">
        <v>261</v>
      </c>
      <c r="E1315" s="151" t="s">
        <v>1</v>
      </c>
      <c r="F1315" s="152" t="s">
        <v>606</v>
      </c>
      <c r="H1315" s="151" t="s">
        <v>1</v>
      </c>
      <c r="I1315" s="153"/>
      <c r="L1315" s="149"/>
      <c r="M1315" s="154"/>
      <c r="T1315" s="155"/>
      <c r="AT1315" s="151" t="s">
        <v>261</v>
      </c>
      <c r="AU1315" s="151" t="s">
        <v>82</v>
      </c>
      <c r="AV1315" s="12" t="s">
        <v>80</v>
      </c>
      <c r="AW1315" s="12" t="s">
        <v>30</v>
      </c>
      <c r="AX1315" s="12" t="s">
        <v>73</v>
      </c>
      <c r="AY1315" s="151" t="s">
        <v>252</v>
      </c>
    </row>
    <row r="1316" spans="2:65" s="13" customFormat="1">
      <c r="B1316" s="156"/>
      <c r="D1316" s="150" t="s">
        <v>261</v>
      </c>
      <c r="E1316" s="157" t="s">
        <v>1</v>
      </c>
      <c r="F1316" s="158" t="s">
        <v>595</v>
      </c>
      <c r="H1316" s="159">
        <v>93.6</v>
      </c>
      <c r="I1316" s="160"/>
      <c r="L1316" s="156"/>
      <c r="M1316" s="161"/>
      <c r="T1316" s="162"/>
      <c r="AT1316" s="157" t="s">
        <v>261</v>
      </c>
      <c r="AU1316" s="157" t="s">
        <v>82</v>
      </c>
      <c r="AV1316" s="13" t="s">
        <v>82</v>
      </c>
      <c r="AW1316" s="13" t="s">
        <v>30</v>
      </c>
      <c r="AX1316" s="13" t="s">
        <v>80</v>
      </c>
      <c r="AY1316" s="157" t="s">
        <v>252</v>
      </c>
    </row>
    <row r="1317" spans="2:65" s="1" customFormat="1" ht="16.5" customHeight="1">
      <c r="B1317" s="32"/>
      <c r="C1317" s="170" t="s">
        <v>1693</v>
      </c>
      <c r="D1317" s="170" t="s">
        <v>463</v>
      </c>
      <c r="E1317" s="171" t="s">
        <v>1694</v>
      </c>
      <c r="F1317" s="172" t="s">
        <v>1695</v>
      </c>
      <c r="G1317" s="173" t="s">
        <v>257</v>
      </c>
      <c r="H1317" s="174">
        <v>102.96</v>
      </c>
      <c r="I1317" s="175"/>
      <c r="J1317" s="176">
        <f>ROUND(I1317*H1317,2)</f>
        <v>0</v>
      </c>
      <c r="K1317" s="172" t="s">
        <v>1</v>
      </c>
      <c r="L1317" s="177"/>
      <c r="M1317" s="178" t="s">
        <v>1</v>
      </c>
      <c r="N1317" s="179" t="s">
        <v>38</v>
      </c>
      <c r="P1317" s="145">
        <f>O1317*H1317</f>
        <v>0</v>
      </c>
      <c r="Q1317" s="145">
        <v>8.1000000000000003E-2</v>
      </c>
      <c r="R1317" s="145">
        <f>Q1317*H1317</f>
        <v>8.3397600000000001</v>
      </c>
      <c r="S1317" s="145">
        <v>0</v>
      </c>
      <c r="T1317" s="146">
        <f>S1317*H1317</f>
        <v>0</v>
      </c>
      <c r="AR1317" s="147" t="s">
        <v>489</v>
      </c>
      <c r="AT1317" s="147" t="s">
        <v>463</v>
      </c>
      <c r="AU1317" s="147" t="s">
        <v>82</v>
      </c>
      <c r="AY1317" s="17" t="s">
        <v>252</v>
      </c>
      <c r="BE1317" s="148">
        <f>IF(N1317="základní",J1317,0)</f>
        <v>0</v>
      </c>
      <c r="BF1317" s="148">
        <f>IF(N1317="snížená",J1317,0)</f>
        <v>0</v>
      </c>
      <c r="BG1317" s="148">
        <f>IF(N1317="zákl. přenesená",J1317,0)</f>
        <v>0</v>
      </c>
      <c r="BH1317" s="148">
        <f>IF(N1317="sníž. přenesená",J1317,0)</f>
        <v>0</v>
      </c>
      <c r="BI1317" s="148">
        <f>IF(N1317="nulová",J1317,0)</f>
        <v>0</v>
      </c>
      <c r="BJ1317" s="17" t="s">
        <v>80</v>
      </c>
      <c r="BK1317" s="148">
        <f>ROUND(I1317*H1317,2)</f>
        <v>0</v>
      </c>
      <c r="BL1317" s="17" t="s">
        <v>368</v>
      </c>
      <c r="BM1317" s="147" t="s">
        <v>1696</v>
      </c>
    </row>
    <row r="1318" spans="2:65" s="12" customFormat="1">
      <c r="B1318" s="149"/>
      <c r="D1318" s="150" t="s">
        <v>261</v>
      </c>
      <c r="E1318" s="151" t="s">
        <v>1</v>
      </c>
      <c r="F1318" s="152" t="s">
        <v>606</v>
      </c>
      <c r="H1318" s="151" t="s">
        <v>1</v>
      </c>
      <c r="I1318" s="153"/>
      <c r="L1318" s="149"/>
      <c r="M1318" s="154"/>
      <c r="T1318" s="155"/>
      <c r="AT1318" s="151" t="s">
        <v>261</v>
      </c>
      <c r="AU1318" s="151" t="s">
        <v>82</v>
      </c>
      <c r="AV1318" s="12" t="s">
        <v>80</v>
      </c>
      <c r="AW1318" s="12" t="s">
        <v>30</v>
      </c>
      <c r="AX1318" s="12" t="s">
        <v>73</v>
      </c>
      <c r="AY1318" s="151" t="s">
        <v>252</v>
      </c>
    </row>
    <row r="1319" spans="2:65" s="13" customFormat="1">
      <c r="B1319" s="156"/>
      <c r="D1319" s="150" t="s">
        <v>261</v>
      </c>
      <c r="E1319" s="157" t="s">
        <v>1</v>
      </c>
      <c r="F1319" s="158" t="s">
        <v>1697</v>
      </c>
      <c r="H1319" s="159">
        <v>102.96</v>
      </c>
      <c r="I1319" s="160"/>
      <c r="L1319" s="156"/>
      <c r="M1319" s="161"/>
      <c r="T1319" s="162"/>
      <c r="AT1319" s="157" t="s">
        <v>261</v>
      </c>
      <c r="AU1319" s="157" t="s">
        <v>82</v>
      </c>
      <c r="AV1319" s="13" t="s">
        <v>82</v>
      </c>
      <c r="AW1319" s="13" t="s">
        <v>30</v>
      </c>
      <c r="AX1319" s="13" t="s">
        <v>80</v>
      </c>
      <c r="AY1319" s="157" t="s">
        <v>252</v>
      </c>
    </row>
    <row r="1320" spans="2:65" s="1" customFormat="1" ht="24.2" customHeight="1">
      <c r="B1320" s="32"/>
      <c r="C1320" s="136" t="s">
        <v>1698</v>
      </c>
      <c r="D1320" s="136" t="s">
        <v>254</v>
      </c>
      <c r="E1320" s="137" t="s">
        <v>1699</v>
      </c>
      <c r="F1320" s="138" t="s">
        <v>1700</v>
      </c>
      <c r="G1320" s="139" t="s">
        <v>257</v>
      </c>
      <c r="H1320" s="140">
        <v>93.6</v>
      </c>
      <c r="I1320" s="141"/>
      <c r="J1320" s="142">
        <f>ROUND(I1320*H1320,2)</f>
        <v>0</v>
      </c>
      <c r="K1320" s="138" t="s">
        <v>258</v>
      </c>
      <c r="L1320" s="32"/>
      <c r="M1320" s="143" t="s">
        <v>1</v>
      </c>
      <c r="N1320" s="144" t="s">
        <v>38</v>
      </c>
      <c r="P1320" s="145">
        <f>O1320*H1320</f>
        <v>0</v>
      </c>
      <c r="Q1320" s="145">
        <v>0</v>
      </c>
      <c r="R1320" s="145">
        <f>Q1320*H1320</f>
        <v>0</v>
      </c>
      <c r="S1320" s="145">
        <v>0.185</v>
      </c>
      <c r="T1320" s="146">
        <f>S1320*H1320</f>
        <v>17.315999999999999</v>
      </c>
      <c r="AR1320" s="147" t="s">
        <v>259</v>
      </c>
      <c r="AT1320" s="147" t="s">
        <v>254</v>
      </c>
      <c r="AU1320" s="147" t="s">
        <v>82</v>
      </c>
      <c r="AY1320" s="17" t="s">
        <v>252</v>
      </c>
      <c r="BE1320" s="148">
        <f>IF(N1320="základní",J1320,0)</f>
        <v>0</v>
      </c>
      <c r="BF1320" s="148">
        <f>IF(N1320="snížená",J1320,0)</f>
        <v>0</v>
      </c>
      <c r="BG1320" s="148">
        <f>IF(N1320="zákl. přenesená",J1320,0)</f>
        <v>0</v>
      </c>
      <c r="BH1320" s="148">
        <f>IF(N1320="sníž. přenesená",J1320,0)</f>
        <v>0</v>
      </c>
      <c r="BI1320" s="148">
        <f>IF(N1320="nulová",J1320,0)</f>
        <v>0</v>
      </c>
      <c r="BJ1320" s="17" t="s">
        <v>80</v>
      </c>
      <c r="BK1320" s="148">
        <f>ROUND(I1320*H1320,2)</f>
        <v>0</v>
      </c>
      <c r="BL1320" s="17" t="s">
        <v>259</v>
      </c>
      <c r="BM1320" s="147" t="s">
        <v>1701</v>
      </c>
    </row>
    <row r="1321" spans="2:65" s="12" customFormat="1">
      <c r="B1321" s="149"/>
      <c r="D1321" s="150" t="s">
        <v>261</v>
      </c>
      <c r="E1321" s="151" t="s">
        <v>1</v>
      </c>
      <c r="F1321" s="152" t="s">
        <v>606</v>
      </c>
      <c r="H1321" s="151" t="s">
        <v>1</v>
      </c>
      <c r="I1321" s="153"/>
      <c r="L1321" s="149"/>
      <c r="M1321" s="154"/>
      <c r="T1321" s="155"/>
      <c r="AT1321" s="151" t="s">
        <v>261</v>
      </c>
      <c r="AU1321" s="151" t="s">
        <v>82</v>
      </c>
      <c r="AV1321" s="12" t="s">
        <v>80</v>
      </c>
      <c r="AW1321" s="12" t="s">
        <v>30</v>
      </c>
      <c r="AX1321" s="12" t="s">
        <v>73</v>
      </c>
      <c r="AY1321" s="151" t="s">
        <v>252</v>
      </c>
    </row>
    <row r="1322" spans="2:65" s="12" customFormat="1">
      <c r="B1322" s="149"/>
      <c r="D1322" s="150" t="s">
        <v>261</v>
      </c>
      <c r="E1322" s="151" t="s">
        <v>1</v>
      </c>
      <c r="F1322" s="152" t="s">
        <v>1702</v>
      </c>
      <c r="H1322" s="151" t="s">
        <v>1</v>
      </c>
      <c r="I1322" s="153"/>
      <c r="L1322" s="149"/>
      <c r="M1322" s="154"/>
      <c r="T1322" s="155"/>
      <c r="AT1322" s="151" t="s">
        <v>261</v>
      </c>
      <c r="AU1322" s="151" t="s">
        <v>82</v>
      </c>
      <c r="AV1322" s="12" t="s">
        <v>80</v>
      </c>
      <c r="AW1322" s="12" t="s">
        <v>30</v>
      </c>
      <c r="AX1322" s="12" t="s">
        <v>73</v>
      </c>
      <c r="AY1322" s="151" t="s">
        <v>252</v>
      </c>
    </row>
    <row r="1323" spans="2:65" s="13" customFormat="1">
      <c r="B1323" s="156"/>
      <c r="D1323" s="150" t="s">
        <v>261</v>
      </c>
      <c r="E1323" s="157" t="s">
        <v>1</v>
      </c>
      <c r="F1323" s="158" t="s">
        <v>595</v>
      </c>
      <c r="H1323" s="159">
        <v>93.6</v>
      </c>
      <c r="I1323" s="160"/>
      <c r="L1323" s="156"/>
      <c r="M1323" s="161"/>
      <c r="T1323" s="162"/>
      <c r="AT1323" s="157" t="s">
        <v>261</v>
      </c>
      <c r="AU1323" s="157" t="s">
        <v>82</v>
      </c>
      <c r="AV1323" s="13" t="s">
        <v>82</v>
      </c>
      <c r="AW1323" s="13" t="s">
        <v>30</v>
      </c>
      <c r="AX1323" s="13" t="s">
        <v>80</v>
      </c>
      <c r="AY1323" s="157" t="s">
        <v>252</v>
      </c>
    </row>
    <row r="1324" spans="2:65" s="1" customFormat="1" ht="21.75" customHeight="1">
      <c r="B1324" s="32"/>
      <c r="C1324" s="136" t="s">
        <v>1703</v>
      </c>
      <c r="D1324" s="136" t="s">
        <v>254</v>
      </c>
      <c r="E1324" s="137" t="s">
        <v>1704</v>
      </c>
      <c r="F1324" s="138" t="s">
        <v>1705</v>
      </c>
      <c r="G1324" s="139" t="s">
        <v>257</v>
      </c>
      <c r="H1324" s="140">
        <v>329.6</v>
      </c>
      <c r="I1324" s="141"/>
      <c r="J1324" s="142">
        <f>ROUND(I1324*H1324,2)</f>
        <v>0</v>
      </c>
      <c r="K1324" s="138" t="s">
        <v>258</v>
      </c>
      <c r="L1324" s="32"/>
      <c r="M1324" s="143" t="s">
        <v>1</v>
      </c>
      <c r="N1324" s="144" t="s">
        <v>38</v>
      </c>
      <c r="P1324" s="145">
        <f>O1324*H1324</f>
        <v>0</v>
      </c>
      <c r="Q1324" s="145">
        <v>2.9999999999999997E-4</v>
      </c>
      <c r="R1324" s="145">
        <f>Q1324*H1324</f>
        <v>9.8879999999999996E-2</v>
      </c>
      <c r="S1324" s="145">
        <v>0</v>
      </c>
      <c r="T1324" s="146">
        <f>S1324*H1324</f>
        <v>0</v>
      </c>
      <c r="AR1324" s="147" t="s">
        <v>368</v>
      </c>
      <c r="AT1324" s="147" t="s">
        <v>254</v>
      </c>
      <c r="AU1324" s="147" t="s">
        <v>82</v>
      </c>
      <c r="AY1324" s="17" t="s">
        <v>252</v>
      </c>
      <c r="BE1324" s="148">
        <f>IF(N1324="základní",J1324,0)</f>
        <v>0</v>
      </c>
      <c r="BF1324" s="148">
        <f>IF(N1324="snížená",J1324,0)</f>
        <v>0</v>
      </c>
      <c r="BG1324" s="148">
        <f>IF(N1324="zákl. přenesená",J1324,0)</f>
        <v>0</v>
      </c>
      <c r="BH1324" s="148">
        <f>IF(N1324="sníž. přenesená",J1324,0)</f>
        <v>0</v>
      </c>
      <c r="BI1324" s="148">
        <f>IF(N1324="nulová",J1324,0)</f>
        <v>0</v>
      </c>
      <c r="BJ1324" s="17" t="s">
        <v>80</v>
      </c>
      <c r="BK1324" s="148">
        <f>ROUND(I1324*H1324,2)</f>
        <v>0</v>
      </c>
      <c r="BL1324" s="17" t="s">
        <v>368</v>
      </c>
      <c r="BM1324" s="147" t="s">
        <v>1706</v>
      </c>
    </row>
    <row r="1325" spans="2:65" s="12" customFormat="1">
      <c r="B1325" s="149"/>
      <c r="D1325" s="150" t="s">
        <v>261</v>
      </c>
      <c r="E1325" s="151" t="s">
        <v>1</v>
      </c>
      <c r="F1325" s="152" t="s">
        <v>1002</v>
      </c>
      <c r="H1325" s="151" t="s">
        <v>1</v>
      </c>
      <c r="I1325" s="153"/>
      <c r="L1325" s="149"/>
      <c r="M1325" s="154"/>
      <c r="T1325" s="155"/>
      <c r="AT1325" s="151" t="s">
        <v>261</v>
      </c>
      <c r="AU1325" s="151" t="s">
        <v>82</v>
      </c>
      <c r="AV1325" s="12" t="s">
        <v>80</v>
      </c>
      <c r="AW1325" s="12" t="s">
        <v>30</v>
      </c>
      <c r="AX1325" s="12" t="s">
        <v>73</v>
      </c>
      <c r="AY1325" s="151" t="s">
        <v>252</v>
      </c>
    </row>
    <row r="1326" spans="2:65" s="13" customFormat="1">
      <c r="B1326" s="156"/>
      <c r="D1326" s="150" t="s">
        <v>261</v>
      </c>
      <c r="E1326" s="157" t="s">
        <v>1</v>
      </c>
      <c r="F1326" s="158" t="s">
        <v>1671</v>
      </c>
      <c r="H1326" s="159">
        <v>236</v>
      </c>
      <c r="I1326" s="160"/>
      <c r="L1326" s="156"/>
      <c r="M1326" s="161"/>
      <c r="T1326" s="162"/>
      <c r="AT1326" s="157" t="s">
        <v>261</v>
      </c>
      <c r="AU1326" s="157" t="s">
        <v>82</v>
      </c>
      <c r="AV1326" s="13" t="s">
        <v>82</v>
      </c>
      <c r="AW1326" s="13" t="s">
        <v>30</v>
      </c>
      <c r="AX1326" s="13" t="s">
        <v>73</v>
      </c>
      <c r="AY1326" s="157" t="s">
        <v>252</v>
      </c>
    </row>
    <row r="1327" spans="2:65" s="12" customFormat="1">
      <c r="B1327" s="149"/>
      <c r="D1327" s="150" t="s">
        <v>261</v>
      </c>
      <c r="E1327" s="151" t="s">
        <v>1</v>
      </c>
      <c r="F1327" s="152" t="s">
        <v>606</v>
      </c>
      <c r="H1327" s="151" t="s">
        <v>1</v>
      </c>
      <c r="I1327" s="153"/>
      <c r="L1327" s="149"/>
      <c r="M1327" s="154"/>
      <c r="T1327" s="155"/>
      <c r="AT1327" s="151" t="s">
        <v>261</v>
      </c>
      <c r="AU1327" s="151" t="s">
        <v>82</v>
      </c>
      <c r="AV1327" s="12" t="s">
        <v>80</v>
      </c>
      <c r="AW1327" s="12" t="s">
        <v>30</v>
      </c>
      <c r="AX1327" s="12" t="s">
        <v>73</v>
      </c>
      <c r="AY1327" s="151" t="s">
        <v>252</v>
      </c>
    </row>
    <row r="1328" spans="2:65" s="12" customFormat="1">
      <c r="B1328" s="149"/>
      <c r="D1328" s="150" t="s">
        <v>261</v>
      </c>
      <c r="E1328" s="151" t="s">
        <v>1</v>
      </c>
      <c r="F1328" s="152" t="s">
        <v>1624</v>
      </c>
      <c r="H1328" s="151" t="s">
        <v>1</v>
      </c>
      <c r="I1328" s="153"/>
      <c r="L1328" s="149"/>
      <c r="M1328" s="154"/>
      <c r="T1328" s="155"/>
      <c r="AT1328" s="151" t="s">
        <v>261</v>
      </c>
      <c r="AU1328" s="151" t="s">
        <v>82</v>
      </c>
      <c r="AV1328" s="12" t="s">
        <v>80</v>
      </c>
      <c r="AW1328" s="12" t="s">
        <v>30</v>
      </c>
      <c r="AX1328" s="12" t="s">
        <v>73</v>
      </c>
      <c r="AY1328" s="151" t="s">
        <v>252</v>
      </c>
    </row>
    <row r="1329" spans="2:65" s="13" customFormat="1">
      <c r="B1329" s="156"/>
      <c r="D1329" s="150" t="s">
        <v>261</v>
      </c>
      <c r="E1329" s="157" t="s">
        <v>1</v>
      </c>
      <c r="F1329" s="158" t="s">
        <v>595</v>
      </c>
      <c r="H1329" s="159">
        <v>93.6</v>
      </c>
      <c r="I1329" s="160"/>
      <c r="L1329" s="156"/>
      <c r="M1329" s="161"/>
      <c r="T1329" s="162"/>
      <c r="AT1329" s="157" t="s">
        <v>261</v>
      </c>
      <c r="AU1329" s="157" t="s">
        <v>82</v>
      </c>
      <c r="AV1329" s="13" t="s">
        <v>82</v>
      </c>
      <c r="AW1329" s="13" t="s">
        <v>30</v>
      </c>
      <c r="AX1329" s="13" t="s">
        <v>73</v>
      </c>
      <c r="AY1329" s="157" t="s">
        <v>252</v>
      </c>
    </row>
    <row r="1330" spans="2:65" s="14" customFormat="1">
      <c r="B1330" s="163"/>
      <c r="D1330" s="150" t="s">
        <v>261</v>
      </c>
      <c r="E1330" s="164" t="s">
        <v>1</v>
      </c>
      <c r="F1330" s="165" t="s">
        <v>277</v>
      </c>
      <c r="H1330" s="166">
        <v>329.6</v>
      </c>
      <c r="I1330" s="167"/>
      <c r="L1330" s="163"/>
      <c r="M1330" s="168"/>
      <c r="T1330" s="169"/>
      <c r="AT1330" s="164" t="s">
        <v>261</v>
      </c>
      <c r="AU1330" s="164" t="s">
        <v>82</v>
      </c>
      <c r="AV1330" s="14" t="s">
        <v>259</v>
      </c>
      <c r="AW1330" s="14" t="s">
        <v>30</v>
      </c>
      <c r="AX1330" s="14" t="s">
        <v>80</v>
      </c>
      <c r="AY1330" s="164" t="s">
        <v>252</v>
      </c>
    </row>
    <row r="1331" spans="2:65" s="1" customFormat="1" ht="62.65" customHeight="1">
      <c r="B1331" s="32"/>
      <c r="C1331" s="136" t="s">
        <v>1707</v>
      </c>
      <c r="D1331" s="136" t="s">
        <v>254</v>
      </c>
      <c r="E1331" s="137" t="s">
        <v>1708</v>
      </c>
      <c r="F1331" s="138" t="s">
        <v>1709</v>
      </c>
      <c r="G1331" s="139" t="s">
        <v>336</v>
      </c>
      <c r="H1331" s="140">
        <v>32.223999999999997</v>
      </c>
      <c r="I1331" s="141"/>
      <c r="J1331" s="142">
        <f>ROUND(I1331*H1331,2)</f>
        <v>0</v>
      </c>
      <c r="K1331" s="138" t="s">
        <v>258</v>
      </c>
      <c r="L1331" s="32"/>
      <c r="M1331" s="143" t="s">
        <v>1</v>
      </c>
      <c r="N1331" s="144" t="s">
        <v>38</v>
      </c>
      <c r="P1331" s="145">
        <f>O1331*H1331</f>
        <v>0</v>
      </c>
      <c r="Q1331" s="145">
        <v>0</v>
      </c>
      <c r="R1331" s="145">
        <f>Q1331*H1331</f>
        <v>0</v>
      </c>
      <c r="S1331" s="145">
        <v>0</v>
      </c>
      <c r="T1331" s="146">
        <f>S1331*H1331</f>
        <v>0</v>
      </c>
      <c r="AR1331" s="147" t="s">
        <v>368</v>
      </c>
      <c r="AT1331" s="147" t="s">
        <v>254</v>
      </c>
      <c r="AU1331" s="147" t="s">
        <v>82</v>
      </c>
      <c r="AY1331" s="17" t="s">
        <v>252</v>
      </c>
      <c r="BE1331" s="148">
        <f>IF(N1331="základní",J1331,0)</f>
        <v>0</v>
      </c>
      <c r="BF1331" s="148">
        <f>IF(N1331="snížená",J1331,0)</f>
        <v>0</v>
      </c>
      <c r="BG1331" s="148">
        <f>IF(N1331="zákl. přenesená",J1331,0)</f>
        <v>0</v>
      </c>
      <c r="BH1331" s="148">
        <f>IF(N1331="sníž. přenesená",J1331,0)</f>
        <v>0</v>
      </c>
      <c r="BI1331" s="148">
        <f>IF(N1331="nulová",J1331,0)</f>
        <v>0</v>
      </c>
      <c r="BJ1331" s="17" t="s">
        <v>80</v>
      </c>
      <c r="BK1331" s="148">
        <f>ROUND(I1331*H1331,2)</f>
        <v>0</v>
      </c>
      <c r="BL1331" s="17" t="s">
        <v>368</v>
      </c>
      <c r="BM1331" s="147" t="s">
        <v>1710</v>
      </c>
    </row>
    <row r="1332" spans="2:65" s="11" customFormat="1" ht="22.9" customHeight="1">
      <c r="B1332" s="124"/>
      <c r="D1332" s="125" t="s">
        <v>72</v>
      </c>
      <c r="E1332" s="134" t="s">
        <v>1711</v>
      </c>
      <c r="F1332" s="134" t="s">
        <v>1712</v>
      </c>
      <c r="I1332" s="127"/>
      <c r="J1332" s="135">
        <f>BK1332</f>
        <v>0</v>
      </c>
      <c r="L1332" s="124"/>
      <c r="M1332" s="129"/>
      <c r="P1332" s="130">
        <f>SUM(P1333:P1380)</f>
        <v>0</v>
      </c>
      <c r="R1332" s="130">
        <f>SUM(R1333:R1380)</f>
        <v>0.94483304000000001</v>
      </c>
      <c r="T1332" s="131">
        <f>SUM(T1333:T1380)</f>
        <v>0</v>
      </c>
      <c r="AR1332" s="125" t="s">
        <v>82</v>
      </c>
      <c r="AT1332" s="132" t="s">
        <v>72</v>
      </c>
      <c r="AU1332" s="132" t="s">
        <v>80</v>
      </c>
      <c r="AY1332" s="125" t="s">
        <v>252</v>
      </c>
      <c r="BK1332" s="133">
        <f>SUM(BK1333:BK1380)</f>
        <v>0</v>
      </c>
    </row>
    <row r="1333" spans="2:65" s="1" customFormat="1" ht="24.2" customHeight="1">
      <c r="B1333" s="32"/>
      <c r="C1333" s="136" t="s">
        <v>1713</v>
      </c>
      <c r="D1333" s="136" t="s">
        <v>254</v>
      </c>
      <c r="E1333" s="137" t="s">
        <v>1714</v>
      </c>
      <c r="F1333" s="138" t="s">
        <v>1715</v>
      </c>
      <c r="G1333" s="139" t="s">
        <v>257</v>
      </c>
      <c r="H1333" s="140">
        <v>32.04</v>
      </c>
      <c r="I1333" s="141"/>
      <c r="J1333" s="142">
        <f>ROUND(I1333*H1333,2)</f>
        <v>0</v>
      </c>
      <c r="K1333" s="138" t="s">
        <v>258</v>
      </c>
      <c r="L1333" s="32"/>
      <c r="M1333" s="143" t="s">
        <v>1</v>
      </c>
      <c r="N1333" s="144" t="s">
        <v>38</v>
      </c>
      <c r="P1333" s="145">
        <f>O1333*H1333</f>
        <v>0</v>
      </c>
      <c r="Q1333" s="145">
        <v>0</v>
      </c>
      <c r="R1333" s="145">
        <f>Q1333*H1333</f>
        <v>0</v>
      </c>
      <c r="S1333" s="145">
        <v>0</v>
      </c>
      <c r="T1333" s="146">
        <f>S1333*H1333</f>
        <v>0</v>
      </c>
      <c r="AR1333" s="147" t="s">
        <v>368</v>
      </c>
      <c r="AT1333" s="147" t="s">
        <v>254</v>
      </c>
      <c r="AU1333" s="147" t="s">
        <v>82</v>
      </c>
      <c r="AY1333" s="17" t="s">
        <v>252</v>
      </c>
      <c r="BE1333" s="148">
        <f>IF(N1333="základní",J1333,0)</f>
        <v>0</v>
      </c>
      <c r="BF1333" s="148">
        <f>IF(N1333="snížená",J1333,0)</f>
        <v>0</v>
      </c>
      <c r="BG1333" s="148">
        <f>IF(N1333="zákl. přenesená",J1333,0)</f>
        <v>0</v>
      </c>
      <c r="BH1333" s="148">
        <f>IF(N1333="sníž. přenesená",J1333,0)</f>
        <v>0</v>
      </c>
      <c r="BI1333" s="148">
        <f>IF(N1333="nulová",J1333,0)</f>
        <v>0</v>
      </c>
      <c r="BJ1333" s="17" t="s">
        <v>80</v>
      </c>
      <c r="BK1333" s="148">
        <f>ROUND(I1333*H1333,2)</f>
        <v>0</v>
      </c>
      <c r="BL1333" s="17" t="s">
        <v>368</v>
      </c>
      <c r="BM1333" s="147" t="s">
        <v>1716</v>
      </c>
    </row>
    <row r="1334" spans="2:65" s="12" customFormat="1">
      <c r="B1334" s="149"/>
      <c r="D1334" s="150" t="s">
        <v>261</v>
      </c>
      <c r="E1334" s="151" t="s">
        <v>1</v>
      </c>
      <c r="F1334" s="152" t="s">
        <v>1717</v>
      </c>
      <c r="H1334" s="151" t="s">
        <v>1</v>
      </c>
      <c r="I1334" s="153"/>
      <c r="L1334" s="149"/>
      <c r="M1334" s="154"/>
      <c r="T1334" s="155"/>
      <c r="AT1334" s="151" t="s">
        <v>261</v>
      </c>
      <c r="AU1334" s="151" t="s">
        <v>82</v>
      </c>
      <c r="AV1334" s="12" t="s">
        <v>80</v>
      </c>
      <c r="AW1334" s="12" t="s">
        <v>30</v>
      </c>
      <c r="AX1334" s="12" t="s">
        <v>73</v>
      </c>
      <c r="AY1334" s="151" t="s">
        <v>252</v>
      </c>
    </row>
    <row r="1335" spans="2:65" s="13" customFormat="1">
      <c r="B1335" s="156"/>
      <c r="D1335" s="150" t="s">
        <v>261</v>
      </c>
      <c r="E1335" s="157" t="s">
        <v>1</v>
      </c>
      <c r="F1335" s="158" t="s">
        <v>1718</v>
      </c>
      <c r="H1335" s="159">
        <v>29.48</v>
      </c>
      <c r="I1335" s="160"/>
      <c r="L1335" s="156"/>
      <c r="M1335" s="161"/>
      <c r="T1335" s="162"/>
      <c r="AT1335" s="157" t="s">
        <v>261</v>
      </c>
      <c r="AU1335" s="157" t="s">
        <v>82</v>
      </c>
      <c r="AV1335" s="13" t="s">
        <v>82</v>
      </c>
      <c r="AW1335" s="13" t="s">
        <v>30</v>
      </c>
      <c r="AX1335" s="13" t="s">
        <v>73</v>
      </c>
      <c r="AY1335" s="157" t="s">
        <v>252</v>
      </c>
    </row>
    <row r="1336" spans="2:65" s="12" customFormat="1">
      <c r="B1336" s="149"/>
      <c r="D1336" s="150" t="s">
        <v>261</v>
      </c>
      <c r="E1336" s="151" t="s">
        <v>1</v>
      </c>
      <c r="F1336" s="152" t="s">
        <v>1719</v>
      </c>
      <c r="H1336" s="151" t="s">
        <v>1</v>
      </c>
      <c r="I1336" s="153"/>
      <c r="L1336" s="149"/>
      <c r="M1336" s="154"/>
      <c r="T1336" s="155"/>
      <c r="AT1336" s="151" t="s">
        <v>261</v>
      </c>
      <c r="AU1336" s="151" t="s">
        <v>82</v>
      </c>
      <c r="AV1336" s="12" t="s">
        <v>80</v>
      </c>
      <c r="AW1336" s="12" t="s">
        <v>30</v>
      </c>
      <c r="AX1336" s="12" t="s">
        <v>73</v>
      </c>
      <c r="AY1336" s="151" t="s">
        <v>252</v>
      </c>
    </row>
    <row r="1337" spans="2:65" s="13" customFormat="1">
      <c r="B1337" s="156"/>
      <c r="D1337" s="150" t="s">
        <v>261</v>
      </c>
      <c r="E1337" s="157" t="s">
        <v>1</v>
      </c>
      <c r="F1337" s="158" t="s">
        <v>970</v>
      </c>
      <c r="H1337" s="159">
        <v>2.56</v>
      </c>
      <c r="I1337" s="160"/>
      <c r="L1337" s="156"/>
      <c r="M1337" s="161"/>
      <c r="T1337" s="162"/>
      <c r="AT1337" s="157" t="s">
        <v>261</v>
      </c>
      <c r="AU1337" s="157" t="s">
        <v>82</v>
      </c>
      <c r="AV1337" s="13" t="s">
        <v>82</v>
      </c>
      <c r="AW1337" s="13" t="s">
        <v>30</v>
      </c>
      <c r="AX1337" s="13" t="s">
        <v>73</v>
      </c>
      <c r="AY1337" s="157" t="s">
        <v>252</v>
      </c>
    </row>
    <row r="1338" spans="2:65" s="14" customFormat="1">
      <c r="B1338" s="163"/>
      <c r="D1338" s="150" t="s">
        <v>261</v>
      </c>
      <c r="E1338" s="164" t="s">
        <v>1</v>
      </c>
      <c r="F1338" s="165" t="s">
        <v>277</v>
      </c>
      <c r="H1338" s="166">
        <v>32.04</v>
      </c>
      <c r="I1338" s="167"/>
      <c r="L1338" s="163"/>
      <c r="M1338" s="168"/>
      <c r="T1338" s="169"/>
      <c r="AT1338" s="164" t="s">
        <v>261</v>
      </c>
      <c r="AU1338" s="164" t="s">
        <v>82</v>
      </c>
      <c r="AV1338" s="14" t="s">
        <v>259</v>
      </c>
      <c r="AW1338" s="14" t="s">
        <v>30</v>
      </c>
      <c r="AX1338" s="14" t="s">
        <v>80</v>
      </c>
      <c r="AY1338" s="164" t="s">
        <v>252</v>
      </c>
    </row>
    <row r="1339" spans="2:65" s="1" customFormat="1" ht="24.2" customHeight="1">
      <c r="B1339" s="32"/>
      <c r="C1339" s="136" t="s">
        <v>1720</v>
      </c>
      <c r="D1339" s="136" t="s">
        <v>254</v>
      </c>
      <c r="E1339" s="137" t="s">
        <v>1721</v>
      </c>
      <c r="F1339" s="138" t="s">
        <v>1722</v>
      </c>
      <c r="G1339" s="139" t="s">
        <v>257</v>
      </c>
      <c r="H1339" s="140">
        <v>32.04</v>
      </c>
      <c r="I1339" s="141"/>
      <c r="J1339" s="142">
        <f>ROUND(I1339*H1339,2)</f>
        <v>0</v>
      </c>
      <c r="K1339" s="138" t="s">
        <v>258</v>
      </c>
      <c r="L1339" s="32"/>
      <c r="M1339" s="143" t="s">
        <v>1</v>
      </c>
      <c r="N1339" s="144" t="s">
        <v>38</v>
      </c>
      <c r="P1339" s="145">
        <f>O1339*H1339</f>
        <v>0</v>
      </c>
      <c r="Q1339" s="145">
        <v>2.0000000000000001E-4</v>
      </c>
      <c r="R1339" s="145">
        <f>Q1339*H1339</f>
        <v>6.4080000000000005E-3</v>
      </c>
      <c r="S1339" s="145">
        <v>0</v>
      </c>
      <c r="T1339" s="146">
        <f>S1339*H1339</f>
        <v>0</v>
      </c>
      <c r="AR1339" s="147" t="s">
        <v>368</v>
      </c>
      <c r="AT1339" s="147" t="s">
        <v>254</v>
      </c>
      <c r="AU1339" s="147" t="s">
        <v>82</v>
      </c>
      <c r="AY1339" s="17" t="s">
        <v>252</v>
      </c>
      <c r="BE1339" s="148">
        <f>IF(N1339="základní",J1339,0)</f>
        <v>0</v>
      </c>
      <c r="BF1339" s="148">
        <f>IF(N1339="snížená",J1339,0)</f>
        <v>0</v>
      </c>
      <c r="BG1339" s="148">
        <f>IF(N1339="zákl. přenesená",J1339,0)</f>
        <v>0</v>
      </c>
      <c r="BH1339" s="148">
        <f>IF(N1339="sníž. přenesená",J1339,0)</f>
        <v>0</v>
      </c>
      <c r="BI1339" s="148">
        <f>IF(N1339="nulová",J1339,0)</f>
        <v>0</v>
      </c>
      <c r="BJ1339" s="17" t="s">
        <v>80</v>
      </c>
      <c r="BK1339" s="148">
        <f>ROUND(I1339*H1339,2)</f>
        <v>0</v>
      </c>
      <c r="BL1339" s="17" t="s">
        <v>368</v>
      </c>
      <c r="BM1339" s="147" t="s">
        <v>1723</v>
      </c>
    </row>
    <row r="1340" spans="2:65" s="12" customFormat="1">
      <c r="B1340" s="149"/>
      <c r="D1340" s="150" t="s">
        <v>261</v>
      </c>
      <c r="E1340" s="151" t="s">
        <v>1</v>
      </c>
      <c r="F1340" s="152" t="s">
        <v>1717</v>
      </c>
      <c r="H1340" s="151" t="s">
        <v>1</v>
      </c>
      <c r="I1340" s="153"/>
      <c r="L1340" s="149"/>
      <c r="M1340" s="154"/>
      <c r="T1340" s="155"/>
      <c r="AT1340" s="151" t="s">
        <v>261</v>
      </c>
      <c r="AU1340" s="151" t="s">
        <v>82</v>
      </c>
      <c r="AV1340" s="12" t="s">
        <v>80</v>
      </c>
      <c r="AW1340" s="12" t="s">
        <v>30</v>
      </c>
      <c r="AX1340" s="12" t="s">
        <v>73</v>
      </c>
      <c r="AY1340" s="151" t="s">
        <v>252</v>
      </c>
    </row>
    <row r="1341" spans="2:65" s="13" customFormat="1">
      <c r="B1341" s="156"/>
      <c r="D1341" s="150" t="s">
        <v>261</v>
      </c>
      <c r="E1341" s="157" t="s">
        <v>1</v>
      </c>
      <c r="F1341" s="158" t="s">
        <v>1718</v>
      </c>
      <c r="H1341" s="159">
        <v>29.48</v>
      </c>
      <c r="I1341" s="160"/>
      <c r="L1341" s="156"/>
      <c r="M1341" s="161"/>
      <c r="T1341" s="162"/>
      <c r="AT1341" s="157" t="s">
        <v>261</v>
      </c>
      <c r="AU1341" s="157" t="s">
        <v>82</v>
      </c>
      <c r="AV1341" s="13" t="s">
        <v>82</v>
      </c>
      <c r="AW1341" s="13" t="s">
        <v>30</v>
      </c>
      <c r="AX1341" s="13" t="s">
        <v>73</v>
      </c>
      <c r="AY1341" s="157" t="s">
        <v>252</v>
      </c>
    </row>
    <row r="1342" spans="2:65" s="12" customFormat="1">
      <c r="B1342" s="149"/>
      <c r="D1342" s="150" t="s">
        <v>261</v>
      </c>
      <c r="E1342" s="151" t="s">
        <v>1</v>
      </c>
      <c r="F1342" s="152" t="s">
        <v>1719</v>
      </c>
      <c r="H1342" s="151" t="s">
        <v>1</v>
      </c>
      <c r="I1342" s="153"/>
      <c r="L1342" s="149"/>
      <c r="M1342" s="154"/>
      <c r="T1342" s="155"/>
      <c r="AT1342" s="151" t="s">
        <v>261</v>
      </c>
      <c r="AU1342" s="151" t="s">
        <v>82</v>
      </c>
      <c r="AV1342" s="12" t="s">
        <v>80</v>
      </c>
      <c r="AW1342" s="12" t="s">
        <v>30</v>
      </c>
      <c r="AX1342" s="12" t="s">
        <v>73</v>
      </c>
      <c r="AY1342" s="151" t="s">
        <v>252</v>
      </c>
    </row>
    <row r="1343" spans="2:65" s="13" customFormat="1">
      <c r="B1343" s="156"/>
      <c r="D1343" s="150" t="s">
        <v>261</v>
      </c>
      <c r="E1343" s="157" t="s">
        <v>1</v>
      </c>
      <c r="F1343" s="158" t="s">
        <v>970</v>
      </c>
      <c r="H1343" s="159">
        <v>2.56</v>
      </c>
      <c r="I1343" s="160"/>
      <c r="L1343" s="156"/>
      <c r="M1343" s="161"/>
      <c r="T1343" s="162"/>
      <c r="AT1343" s="157" t="s">
        <v>261</v>
      </c>
      <c r="AU1343" s="157" t="s">
        <v>82</v>
      </c>
      <c r="AV1343" s="13" t="s">
        <v>82</v>
      </c>
      <c r="AW1343" s="13" t="s">
        <v>30</v>
      </c>
      <c r="AX1343" s="13" t="s">
        <v>73</v>
      </c>
      <c r="AY1343" s="157" t="s">
        <v>252</v>
      </c>
    </row>
    <row r="1344" spans="2:65" s="14" customFormat="1">
      <c r="B1344" s="163"/>
      <c r="D1344" s="150" t="s">
        <v>261</v>
      </c>
      <c r="E1344" s="164" t="s">
        <v>1</v>
      </c>
      <c r="F1344" s="165" t="s">
        <v>277</v>
      </c>
      <c r="H1344" s="166">
        <v>32.04</v>
      </c>
      <c r="I1344" s="167"/>
      <c r="L1344" s="163"/>
      <c r="M1344" s="168"/>
      <c r="T1344" s="169"/>
      <c r="AT1344" s="164" t="s">
        <v>261</v>
      </c>
      <c r="AU1344" s="164" t="s">
        <v>82</v>
      </c>
      <c r="AV1344" s="14" t="s">
        <v>259</v>
      </c>
      <c r="AW1344" s="14" t="s">
        <v>30</v>
      </c>
      <c r="AX1344" s="14" t="s">
        <v>80</v>
      </c>
      <c r="AY1344" s="164" t="s">
        <v>252</v>
      </c>
    </row>
    <row r="1345" spans="2:65" s="1" customFormat="1" ht="37.9" customHeight="1">
      <c r="B1345" s="32"/>
      <c r="C1345" s="136" t="s">
        <v>1724</v>
      </c>
      <c r="D1345" s="136" t="s">
        <v>254</v>
      </c>
      <c r="E1345" s="137" t="s">
        <v>1725</v>
      </c>
      <c r="F1345" s="138" t="s">
        <v>1726</v>
      </c>
      <c r="G1345" s="139" t="s">
        <v>257</v>
      </c>
      <c r="H1345" s="140">
        <v>32.04</v>
      </c>
      <c r="I1345" s="141"/>
      <c r="J1345" s="142">
        <f>ROUND(I1345*H1345,2)</f>
        <v>0</v>
      </c>
      <c r="K1345" s="138" t="s">
        <v>1</v>
      </c>
      <c r="L1345" s="32"/>
      <c r="M1345" s="143" t="s">
        <v>1</v>
      </c>
      <c r="N1345" s="144" t="s">
        <v>38</v>
      </c>
      <c r="P1345" s="145">
        <f>O1345*H1345</f>
        <v>0</v>
      </c>
      <c r="Q1345" s="145">
        <v>2.5499999999999998E-2</v>
      </c>
      <c r="R1345" s="145">
        <f>Q1345*H1345</f>
        <v>0.81701999999999997</v>
      </c>
      <c r="S1345" s="145">
        <v>0</v>
      </c>
      <c r="T1345" s="146">
        <f>S1345*H1345</f>
        <v>0</v>
      </c>
      <c r="AR1345" s="147" t="s">
        <v>368</v>
      </c>
      <c r="AT1345" s="147" t="s">
        <v>254</v>
      </c>
      <c r="AU1345" s="147" t="s">
        <v>82</v>
      </c>
      <c r="AY1345" s="17" t="s">
        <v>252</v>
      </c>
      <c r="BE1345" s="148">
        <f>IF(N1345="základní",J1345,0)</f>
        <v>0</v>
      </c>
      <c r="BF1345" s="148">
        <f>IF(N1345="snížená",J1345,0)</f>
        <v>0</v>
      </c>
      <c r="BG1345" s="148">
        <f>IF(N1345="zákl. přenesená",J1345,0)</f>
        <v>0</v>
      </c>
      <c r="BH1345" s="148">
        <f>IF(N1345="sníž. přenesená",J1345,0)</f>
        <v>0</v>
      </c>
      <c r="BI1345" s="148">
        <f>IF(N1345="nulová",J1345,0)</f>
        <v>0</v>
      </c>
      <c r="BJ1345" s="17" t="s">
        <v>80</v>
      </c>
      <c r="BK1345" s="148">
        <f>ROUND(I1345*H1345,2)</f>
        <v>0</v>
      </c>
      <c r="BL1345" s="17" t="s">
        <v>368</v>
      </c>
      <c r="BM1345" s="147" t="s">
        <v>1727</v>
      </c>
    </row>
    <row r="1346" spans="2:65" s="12" customFormat="1">
      <c r="B1346" s="149"/>
      <c r="D1346" s="150" t="s">
        <v>261</v>
      </c>
      <c r="E1346" s="151" t="s">
        <v>1</v>
      </c>
      <c r="F1346" s="152" t="s">
        <v>1717</v>
      </c>
      <c r="H1346" s="151" t="s">
        <v>1</v>
      </c>
      <c r="I1346" s="153"/>
      <c r="L1346" s="149"/>
      <c r="M1346" s="154"/>
      <c r="T1346" s="155"/>
      <c r="AT1346" s="151" t="s">
        <v>261</v>
      </c>
      <c r="AU1346" s="151" t="s">
        <v>82</v>
      </c>
      <c r="AV1346" s="12" t="s">
        <v>80</v>
      </c>
      <c r="AW1346" s="12" t="s">
        <v>30</v>
      </c>
      <c r="AX1346" s="12" t="s">
        <v>73</v>
      </c>
      <c r="AY1346" s="151" t="s">
        <v>252</v>
      </c>
    </row>
    <row r="1347" spans="2:65" s="13" customFormat="1">
      <c r="B1347" s="156"/>
      <c r="D1347" s="150" t="s">
        <v>261</v>
      </c>
      <c r="E1347" s="157" t="s">
        <v>1</v>
      </c>
      <c r="F1347" s="158" t="s">
        <v>1718</v>
      </c>
      <c r="H1347" s="159">
        <v>29.48</v>
      </c>
      <c r="I1347" s="160"/>
      <c r="L1347" s="156"/>
      <c r="M1347" s="161"/>
      <c r="T1347" s="162"/>
      <c r="AT1347" s="157" t="s">
        <v>261</v>
      </c>
      <c r="AU1347" s="157" t="s">
        <v>82</v>
      </c>
      <c r="AV1347" s="13" t="s">
        <v>82</v>
      </c>
      <c r="AW1347" s="13" t="s">
        <v>30</v>
      </c>
      <c r="AX1347" s="13" t="s">
        <v>73</v>
      </c>
      <c r="AY1347" s="157" t="s">
        <v>252</v>
      </c>
    </row>
    <row r="1348" spans="2:65" s="12" customFormat="1">
      <c r="B1348" s="149"/>
      <c r="D1348" s="150" t="s">
        <v>261</v>
      </c>
      <c r="E1348" s="151" t="s">
        <v>1</v>
      </c>
      <c r="F1348" s="152" t="s">
        <v>1719</v>
      </c>
      <c r="H1348" s="151" t="s">
        <v>1</v>
      </c>
      <c r="I1348" s="153"/>
      <c r="L1348" s="149"/>
      <c r="M1348" s="154"/>
      <c r="T1348" s="155"/>
      <c r="AT1348" s="151" t="s">
        <v>261</v>
      </c>
      <c r="AU1348" s="151" t="s">
        <v>82</v>
      </c>
      <c r="AV1348" s="12" t="s">
        <v>80</v>
      </c>
      <c r="AW1348" s="12" t="s">
        <v>30</v>
      </c>
      <c r="AX1348" s="12" t="s">
        <v>73</v>
      </c>
      <c r="AY1348" s="151" t="s">
        <v>252</v>
      </c>
    </row>
    <row r="1349" spans="2:65" s="13" customFormat="1">
      <c r="B1349" s="156"/>
      <c r="D1349" s="150" t="s">
        <v>261</v>
      </c>
      <c r="E1349" s="157" t="s">
        <v>1</v>
      </c>
      <c r="F1349" s="158" t="s">
        <v>970</v>
      </c>
      <c r="H1349" s="159">
        <v>2.56</v>
      </c>
      <c r="I1349" s="160"/>
      <c r="L1349" s="156"/>
      <c r="M1349" s="161"/>
      <c r="T1349" s="162"/>
      <c r="AT1349" s="157" t="s">
        <v>261</v>
      </c>
      <c r="AU1349" s="157" t="s">
        <v>82</v>
      </c>
      <c r="AV1349" s="13" t="s">
        <v>82</v>
      </c>
      <c r="AW1349" s="13" t="s">
        <v>30</v>
      </c>
      <c r="AX1349" s="13" t="s">
        <v>73</v>
      </c>
      <c r="AY1349" s="157" t="s">
        <v>252</v>
      </c>
    </row>
    <row r="1350" spans="2:65" s="14" customFormat="1">
      <c r="B1350" s="163"/>
      <c r="D1350" s="150" t="s">
        <v>261</v>
      </c>
      <c r="E1350" s="164" t="s">
        <v>1</v>
      </c>
      <c r="F1350" s="165" t="s">
        <v>277</v>
      </c>
      <c r="H1350" s="166">
        <v>32.04</v>
      </c>
      <c r="I1350" s="167"/>
      <c r="L1350" s="163"/>
      <c r="M1350" s="168"/>
      <c r="T1350" s="169"/>
      <c r="AT1350" s="164" t="s">
        <v>261</v>
      </c>
      <c r="AU1350" s="164" t="s">
        <v>82</v>
      </c>
      <c r="AV1350" s="14" t="s">
        <v>259</v>
      </c>
      <c r="AW1350" s="14" t="s">
        <v>30</v>
      </c>
      <c r="AX1350" s="14" t="s">
        <v>80</v>
      </c>
      <c r="AY1350" s="164" t="s">
        <v>252</v>
      </c>
    </row>
    <row r="1351" spans="2:65" s="1" customFormat="1" ht="24.2" customHeight="1">
      <c r="B1351" s="32"/>
      <c r="C1351" s="136" t="s">
        <v>1728</v>
      </c>
      <c r="D1351" s="136" t="s">
        <v>254</v>
      </c>
      <c r="E1351" s="137" t="s">
        <v>1729</v>
      </c>
      <c r="F1351" s="138" t="s">
        <v>1730</v>
      </c>
      <c r="G1351" s="139" t="s">
        <v>257</v>
      </c>
      <c r="H1351" s="140">
        <v>29.48</v>
      </c>
      <c r="I1351" s="141"/>
      <c r="J1351" s="142">
        <f>ROUND(I1351*H1351,2)</f>
        <v>0</v>
      </c>
      <c r="K1351" s="138" t="s">
        <v>258</v>
      </c>
      <c r="L1351" s="32"/>
      <c r="M1351" s="143" t="s">
        <v>1</v>
      </c>
      <c r="N1351" s="144" t="s">
        <v>38</v>
      </c>
      <c r="P1351" s="145">
        <f>O1351*H1351</f>
        <v>0</v>
      </c>
      <c r="Q1351" s="145">
        <v>2.9999999999999997E-4</v>
      </c>
      <c r="R1351" s="145">
        <f>Q1351*H1351</f>
        <v>8.8439999999999994E-3</v>
      </c>
      <c r="S1351" s="145">
        <v>0</v>
      </c>
      <c r="T1351" s="146">
        <f>S1351*H1351</f>
        <v>0</v>
      </c>
      <c r="AR1351" s="147" t="s">
        <v>368</v>
      </c>
      <c r="AT1351" s="147" t="s">
        <v>254</v>
      </c>
      <c r="AU1351" s="147" t="s">
        <v>82</v>
      </c>
      <c r="AY1351" s="17" t="s">
        <v>252</v>
      </c>
      <c r="BE1351" s="148">
        <f>IF(N1351="základní",J1351,0)</f>
        <v>0</v>
      </c>
      <c r="BF1351" s="148">
        <f>IF(N1351="snížená",J1351,0)</f>
        <v>0</v>
      </c>
      <c r="BG1351" s="148">
        <f>IF(N1351="zákl. přenesená",J1351,0)</f>
        <v>0</v>
      </c>
      <c r="BH1351" s="148">
        <f>IF(N1351="sníž. přenesená",J1351,0)</f>
        <v>0</v>
      </c>
      <c r="BI1351" s="148">
        <f>IF(N1351="nulová",J1351,0)</f>
        <v>0</v>
      </c>
      <c r="BJ1351" s="17" t="s">
        <v>80</v>
      </c>
      <c r="BK1351" s="148">
        <f>ROUND(I1351*H1351,2)</f>
        <v>0</v>
      </c>
      <c r="BL1351" s="17" t="s">
        <v>368</v>
      </c>
      <c r="BM1351" s="147" t="s">
        <v>1731</v>
      </c>
    </row>
    <row r="1352" spans="2:65" s="12" customFormat="1">
      <c r="B1352" s="149"/>
      <c r="D1352" s="150" t="s">
        <v>261</v>
      </c>
      <c r="E1352" s="151" t="s">
        <v>1</v>
      </c>
      <c r="F1352" s="152" t="s">
        <v>1717</v>
      </c>
      <c r="H1352" s="151" t="s">
        <v>1</v>
      </c>
      <c r="I1352" s="153"/>
      <c r="L1352" s="149"/>
      <c r="M1352" s="154"/>
      <c r="T1352" s="155"/>
      <c r="AT1352" s="151" t="s">
        <v>261</v>
      </c>
      <c r="AU1352" s="151" t="s">
        <v>82</v>
      </c>
      <c r="AV1352" s="12" t="s">
        <v>80</v>
      </c>
      <c r="AW1352" s="12" t="s">
        <v>30</v>
      </c>
      <c r="AX1352" s="12" t="s">
        <v>73</v>
      </c>
      <c r="AY1352" s="151" t="s">
        <v>252</v>
      </c>
    </row>
    <row r="1353" spans="2:65" s="13" customFormat="1">
      <c r="B1353" s="156"/>
      <c r="D1353" s="150" t="s">
        <v>261</v>
      </c>
      <c r="E1353" s="157" t="s">
        <v>1</v>
      </c>
      <c r="F1353" s="158" t="s">
        <v>1718</v>
      </c>
      <c r="H1353" s="159">
        <v>29.48</v>
      </c>
      <c r="I1353" s="160"/>
      <c r="L1353" s="156"/>
      <c r="M1353" s="161"/>
      <c r="T1353" s="162"/>
      <c r="AT1353" s="157" t="s">
        <v>261</v>
      </c>
      <c r="AU1353" s="157" t="s">
        <v>82</v>
      </c>
      <c r="AV1353" s="13" t="s">
        <v>82</v>
      </c>
      <c r="AW1353" s="13" t="s">
        <v>30</v>
      </c>
      <c r="AX1353" s="13" t="s">
        <v>73</v>
      </c>
      <c r="AY1353" s="157" t="s">
        <v>252</v>
      </c>
    </row>
    <row r="1354" spans="2:65" s="14" customFormat="1">
      <c r="B1354" s="163"/>
      <c r="D1354" s="150" t="s">
        <v>261</v>
      </c>
      <c r="E1354" s="164" t="s">
        <v>1</v>
      </c>
      <c r="F1354" s="165" t="s">
        <v>277</v>
      </c>
      <c r="H1354" s="166">
        <v>29.48</v>
      </c>
      <c r="I1354" s="167"/>
      <c r="L1354" s="163"/>
      <c r="M1354" s="168"/>
      <c r="T1354" s="169"/>
      <c r="AT1354" s="164" t="s">
        <v>261</v>
      </c>
      <c r="AU1354" s="164" t="s">
        <v>82</v>
      </c>
      <c r="AV1354" s="14" t="s">
        <v>259</v>
      </c>
      <c r="AW1354" s="14" t="s">
        <v>30</v>
      </c>
      <c r="AX1354" s="14" t="s">
        <v>80</v>
      </c>
      <c r="AY1354" s="164" t="s">
        <v>252</v>
      </c>
    </row>
    <row r="1355" spans="2:65" s="1" customFormat="1" ht="24.2" customHeight="1">
      <c r="B1355" s="32"/>
      <c r="C1355" s="170" t="s">
        <v>1732</v>
      </c>
      <c r="D1355" s="170" t="s">
        <v>463</v>
      </c>
      <c r="E1355" s="171" t="s">
        <v>1733</v>
      </c>
      <c r="F1355" s="172" t="s">
        <v>1734</v>
      </c>
      <c r="G1355" s="173" t="s">
        <v>257</v>
      </c>
      <c r="H1355" s="174">
        <v>32.427999999999997</v>
      </c>
      <c r="I1355" s="175"/>
      <c r="J1355" s="176">
        <f>ROUND(I1355*H1355,2)</f>
        <v>0</v>
      </c>
      <c r="K1355" s="172" t="s">
        <v>1</v>
      </c>
      <c r="L1355" s="177"/>
      <c r="M1355" s="178" t="s">
        <v>1</v>
      </c>
      <c r="N1355" s="179" t="s">
        <v>38</v>
      </c>
      <c r="P1355" s="145">
        <f>O1355*H1355</f>
        <v>0</v>
      </c>
      <c r="Q1355" s="145">
        <v>2.8300000000000001E-3</v>
      </c>
      <c r="R1355" s="145">
        <f>Q1355*H1355</f>
        <v>9.177123999999999E-2</v>
      </c>
      <c r="S1355" s="145">
        <v>0</v>
      </c>
      <c r="T1355" s="146">
        <f>S1355*H1355</f>
        <v>0</v>
      </c>
      <c r="AR1355" s="147" t="s">
        <v>489</v>
      </c>
      <c r="AT1355" s="147" t="s">
        <v>463</v>
      </c>
      <c r="AU1355" s="147" t="s">
        <v>82</v>
      </c>
      <c r="AY1355" s="17" t="s">
        <v>252</v>
      </c>
      <c r="BE1355" s="148">
        <f>IF(N1355="základní",J1355,0)</f>
        <v>0</v>
      </c>
      <c r="BF1355" s="148">
        <f>IF(N1355="snížená",J1355,0)</f>
        <v>0</v>
      </c>
      <c r="BG1355" s="148">
        <f>IF(N1355="zákl. přenesená",J1355,0)</f>
        <v>0</v>
      </c>
      <c r="BH1355" s="148">
        <f>IF(N1355="sníž. přenesená",J1355,0)</f>
        <v>0</v>
      </c>
      <c r="BI1355" s="148">
        <f>IF(N1355="nulová",J1355,0)</f>
        <v>0</v>
      </c>
      <c r="BJ1355" s="17" t="s">
        <v>80</v>
      </c>
      <c r="BK1355" s="148">
        <f>ROUND(I1355*H1355,2)</f>
        <v>0</v>
      </c>
      <c r="BL1355" s="17" t="s">
        <v>368</v>
      </c>
      <c r="BM1355" s="147" t="s">
        <v>1735</v>
      </c>
    </row>
    <row r="1356" spans="2:65" s="13" customFormat="1">
      <c r="B1356" s="156"/>
      <c r="D1356" s="150" t="s">
        <v>261</v>
      </c>
      <c r="E1356" s="157" t="s">
        <v>1</v>
      </c>
      <c r="F1356" s="158" t="s">
        <v>1736</v>
      </c>
      <c r="H1356" s="159">
        <v>32.427999999999997</v>
      </c>
      <c r="I1356" s="160"/>
      <c r="L1356" s="156"/>
      <c r="M1356" s="161"/>
      <c r="T1356" s="162"/>
      <c r="AT1356" s="157" t="s">
        <v>261</v>
      </c>
      <c r="AU1356" s="157" t="s">
        <v>82</v>
      </c>
      <c r="AV1356" s="13" t="s">
        <v>82</v>
      </c>
      <c r="AW1356" s="13" t="s">
        <v>30</v>
      </c>
      <c r="AX1356" s="13" t="s">
        <v>80</v>
      </c>
      <c r="AY1356" s="157" t="s">
        <v>252</v>
      </c>
    </row>
    <row r="1357" spans="2:65" s="1" customFormat="1" ht="24.2" customHeight="1">
      <c r="B1357" s="32"/>
      <c r="C1357" s="136" t="s">
        <v>1737</v>
      </c>
      <c r="D1357" s="136" t="s">
        <v>254</v>
      </c>
      <c r="E1357" s="137" t="s">
        <v>1738</v>
      </c>
      <c r="F1357" s="138" t="s">
        <v>1739</v>
      </c>
      <c r="G1357" s="139" t="s">
        <v>257</v>
      </c>
      <c r="H1357" s="140">
        <v>2.56</v>
      </c>
      <c r="I1357" s="141"/>
      <c r="J1357" s="142">
        <f>ROUND(I1357*H1357,2)</f>
        <v>0</v>
      </c>
      <c r="K1357" s="138" t="s">
        <v>258</v>
      </c>
      <c r="L1357" s="32"/>
      <c r="M1357" s="143" t="s">
        <v>1</v>
      </c>
      <c r="N1357" s="144" t="s">
        <v>38</v>
      </c>
      <c r="P1357" s="145">
        <f>O1357*H1357</f>
        <v>0</v>
      </c>
      <c r="Q1357" s="145">
        <v>4.0000000000000002E-4</v>
      </c>
      <c r="R1357" s="145">
        <f>Q1357*H1357</f>
        <v>1.0240000000000002E-3</v>
      </c>
      <c r="S1357" s="145">
        <v>0</v>
      </c>
      <c r="T1357" s="146">
        <f>S1357*H1357</f>
        <v>0</v>
      </c>
      <c r="AR1357" s="147" t="s">
        <v>368</v>
      </c>
      <c r="AT1357" s="147" t="s">
        <v>254</v>
      </c>
      <c r="AU1357" s="147" t="s">
        <v>82</v>
      </c>
      <c r="AY1357" s="17" t="s">
        <v>252</v>
      </c>
      <c r="BE1357" s="148">
        <f>IF(N1357="základní",J1357,0)</f>
        <v>0</v>
      </c>
      <c r="BF1357" s="148">
        <f>IF(N1357="snížená",J1357,0)</f>
        <v>0</v>
      </c>
      <c r="BG1357" s="148">
        <f>IF(N1357="zákl. přenesená",J1357,0)</f>
        <v>0</v>
      </c>
      <c r="BH1357" s="148">
        <f>IF(N1357="sníž. přenesená",J1357,0)</f>
        <v>0</v>
      </c>
      <c r="BI1357" s="148">
        <f>IF(N1357="nulová",J1357,0)</f>
        <v>0</v>
      </c>
      <c r="BJ1357" s="17" t="s">
        <v>80</v>
      </c>
      <c r="BK1357" s="148">
        <f>ROUND(I1357*H1357,2)</f>
        <v>0</v>
      </c>
      <c r="BL1357" s="17" t="s">
        <v>368</v>
      </c>
      <c r="BM1357" s="147" t="s">
        <v>1740</v>
      </c>
    </row>
    <row r="1358" spans="2:65" s="12" customFormat="1">
      <c r="B1358" s="149"/>
      <c r="D1358" s="150" t="s">
        <v>261</v>
      </c>
      <c r="E1358" s="151" t="s">
        <v>1</v>
      </c>
      <c r="F1358" s="152" t="s">
        <v>1719</v>
      </c>
      <c r="H1358" s="151" t="s">
        <v>1</v>
      </c>
      <c r="I1358" s="153"/>
      <c r="L1358" s="149"/>
      <c r="M1358" s="154"/>
      <c r="T1358" s="155"/>
      <c r="AT1358" s="151" t="s">
        <v>261</v>
      </c>
      <c r="AU1358" s="151" t="s">
        <v>82</v>
      </c>
      <c r="AV1358" s="12" t="s">
        <v>80</v>
      </c>
      <c r="AW1358" s="12" t="s">
        <v>30</v>
      </c>
      <c r="AX1358" s="12" t="s">
        <v>73</v>
      </c>
      <c r="AY1358" s="151" t="s">
        <v>252</v>
      </c>
    </row>
    <row r="1359" spans="2:65" s="13" customFormat="1">
      <c r="B1359" s="156"/>
      <c r="D1359" s="150" t="s">
        <v>261</v>
      </c>
      <c r="E1359" s="157" t="s">
        <v>1</v>
      </c>
      <c r="F1359" s="158" t="s">
        <v>970</v>
      </c>
      <c r="H1359" s="159">
        <v>2.56</v>
      </c>
      <c r="I1359" s="160"/>
      <c r="L1359" s="156"/>
      <c r="M1359" s="161"/>
      <c r="T1359" s="162"/>
      <c r="AT1359" s="157" t="s">
        <v>261</v>
      </c>
      <c r="AU1359" s="157" t="s">
        <v>82</v>
      </c>
      <c r="AV1359" s="13" t="s">
        <v>82</v>
      </c>
      <c r="AW1359" s="13" t="s">
        <v>30</v>
      </c>
      <c r="AX1359" s="13" t="s">
        <v>80</v>
      </c>
      <c r="AY1359" s="157" t="s">
        <v>252</v>
      </c>
    </row>
    <row r="1360" spans="2:65" s="1" customFormat="1" ht="24.2" customHeight="1">
      <c r="B1360" s="32"/>
      <c r="C1360" s="170" t="s">
        <v>1741</v>
      </c>
      <c r="D1360" s="170" t="s">
        <v>463</v>
      </c>
      <c r="E1360" s="171" t="s">
        <v>1742</v>
      </c>
      <c r="F1360" s="172" t="s">
        <v>1743</v>
      </c>
      <c r="G1360" s="173" t="s">
        <v>257</v>
      </c>
      <c r="H1360" s="174">
        <v>3.0979999999999999</v>
      </c>
      <c r="I1360" s="175"/>
      <c r="J1360" s="176">
        <f>ROUND(I1360*H1360,2)</f>
        <v>0</v>
      </c>
      <c r="K1360" s="172" t="s">
        <v>1</v>
      </c>
      <c r="L1360" s="177"/>
      <c r="M1360" s="178" t="s">
        <v>1</v>
      </c>
      <c r="N1360" s="179" t="s">
        <v>38</v>
      </c>
      <c r="P1360" s="145">
        <f>O1360*H1360</f>
        <v>0</v>
      </c>
      <c r="Q1360" s="145">
        <v>2.5999999999999999E-3</v>
      </c>
      <c r="R1360" s="145">
        <f>Q1360*H1360</f>
        <v>8.0547999999999991E-3</v>
      </c>
      <c r="S1360" s="145">
        <v>0</v>
      </c>
      <c r="T1360" s="146">
        <f>S1360*H1360</f>
        <v>0</v>
      </c>
      <c r="AR1360" s="147" t="s">
        <v>489</v>
      </c>
      <c r="AT1360" s="147" t="s">
        <v>463</v>
      </c>
      <c r="AU1360" s="147" t="s">
        <v>82</v>
      </c>
      <c r="AY1360" s="17" t="s">
        <v>252</v>
      </c>
      <c r="BE1360" s="148">
        <f>IF(N1360="základní",J1360,0)</f>
        <v>0</v>
      </c>
      <c r="BF1360" s="148">
        <f>IF(N1360="snížená",J1360,0)</f>
        <v>0</v>
      </c>
      <c r="BG1360" s="148">
        <f>IF(N1360="zákl. přenesená",J1360,0)</f>
        <v>0</v>
      </c>
      <c r="BH1360" s="148">
        <f>IF(N1360="sníž. přenesená",J1360,0)</f>
        <v>0</v>
      </c>
      <c r="BI1360" s="148">
        <f>IF(N1360="nulová",J1360,0)</f>
        <v>0</v>
      </c>
      <c r="BJ1360" s="17" t="s">
        <v>80</v>
      </c>
      <c r="BK1360" s="148">
        <f>ROUND(I1360*H1360,2)</f>
        <v>0</v>
      </c>
      <c r="BL1360" s="17" t="s">
        <v>368</v>
      </c>
      <c r="BM1360" s="147" t="s">
        <v>1744</v>
      </c>
    </row>
    <row r="1361" spans="2:65" s="13" customFormat="1">
      <c r="B1361" s="156"/>
      <c r="D1361" s="150" t="s">
        <v>261</v>
      </c>
      <c r="E1361" s="157" t="s">
        <v>1</v>
      </c>
      <c r="F1361" s="158" t="s">
        <v>1745</v>
      </c>
      <c r="H1361" s="159">
        <v>2.8159999999999998</v>
      </c>
      <c r="I1361" s="160"/>
      <c r="L1361" s="156"/>
      <c r="M1361" s="161"/>
      <c r="T1361" s="162"/>
      <c r="AT1361" s="157" t="s">
        <v>261</v>
      </c>
      <c r="AU1361" s="157" t="s">
        <v>82</v>
      </c>
      <c r="AV1361" s="13" t="s">
        <v>82</v>
      </c>
      <c r="AW1361" s="13" t="s">
        <v>30</v>
      </c>
      <c r="AX1361" s="13" t="s">
        <v>80</v>
      </c>
      <c r="AY1361" s="157" t="s">
        <v>252</v>
      </c>
    </row>
    <row r="1362" spans="2:65" s="13" customFormat="1">
      <c r="B1362" s="156"/>
      <c r="D1362" s="150" t="s">
        <v>261</v>
      </c>
      <c r="F1362" s="158" t="s">
        <v>1746</v>
      </c>
      <c r="H1362" s="159">
        <v>3.0979999999999999</v>
      </c>
      <c r="I1362" s="160"/>
      <c r="L1362" s="156"/>
      <c r="M1362" s="161"/>
      <c r="T1362" s="162"/>
      <c r="AT1362" s="157" t="s">
        <v>261</v>
      </c>
      <c r="AU1362" s="157" t="s">
        <v>82</v>
      </c>
      <c r="AV1362" s="13" t="s">
        <v>82</v>
      </c>
      <c r="AW1362" s="13" t="s">
        <v>4</v>
      </c>
      <c r="AX1362" s="13" t="s">
        <v>80</v>
      </c>
      <c r="AY1362" s="157" t="s">
        <v>252</v>
      </c>
    </row>
    <row r="1363" spans="2:65" s="1" customFormat="1" ht="24.2" customHeight="1">
      <c r="B1363" s="32"/>
      <c r="C1363" s="136" t="s">
        <v>1747</v>
      </c>
      <c r="D1363" s="136" t="s">
        <v>254</v>
      </c>
      <c r="E1363" s="137" t="s">
        <v>1748</v>
      </c>
      <c r="F1363" s="138" t="s">
        <v>1749</v>
      </c>
      <c r="G1363" s="139" t="s">
        <v>610</v>
      </c>
      <c r="H1363" s="140">
        <v>21.36</v>
      </c>
      <c r="I1363" s="141"/>
      <c r="J1363" s="142">
        <f>ROUND(I1363*H1363,2)</f>
        <v>0</v>
      </c>
      <c r="K1363" s="138" t="s">
        <v>258</v>
      </c>
      <c r="L1363" s="32"/>
      <c r="M1363" s="143" t="s">
        <v>1</v>
      </c>
      <c r="N1363" s="144" t="s">
        <v>38</v>
      </c>
      <c r="P1363" s="145">
        <f>O1363*H1363</f>
        <v>0</v>
      </c>
      <c r="Q1363" s="145">
        <v>0</v>
      </c>
      <c r="R1363" s="145">
        <f>Q1363*H1363</f>
        <v>0</v>
      </c>
      <c r="S1363" s="145">
        <v>0</v>
      </c>
      <c r="T1363" s="146">
        <f>S1363*H1363</f>
        <v>0</v>
      </c>
      <c r="AR1363" s="147" t="s">
        <v>368</v>
      </c>
      <c r="AT1363" s="147" t="s">
        <v>254</v>
      </c>
      <c r="AU1363" s="147" t="s">
        <v>82</v>
      </c>
      <c r="AY1363" s="17" t="s">
        <v>252</v>
      </c>
      <c r="BE1363" s="148">
        <f>IF(N1363="základní",J1363,0)</f>
        <v>0</v>
      </c>
      <c r="BF1363" s="148">
        <f>IF(N1363="snížená",J1363,0)</f>
        <v>0</v>
      </c>
      <c r="BG1363" s="148">
        <f>IF(N1363="zákl. přenesená",J1363,0)</f>
        <v>0</v>
      </c>
      <c r="BH1363" s="148">
        <f>IF(N1363="sníž. přenesená",J1363,0)</f>
        <v>0</v>
      </c>
      <c r="BI1363" s="148">
        <f>IF(N1363="nulová",J1363,0)</f>
        <v>0</v>
      </c>
      <c r="BJ1363" s="17" t="s">
        <v>80</v>
      </c>
      <c r="BK1363" s="148">
        <f>ROUND(I1363*H1363,2)</f>
        <v>0</v>
      </c>
      <c r="BL1363" s="17" t="s">
        <v>368</v>
      </c>
      <c r="BM1363" s="147" t="s">
        <v>1750</v>
      </c>
    </row>
    <row r="1364" spans="2:65" s="12" customFormat="1">
      <c r="B1364" s="149"/>
      <c r="D1364" s="150" t="s">
        <v>261</v>
      </c>
      <c r="E1364" s="151" t="s">
        <v>1</v>
      </c>
      <c r="F1364" s="152" t="s">
        <v>1717</v>
      </c>
      <c r="H1364" s="151" t="s">
        <v>1</v>
      </c>
      <c r="I1364" s="153"/>
      <c r="L1364" s="149"/>
      <c r="M1364" s="154"/>
      <c r="T1364" s="155"/>
      <c r="AT1364" s="151" t="s">
        <v>261</v>
      </c>
      <c r="AU1364" s="151" t="s">
        <v>82</v>
      </c>
      <c r="AV1364" s="12" t="s">
        <v>80</v>
      </c>
      <c r="AW1364" s="12" t="s">
        <v>30</v>
      </c>
      <c r="AX1364" s="12" t="s">
        <v>73</v>
      </c>
      <c r="AY1364" s="151" t="s">
        <v>252</v>
      </c>
    </row>
    <row r="1365" spans="2:65" s="13" customFormat="1">
      <c r="B1365" s="156"/>
      <c r="D1365" s="150" t="s">
        <v>261</v>
      </c>
      <c r="E1365" s="157" t="s">
        <v>1</v>
      </c>
      <c r="F1365" s="158" t="s">
        <v>1751</v>
      </c>
      <c r="H1365" s="159">
        <v>19.652999999999999</v>
      </c>
      <c r="I1365" s="160"/>
      <c r="L1365" s="156"/>
      <c r="M1365" s="161"/>
      <c r="T1365" s="162"/>
      <c r="AT1365" s="157" t="s">
        <v>261</v>
      </c>
      <c r="AU1365" s="157" t="s">
        <v>82</v>
      </c>
      <c r="AV1365" s="13" t="s">
        <v>82</v>
      </c>
      <c r="AW1365" s="13" t="s">
        <v>30</v>
      </c>
      <c r="AX1365" s="13" t="s">
        <v>73</v>
      </c>
      <c r="AY1365" s="157" t="s">
        <v>252</v>
      </c>
    </row>
    <row r="1366" spans="2:65" s="12" customFormat="1">
      <c r="B1366" s="149"/>
      <c r="D1366" s="150" t="s">
        <v>261</v>
      </c>
      <c r="E1366" s="151" t="s">
        <v>1</v>
      </c>
      <c r="F1366" s="152" t="s">
        <v>1719</v>
      </c>
      <c r="H1366" s="151" t="s">
        <v>1</v>
      </c>
      <c r="I1366" s="153"/>
      <c r="L1366" s="149"/>
      <c r="M1366" s="154"/>
      <c r="T1366" s="155"/>
      <c r="AT1366" s="151" t="s">
        <v>261</v>
      </c>
      <c r="AU1366" s="151" t="s">
        <v>82</v>
      </c>
      <c r="AV1366" s="12" t="s">
        <v>80</v>
      </c>
      <c r="AW1366" s="12" t="s">
        <v>30</v>
      </c>
      <c r="AX1366" s="12" t="s">
        <v>73</v>
      </c>
      <c r="AY1366" s="151" t="s">
        <v>252</v>
      </c>
    </row>
    <row r="1367" spans="2:65" s="13" customFormat="1">
      <c r="B1367" s="156"/>
      <c r="D1367" s="150" t="s">
        <v>261</v>
      </c>
      <c r="E1367" s="157" t="s">
        <v>1</v>
      </c>
      <c r="F1367" s="158" t="s">
        <v>1752</v>
      </c>
      <c r="H1367" s="159">
        <v>1.7070000000000001</v>
      </c>
      <c r="I1367" s="160"/>
      <c r="L1367" s="156"/>
      <c r="M1367" s="161"/>
      <c r="T1367" s="162"/>
      <c r="AT1367" s="157" t="s">
        <v>261</v>
      </c>
      <c r="AU1367" s="157" t="s">
        <v>82</v>
      </c>
      <c r="AV1367" s="13" t="s">
        <v>82</v>
      </c>
      <c r="AW1367" s="13" t="s">
        <v>30</v>
      </c>
      <c r="AX1367" s="13" t="s">
        <v>73</v>
      </c>
      <c r="AY1367" s="157" t="s">
        <v>252</v>
      </c>
    </row>
    <row r="1368" spans="2:65" s="14" customFormat="1">
      <c r="B1368" s="163"/>
      <c r="D1368" s="150" t="s">
        <v>261</v>
      </c>
      <c r="E1368" s="164" t="s">
        <v>1</v>
      </c>
      <c r="F1368" s="165" t="s">
        <v>277</v>
      </c>
      <c r="H1368" s="166">
        <v>21.36</v>
      </c>
      <c r="I1368" s="167"/>
      <c r="L1368" s="163"/>
      <c r="M1368" s="168"/>
      <c r="T1368" s="169"/>
      <c r="AT1368" s="164" t="s">
        <v>261</v>
      </c>
      <c r="AU1368" s="164" t="s">
        <v>82</v>
      </c>
      <c r="AV1368" s="14" t="s">
        <v>259</v>
      </c>
      <c r="AW1368" s="14" t="s">
        <v>30</v>
      </c>
      <c r="AX1368" s="14" t="s">
        <v>80</v>
      </c>
      <c r="AY1368" s="164" t="s">
        <v>252</v>
      </c>
    </row>
    <row r="1369" spans="2:65" s="1" customFormat="1" ht="21.75" customHeight="1">
      <c r="B1369" s="32"/>
      <c r="C1369" s="136" t="s">
        <v>1753</v>
      </c>
      <c r="D1369" s="136" t="s">
        <v>254</v>
      </c>
      <c r="E1369" s="137" t="s">
        <v>1754</v>
      </c>
      <c r="F1369" s="138" t="s">
        <v>1755</v>
      </c>
      <c r="G1369" s="139" t="s">
        <v>610</v>
      </c>
      <c r="H1369" s="140">
        <v>33.380000000000003</v>
      </c>
      <c r="I1369" s="141"/>
      <c r="J1369" s="142">
        <f>ROUND(I1369*H1369,2)</f>
        <v>0</v>
      </c>
      <c r="K1369" s="138" t="s">
        <v>258</v>
      </c>
      <c r="L1369" s="32"/>
      <c r="M1369" s="143" t="s">
        <v>1</v>
      </c>
      <c r="N1369" s="144" t="s">
        <v>38</v>
      </c>
      <c r="P1369" s="145">
        <f>O1369*H1369</f>
        <v>0</v>
      </c>
      <c r="Q1369" s="145">
        <v>1.0000000000000001E-5</v>
      </c>
      <c r="R1369" s="145">
        <f>Q1369*H1369</f>
        <v>3.3380000000000004E-4</v>
      </c>
      <c r="S1369" s="145">
        <v>0</v>
      </c>
      <c r="T1369" s="146">
        <f>S1369*H1369</f>
        <v>0</v>
      </c>
      <c r="AR1369" s="147" t="s">
        <v>368</v>
      </c>
      <c r="AT1369" s="147" t="s">
        <v>254</v>
      </c>
      <c r="AU1369" s="147" t="s">
        <v>82</v>
      </c>
      <c r="AY1369" s="17" t="s">
        <v>252</v>
      </c>
      <c r="BE1369" s="148">
        <f>IF(N1369="základní",J1369,0)</f>
        <v>0</v>
      </c>
      <c r="BF1369" s="148">
        <f>IF(N1369="snížená",J1369,0)</f>
        <v>0</v>
      </c>
      <c r="BG1369" s="148">
        <f>IF(N1369="zákl. přenesená",J1369,0)</f>
        <v>0</v>
      </c>
      <c r="BH1369" s="148">
        <f>IF(N1369="sníž. přenesená",J1369,0)</f>
        <v>0</v>
      </c>
      <c r="BI1369" s="148">
        <f>IF(N1369="nulová",J1369,0)</f>
        <v>0</v>
      </c>
      <c r="BJ1369" s="17" t="s">
        <v>80</v>
      </c>
      <c r="BK1369" s="148">
        <f>ROUND(I1369*H1369,2)</f>
        <v>0</v>
      </c>
      <c r="BL1369" s="17" t="s">
        <v>368</v>
      </c>
      <c r="BM1369" s="147" t="s">
        <v>1756</v>
      </c>
    </row>
    <row r="1370" spans="2:65" s="12" customFormat="1">
      <c r="B1370" s="149"/>
      <c r="D1370" s="150" t="s">
        <v>261</v>
      </c>
      <c r="E1370" s="151" t="s">
        <v>1</v>
      </c>
      <c r="F1370" s="152" t="s">
        <v>352</v>
      </c>
      <c r="H1370" s="151" t="s">
        <v>1</v>
      </c>
      <c r="I1370" s="153"/>
      <c r="L1370" s="149"/>
      <c r="M1370" s="154"/>
      <c r="T1370" s="155"/>
      <c r="AT1370" s="151" t="s">
        <v>261</v>
      </c>
      <c r="AU1370" s="151" t="s">
        <v>82</v>
      </c>
      <c r="AV1370" s="12" t="s">
        <v>80</v>
      </c>
      <c r="AW1370" s="12" t="s">
        <v>30</v>
      </c>
      <c r="AX1370" s="12" t="s">
        <v>73</v>
      </c>
      <c r="AY1370" s="151" t="s">
        <v>252</v>
      </c>
    </row>
    <row r="1371" spans="2:65" s="13" customFormat="1">
      <c r="B1371" s="156"/>
      <c r="D1371" s="150" t="s">
        <v>261</v>
      </c>
      <c r="E1371" s="157" t="s">
        <v>1</v>
      </c>
      <c r="F1371" s="158" t="s">
        <v>1757</v>
      </c>
      <c r="H1371" s="159">
        <v>18.3</v>
      </c>
      <c r="I1371" s="160"/>
      <c r="L1371" s="156"/>
      <c r="M1371" s="161"/>
      <c r="T1371" s="162"/>
      <c r="AT1371" s="157" t="s">
        <v>261</v>
      </c>
      <c r="AU1371" s="157" t="s">
        <v>82</v>
      </c>
      <c r="AV1371" s="13" t="s">
        <v>82</v>
      </c>
      <c r="AW1371" s="13" t="s">
        <v>30</v>
      </c>
      <c r="AX1371" s="13" t="s">
        <v>73</v>
      </c>
      <c r="AY1371" s="157" t="s">
        <v>252</v>
      </c>
    </row>
    <row r="1372" spans="2:65" s="12" customFormat="1">
      <c r="B1372" s="149"/>
      <c r="D1372" s="150" t="s">
        <v>261</v>
      </c>
      <c r="E1372" s="151" t="s">
        <v>1</v>
      </c>
      <c r="F1372" s="152" t="s">
        <v>1143</v>
      </c>
      <c r="H1372" s="151" t="s">
        <v>1</v>
      </c>
      <c r="I1372" s="153"/>
      <c r="L1372" s="149"/>
      <c r="M1372" s="154"/>
      <c r="T1372" s="155"/>
      <c r="AT1372" s="151" t="s">
        <v>261</v>
      </c>
      <c r="AU1372" s="151" t="s">
        <v>82</v>
      </c>
      <c r="AV1372" s="12" t="s">
        <v>80</v>
      </c>
      <c r="AW1372" s="12" t="s">
        <v>30</v>
      </c>
      <c r="AX1372" s="12" t="s">
        <v>73</v>
      </c>
      <c r="AY1372" s="151" t="s">
        <v>252</v>
      </c>
    </row>
    <row r="1373" spans="2:65" s="13" customFormat="1">
      <c r="B1373" s="156"/>
      <c r="D1373" s="150" t="s">
        <v>261</v>
      </c>
      <c r="E1373" s="157" t="s">
        <v>1</v>
      </c>
      <c r="F1373" s="158" t="s">
        <v>1758</v>
      </c>
      <c r="H1373" s="159">
        <v>10.199999999999999</v>
      </c>
      <c r="I1373" s="160"/>
      <c r="L1373" s="156"/>
      <c r="M1373" s="161"/>
      <c r="T1373" s="162"/>
      <c r="AT1373" s="157" t="s">
        <v>261</v>
      </c>
      <c r="AU1373" s="157" t="s">
        <v>82</v>
      </c>
      <c r="AV1373" s="13" t="s">
        <v>82</v>
      </c>
      <c r="AW1373" s="13" t="s">
        <v>30</v>
      </c>
      <c r="AX1373" s="13" t="s">
        <v>73</v>
      </c>
      <c r="AY1373" s="157" t="s">
        <v>252</v>
      </c>
    </row>
    <row r="1374" spans="2:65" s="12" customFormat="1">
      <c r="B1374" s="149"/>
      <c r="D1374" s="150" t="s">
        <v>261</v>
      </c>
      <c r="E1374" s="151" t="s">
        <v>1</v>
      </c>
      <c r="F1374" s="152" t="s">
        <v>357</v>
      </c>
      <c r="H1374" s="151" t="s">
        <v>1</v>
      </c>
      <c r="I1374" s="153"/>
      <c r="L1374" s="149"/>
      <c r="M1374" s="154"/>
      <c r="T1374" s="155"/>
      <c r="AT1374" s="151" t="s">
        <v>261</v>
      </c>
      <c r="AU1374" s="151" t="s">
        <v>82</v>
      </c>
      <c r="AV1374" s="12" t="s">
        <v>80</v>
      </c>
      <c r="AW1374" s="12" t="s">
        <v>30</v>
      </c>
      <c r="AX1374" s="12" t="s">
        <v>73</v>
      </c>
      <c r="AY1374" s="151" t="s">
        <v>252</v>
      </c>
    </row>
    <row r="1375" spans="2:65" s="13" customFormat="1">
      <c r="B1375" s="156"/>
      <c r="D1375" s="150" t="s">
        <v>261</v>
      </c>
      <c r="E1375" s="157" t="s">
        <v>1</v>
      </c>
      <c r="F1375" s="158" t="s">
        <v>1759</v>
      </c>
      <c r="H1375" s="159">
        <v>4.88</v>
      </c>
      <c r="I1375" s="160"/>
      <c r="L1375" s="156"/>
      <c r="M1375" s="161"/>
      <c r="T1375" s="162"/>
      <c r="AT1375" s="157" t="s">
        <v>261</v>
      </c>
      <c r="AU1375" s="157" t="s">
        <v>82</v>
      </c>
      <c r="AV1375" s="13" t="s">
        <v>82</v>
      </c>
      <c r="AW1375" s="13" t="s">
        <v>30</v>
      </c>
      <c r="AX1375" s="13" t="s">
        <v>73</v>
      </c>
      <c r="AY1375" s="157" t="s">
        <v>252</v>
      </c>
    </row>
    <row r="1376" spans="2:65" s="14" customFormat="1">
      <c r="B1376" s="163"/>
      <c r="D1376" s="150" t="s">
        <v>261</v>
      </c>
      <c r="E1376" s="164" t="s">
        <v>1</v>
      </c>
      <c r="F1376" s="165" t="s">
        <v>277</v>
      </c>
      <c r="H1376" s="166">
        <v>33.380000000000003</v>
      </c>
      <c r="I1376" s="167"/>
      <c r="L1376" s="163"/>
      <c r="M1376" s="168"/>
      <c r="T1376" s="169"/>
      <c r="AT1376" s="164" t="s">
        <v>261</v>
      </c>
      <c r="AU1376" s="164" t="s">
        <v>82</v>
      </c>
      <c r="AV1376" s="14" t="s">
        <v>259</v>
      </c>
      <c r="AW1376" s="14" t="s">
        <v>30</v>
      </c>
      <c r="AX1376" s="14" t="s">
        <v>80</v>
      </c>
      <c r="AY1376" s="164" t="s">
        <v>252</v>
      </c>
    </row>
    <row r="1377" spans="2:65" s="1" customFormat="1" ht="16.5" customHeight="1">
      <c r="B1377" s="32"/>
      <c r="C1377" s="170" t="s">
        <v>1760</v>
      </c>
      <c r="D1377" s="170" t="s">
        <v>463</v>
      </c>
      <c r="E1377" s="171" t="s">
        <v>1761</v>
      </c>
      <c r="F1377" s="172" t="s">
        <v>1762</v>
      </c>
      <c r="G1377" s="173" t="s">
        <v>610</v>
      </c>
      <c r="H1377" s="174">
        <v>37.923999999999999</v>
      </c>
      <c r="I1377" s="175"/>
      <c r="J1377" s="176">
        <f>ROUND(I1377*H1377,2)</f>
        <v>0</v>
      </c>
      <c r="K1377" s="172" t="s">
        <v>258</v>
      </c>
      <c r="L1377" s="177"/>
      <c r="M1377" s="178" t="s">
        <v>1</v>
      </c>
      <c r="N1377" s="179" t="s">
        <v>38</v>
      </c>
      <c r="P1377" s="145">
        <f>O1377*H1377</f>
        <v>0</v>
      </c>
      <c r="Q1377" s="145">
        <v>2.9999999999999997E-4</v>
      </c>
      <c r="R1377" s="145">
        <f>Q1377*H1377</f>
        <v>1.1377199999999999E-2</v>
      </c>
      <c r="S1377" s="145">
        <v>0</v>
      </c>
      <c r="T1377" s="146">
        <f>S1377*H1377</f>
        <v>0</v>
      </c>
      <c r="AR1377" s="147" t="s">
        <v>489</v>
      </c>
      <c r="AT1377" s="147" t="s">
        <v>463</v>
      </c>
      <c r="AU1377" s="147" t="s">
        <v>82</v>
      </c>
      <c r="AY1377" s="17" t="s">
        <v>252</v>
      </c>
      <c r="BE1377" s="148">
        <f>IF(N1377="základní",J1377,0)</f>
        <v>0</v>
      </c>
      <c r="BF1377" s="148">
        <f>IF(N1377="snížená",J1377,0)</f>
        <v>0</v>
      </c>
      <c r="BG1377" s="148">
        <f>IF(N1377="zákl. přenesená",J1377,0)</f>
        <v>0</v>
      </c>
      <c r="BH1377" s="148">
        <f>IF(N1377="sníž. přenesená",J1377,0)</f>
        <v>0</v>
      </c>
      <c r="BI1377" s="148">
        <f>IF(N1377="nulová",J1377,0)</f>
        <v>0</v>
      </c>
      <c r="BJ1377" s="17" t="s">
        <v>80</v>
      </c>
      <c r="BK1377" s="148">
        <f>ROUND(I1377*H1377,2)</f>
        <v>0</v>
      </c>
      <c r="BL1377" s="17" t="s">
        <v>368</v>
      </c>
      <c r="BM1377" s="147" t="s">
        <v>1763</v>
      </c>
    </row>
    <row r="1378" spans="2:65" s="13" customFormat="1">
      <c r="B1378" s="156"/>
      <c r="D1378" s="150" t="s">
        <v>261</v>
      </c>
      <c r="E1378" s="157" t="s">
        <v>1</v>
      </c>
      <c r="F1378" s="158" t="s">
        <v>1764</v>
      </c>
      <c r="H1378" s="159">
        <v>37.18</v>
      </c>
      <c r="I1378" s="160"/>
      <c r="L1378" s="156"/>
      <c r="M1378" s="161"/>
      <c r="T1378" s="162"/>
      <c r="AT1378" s="157" t="s">
        <v>261</v>
      </c>
      <c r="AU1378" s="157" t="s">
        <v>82</v>
      </c>
      <c r="AV1378" s="13" t="s">
        <v>82</v>
      </c>
      <c r="AW1378" s="13" t="s">
        <v>30</v>
      </c>
      <c r="AX1378" s="13" t="s">
        <v>80</v>
      </c>
      <c r="AY1378" s="157" t="s">
        <v>252</v>
      </c>
    </row>
    <row r="1379" spans="2:65" s="13" customFormat="1">
      <c r="B1379" s="156"/>
      <c r="D1379" s="150" t="s">
        <v>261</v>
      </c>
      <c r="F1379" s="158" t="s">
        <v>1765</v>
      </c>
      <c r="H1379" s="159">
        <v>37.923999999999999</v>
      </c>
      <c r="I1379" s="160"/>
      <c r="L1379" s="156"/>
      <c r="M1379" s="161"/>
      <c r="T1379" s="162"/>
      <c r="AT1379" s="157" t="s">
        <v>261</v>
      </c>
      <c r="AU1379" s="157" t="s">
        <v>82</v>
      </c>
      <c r="AV1379" s="13" t="s">
        <v>82</v>
      </c>
      <c r="AW1379" s="13" t="s">
        <v>4</v>
      </c>
      <c r="AX1379" s="13" t="s">
        <v>80</v>
      </c>
      <c r="AY1379" s="157" t="s">
        <v>252</v>
      </c>
    </row>
    <row r="1380" spans="2:65" s="1" customFormat="1" ht="49.15" customHeight="1">
      <c r="B1380" s="32"/>
      <c r="C1380" s="136" t="s">
        <v>1766</v>
      </c>
      <c r="D1380" s="136" t="s">
        <v>254</v>
      </c>
      <c r="E1380" s="137" t="s">
        <v>1767</v>
      </c>
      <c r="F1380" s="138" t="s">
        <v>1768</v>
      </c>
      <c r="G1380" s="139" t="s">
        <v>336</v>
      </c>
      <c r="H1380" s="140">
        <v>0.94499999999999995</v>
      </c>
      <c r="I1380" s="141"/>
      <c r="J1380" s="142">
        <f>ROUND(I1380*H1380,2)</f>
        <v>0</v>
      </c>
      <c r="K1380" s="138" t="s">
        <v>258</v>
      </c>
      <c r="L1380" s="32"/>
      <c r="M1380" s="143" t="s">
        <v>1</v>
      </c>
      <c r="N1380" s="144" t="s">
        <v>38</v>
      </c>
      <c r="P1380" s="145">
        <f>O1380*H1380</f>
        <v>0</v>
      </c>
      <c r="Q1380" s="145">
        <v>0</v>
      </c>
      <c r="R1380" s="145">
        <f>Q1380*H1380</f>
        <v>0</v>
      </c>
      <c r="S1380" s="145">
        <v>0</v>
      </c>
      <c r="T1380" s="146">
        <f>S1380*H1380</f>
        <v>0</v>
      </c>
      <c r="AR1380" s="147" t="s">
        <v>368</v>
      </c>
      <c r="AT1380" s="147" t="s">
        <v>254</v>
      </c>
      <c r="AU1380" s="147" t="s">
        <v>82</v>
      </c>
      <c r="AY1380" s="17" t="s">
        <v>252</v>
      </c>
      <c r="BE1380" s="148">
        <f>IF(N1380="základní",J1380,0)</f>
        <v>0</v>
      </c>
      <c r="BF1380" s="148">
        <f>IF(N1380="snížená",J1380,0)</f>
        <v>0</v>
      </c>
      <c r="BG1380" s="148">
        <f>IF(N1380="zákl. přenesená",J1380,0)</f>
        <v>0</v>
      </c>
      <c r="BH1380" s="148">
        <f>IF(N1380="sníž. přenesená",J1380,0)</f>
        <v>0</v>
      </c>
      <c r="BI1380" s="148">
        <f>IF(N1380="nulová",J1380,0)</f>
        <v>0</v>
      </c>
      <c r="BJ1380" s="17" t="s">
        <v>80</v>
      </c>
      <c r="BK1380" s="148">
        <f>ROUND(I1380*H1380,2)</f>
        <v>0</v>
      </c>
      <c r="BL1380" s="17" t="s">
        <v>368</v>
      </c>
      <c r="BM1380" s="147" t="s">
        <v>1769</v>
      </c>
    </row>
    <row r="1381" spans="2:65" s="11" customFormat="1" ht="22.9" customHeight="1">
      <c r="B1381" s="124"/>
      <c r="D1381" s="125" t="s">
        <v>72</v>
      </c>
      <c r="E1381" s="134" t="s">
        <v>1770</v>
      </c>
      <c r="F1381" s="134" t="s">
        <v>1771</v>
      </c>
      <c r="I1381" s="127"/>
      <c r="J1381" s="135">
        <f>BK1381</f>
        <v>0</v>
      </c>
      <c r="L1381" s="124"/>
      <c r="M1381" s="129"/>
      <c r="P1381" s="130">
        <f>SUM(P1382:P1420)</f>
        <v>0</v>
      </c>
      <c r="R1381" s="130">
        <f>SUM(R1382:R1420)</f>
        <v>8.2547920000000019</v>
      </c>
      <c r="T1381" s="131">
        <f>SUM(T1382:T1420)</f>
        <v>0</v>
      </c>
      <c r="AR1381" s="125" t="s">
        <v>82</v>
      </c>
      <c r="AT1381" s="132" t="s">
        <v>72</v>
      </c>
      <c r="AU1381" s="132" t="s">
        <v>80</v>
      </c>
      <c r="AY1381" s="125" t="s">
        <v>252</v>
      </c>
      <c r="BK1381" s="133">
        <f>SUM(BK1382:BK1420)</f>
        <v>0</v>
      </c>
    </row>
    <row r="1382" spans="2:65" s="1" customFormat="1" ht="24.2" customHeight="1">
      <c r="B1382" s="32"/>
      <c r="C1382" s="136" t="s">
        <v>1772</v>
      </c>
      <c r="D1382" s="136" t="s">
        <v>254</v>
      </c>
      <c r="E1382" s="137" t="s">
        <v>1621</v>
      </c>
      <c r="F1382" s="138" t="s">
        <v>1622</v>
      </c>
      <c r="G1382" s="139" t="s">
        <v>257</v>
      </c>
      <c r="H1382" s="140">
        <v>256.36</v>
      </c>
      <c r="I1382" s="141"/>
      <c r="J1382" s="142">
        <f>ROUND(I1382*H1382,2)</f>
        <v>0</v>
      </c>
      <c r="K1382" s="138" t="s">
        <v>258</v>
      </c>
      <c r="L1382" s="32"/>
      <c r="M1382" s="143" t="s">
        <v>1</v>
      </c>
      <c r="N1382" s="144" t="s">
        <v>38</v>
      </c>
      <c r="P1382" s="145">
        <f>O1382*H1382</f>
        <v>0</v>
      </c>
      <c r="Q1382" s="145">
        <v>2.9999999999999997E-4</v>
      </c>
      <c r="R1382" s="145">
        <f>Q1382*H1382</f>
        <v>7.6908000000000004E-2</v>
      </c>
      <c r="S1382" s="145">
        <v>0</v>
      </c>
      <c r="T1382" s="146">
        <f>S1382*H1382</f>
        <v>0</v>
      </c>
      <c r="AR1382" s="147" t="s">
        <v>368</v>
      </c>
      <c r="AT1382" s="147" t="s">
        <v>254</v>
      </c>
      <c r="AU1382" s="147" t="s">
        <v>82</v>
      </c>
      <c r="AY1382" s="17" t="s">
        <v>252</v>
      </c>
      <c r="BE1382" s="148">
        <f>IF(N1382="základní",J1382,0)</f>
        <v>0</v>
      </c>
      <c r="BF1382" s="148">
        <f>IF(N1382="snížená",J1382,0)</f>
        <v>0</v>
      </c>
      <c r="BG1382" s="148">
        <f>IF(N1382="zákl. přenesená",J1382,0)</f>
        <v>0</v>
      </c>
      <c r="BH1382" s="148">
        <f>IF(N1382="sníž. přenesená",J1382,0)</f>
        <v>0</v>
      </c>
      <c r="BI1382" s="148">
        <f>IF(N1382="nulová",J1382,0)</f>
        <v>0</v>
      </c>
      <c r="BJ1382" s="17" t="s">
        <v>80</v>
      </c>
      <c r="BK1382" s="148">
        <f>ROUND(I1382*H1382,2)</f>
        <v>0</v>
      </c>
      <c r="BL1382" s="17" t="s">
        <v>368</v>
      </c>
      <c r="BM1382" s="147" t="s">
        <v>1773</v>
      </c>
    </row>
    <row r="1383" spans="2:65" s="12" customFormat="1">
      <c r="B1383" s="149"/>
      <c r="D1383" s="150" t="s">
        <v>261</v>
      </c>
      <c r="E1383" s="151" t="s">
        <v>1</v>
      </c>
      <c r="F1383" s="152" t="s">
        <v>1774</v>
      </c>
      <c r="H1383" s="151" t="s">
        <v>1</v>
      </c>
      <c r="I1383" s="153"/>
      <c r="L1383" s="149"/>
      <c r="M1383" s="154"/>
      <c r="T1383" s="155"/>
      <c r="AT1383" s="151" t="s">
        <v>261</v>
      </c>
      <c r="AU1383" s="151" t="s">
        <v>82</v>
      </c>
      <c r="AV1383" s="12" t="s">
        <v>80</v>
      </c>
      <c r="AW1383" s="12" t="s">
        <v>30</v>
      </c>
      <c r="AX1383" s="12" t="s">
        <v>73</v>
      </c>
      <c r="AY1383" s="151" t="s">
        <v>252</v>
      </c>
    </row>
    <row r="1384" spans="2:65" s="12" customFormat="1">
      <c r="B1384" s="149"/>
      <c r="D1384" s="150" t="s">
        <v>261</v>
      </c>
      <c r="E1384" s="151" t="s">
        <v>1</v>
      </c>
      <c r="F1384" s="152" t="s">
        <v>1775</v>
      </c>
      <c r="H1384" s="151" t="s">
        <v>1</v>
      </c>
      <c r="I1384" s="153"/>
      <c r="L1384" s="149"/>
      <c r="M1384" s="154"/>
      <c r="T1384" s="155"/>
      <c r="AT1384" s="151" t="s">
        <v>261</v>
      </c>
      <c r="AU1384" s="151" t="s">
        <v>82</v>
      </c>
      <c r="AV1384" s="12" t="s">
        <v>80</v>
      </c>
      <c r="AW1384" s="12" t="s">
        <v>30</v>
      </c>
      <c r="AX1384" s="12" t="s">
        <v>73</v>
      </c>
      <c r="AY1384" s="151" t="s">
        <v>252</v>
      </c>
    </row>
    <row r="1385" spans="2:65" s="13" customFormat="1">
      <c r="B1385" s="156"/>
      <c r="D1385" s="150" t="s">
        <v>261</v>
      </c>
      <c r="E1385" s="157" t="s">
        <v>1</v>
      </c>
      <c r="F1385" s="158" t="s">
        <v>1776</v>
      </c>
      <c r="H1385" s="159">
        <v>119.09</v>
      </c>
      <c r="I1385" s="160"/>
      <c r="L1385" s="156"/>
      <c r="M1385" s="161"/>
      <c r="T1385" s="162"/>
      <c r="AT1385" s="157" t="s">
        <v>261</v>
      </c>
      <c r="AU1385" s="157" t="s">
        <v>82</v>
      </c>
      <c r="AV1385" s="13" t="s">
        <v>82</v>
      </c>
      <c r="AW1385" s="13" t="s">
        <v>30</v>
      </c>
      <c r="AX1385" s="13" t="s">
        <v>73</v>
      </c>
      <c r="AY1385" s="157" t="s">
        <v>252</v>
      </c>
    </row>
    <row r="1386" spans="2:65" s="12" customFormat="1">
      <c r="B1386" s="149"/>
      <c r="D1386" s="150" t="s">
        <v>261</v>
      </c>
      <c r="E1386" s="151" t="s">
        <v>1</v>
      </c>
      <c r="F1386" s="152" t="s">
        <v>1777</v>
      </c>
      <c r="H1386" s="151" t="s">
        <v>1</v>
      </c>
      <c r="I1386" s="153"/>
      <c r="L1386" s="149"/>
      <c r="M1386" s="154"/>
      <c r="T1386" s="155"/>
      <c r="AT1386" s="151" t="s">
        <v>261</v>
      </c>
      <c r="AU1386" s="151" t="s">
        <v>82</v>
      </c>
      <c r="AV1386" s="12" t="s">
        <v>80</v>
      </c>
      <c r="AW1386" s="12" t="s">
        <v>30</v>
      </c>
      <c r="AX1386" s="12" t="s">
        <v>73</v>
      </c>
      <c r="AY1386" s="151" t="s">
        <v>252</v>
      </c>
    </row>
    <row r="1387" spans="2:65" s="13" customFormat="1">
      <c r="B1387" s="156"/>
      <c r="D1387" s="150" t="s">
        <v>261</v>
      </c>
      <c r="E1387" s="157" t="s">
        <v>1</v>
      </c>
      <c r="F1387" s="158" t="s">
        <v>1778</v>
      </c>
      <c r="H1387" s="159">
        <v>137.27000000000001</v>
      </c>
      <c r="I1387" s="160"/>
      <c r="L1387" s="156"/>
      <c r="M1387" s="161"/>
      <c r="T1387" s="162"/>
      <c r="AT1387" s="157" t="s">
        <v>261</v>
      </c>
      <c r="AU1387" s="157" t="s">
        <v>82</v>
      </c>
      <c r="AV1387" s="13" t="s">
        <v>82</v>
      </c>
      <c r="AW1387" s="13" t="s">
        <v>30</v>
      </c>
      <c r="AX1387" s="13" t="s">
        <v>73</v>
      </c>
      <c r="AY1387" s="157" t="s">
        <v>252</v>
      </c>
    </row>
    <row r="1388" spans="2:65" s="14" customFormat="1">
      <c r="B1388" s="163"/>
      <c r="D1388" s="150" t="s">
        <v>261</v>
      </c>
      <c r="E1388" s="164" t="s">
        <v>1</v>
      </c>
      <c r="F1388" s="165" t="s">
        <v>277</v>
      </c>
      <c r="H1388" s="166">
        <v>256.36</v>
      </c>
      <c r="I1388" s="167"/>
      <c r="L1388" s="163"/>
      <c r="M1388" s="168"/>
      <c r="T1388" s="169"/>
      <c r="AT1388" s="164" t="s">
        <v>261</v>
      </c>
      <c r="AU1388" s="164" t="s">
        <v>82</v>
      </c>
      <c r="AV1388" s="14" t="s">
        <v>259</v>
      </c>
      <c r="AW1388" s="14" t="s">
        <v>30</v>
      </c>
      <c r="AX1388" s="14" t="s">
        <v>80</v>
      </c>
      <c r="AY1388" s="164" t="s">
        <v>252</v>
      </c>
    </row>
    <row r="1389" spans="2:65" s="1" customFormat="1" ht="37.9" customHeight="1">
      <c r="B1389" s="32"/>
      <c r="C1389" s="136" t="s">
        <v>1779</v>
      </c>
      <c r="D1389" s="136" t="s">
        <v>254</v>
      </c>
      <c r="E1389" s="137" t="s">
        <v>1725</v>
      </c>
      <c r="F1389" s="138" t="s">
        <v>1726</v>
      </c>
      <c r="G1389" s="139" t="s">
        <v>257</v>
      </c>
      <c r="H1389" s="140">
        <v>256.36</v>
      </c>
      <c r="I1389" s="141"/>
      <c r="J1389" s="142">
        <f>ROUND(I1389*H1389,2)</f>
        <v>0</v>
      </c>
      <c r="K1389" s="138" t="s">
        <v>1</v>
      </c>
      <c r="L1389" s="32"/>
      <c r="M1389" s="143" t="s">
        <v>1</v>
      </c>
      <c r="N1389" s="144" t="s">
        <v>38</v>
      </c>
      <c r="P1389" s="145">
        <f>O1389*H1389</f>
        <v>0</v>
      </c>
      <c r="Q1389" s="145">
        <v>2.5499999999999998E-2</v>
      </c>
      <c r="R1389" s="145">
        <f>Q1389*H1389</f>
        <v>6.5371800000000002</v>
      </c>
      <c r="S1389" s="145">
        <v>0</v>
      </c>
      <c r="T1389" s="146">
        <f>S1389*H1389</f>
        <v>0</v>
      </c>
      <c r="AR1389" s="147" t="s">
        <v>368</v>
      </c>
      <c r="AT1389" s="147" t="s">
        <v>254</v>
      </c>
      <c r="AU1389" s="147" t="s">
        <v>82</v>
      </c>
      <c r="AY1389" s="17" t="s">
        <v>252</v>
      </c>
      <c r="BE1389" s="148">
        <f>IF(N1389="základní",J1389,0)</f>
        <v>0</v>
      </c>
      <c r="BF1389" s="148">
        <f>IF(N1389="snížená",J1389,0)</f>
        <v>0</v>
      </c>
      <c r="BG1389" s="148">
        <f>IF(N1389="zákl. přenesená",J1389,0)</f>
        <v>0</v>
      </c>
      <c r="BH1389" s="148">
        <f>IF(N1389="sníž. přenesená",J1389,0)</f>
        <v>0</v>
      </c>
      <c r="BI1389" s="148">
        <f>IF(N1389="nulová",J1389,0)</f>
        <v>0</v>
      </c>
      <c r="BJ1389" s="17" t="s">
        <v>80</v>
      </c>
      <c r="BK1389" s="148">
        <f>ROUND(I1389*H1389,2)</f>
        <v>0</v>
      </c>
      <c r="BL1389" s="17" t="s">
        <v>368</v>
      </c>
      <c r="BM1389" s="147" t="s">
        <v>1780</v>
      </c>
    </row>
    <row r="1390" spans="2:65" s="12" customFormat="1">
      <c r="B1390" s="149"/>
      <c r="D1390" s="150" t="s">
        <v>261</v>
      </c>
      <c r="E1390" s="151" t="s">
        <v>1</v>
      </c>
      <c r="F1390" s="152" t="s">
        <v>1775</v>
      </c>
      <c r="H1390" s="151" t="s">
        <v>1</v>
      </c>
      <c r="I1390" s="153"/>
      <c r="L1390" s="149"/>
      <c r="M1390" s="154"/>
      <c r="T1390" s="155"/>
      <c r="AT1390" s="151" t="s">
        <v>261</v>
      </c>
      <c r="AU1390" s="151" t="s">
        <v>82</v>
      </c>
      <c r="AV1390" s="12" t="s">
        <v>80</v>
      </c>
      <c r="AW1390" s="12" t="s">
        <v>30</v>
      </c>
      <c r="AX1390" s="12" t="s">
        <v>73</v>
      </c>
      <c r="AY1390" s="151" t="s">
        <v>252</v>
      </c>
    </row>
    <row r="1391" spans="2:65" s="13" customFormat="1">
      <c r="B1391" s="156"/>
      <c r="D1391" s="150" t="s">
        <v>261</v>
      </c>
      <c r="E1391" s="157" t="s">
        <v>1</v>
      </c>
      <c r="F1391" s="158" t="s">
        <v>1776</v>
      </c>
      <c r="H1391" s="159">
        <v>119.09</v>
      </c>
      <c r="I1391" s="160"/>
      <c r="L1391" s="156"/>
      <c r="M1391" s="161"/>
      <c r="T1391" s="162"/>
      <c r="AT1391" s="157" t="s">
        <v>261</v>
      </c>
      <c r="AU1391" s="157" t="s">
        <v>82</v>
      </c>
      <c r="AV1391" s="13" t="s">
        <v>82</v>
      </c>
      <c r="AW1391" s="13" t="s">
        <v>30</v>
      </c>
      <c r="AX1391" s="13" t="s">
        <v>73</v>
      </c>
      <c r="AY1391" s="157" t="s">
        <v>252</v>
      </c>
    </row>
    <row r="1392" spans="2:65" s="12" customFormat="1">
      <c r="B1392" s="149"/>
      <c r="D1392" s="150" t="s">
        <v>261</v>
      </c>
      <c r="E1392" s="151" t="s">
        <v>1</v>
      </c>
      <c r="F1392" s="152" t="s">
        <v>1777</v>
      </c>
      <c r="H1392" s="151" t="s">
        <v>1</v>
      </c>
      <c r="I1392" s="153"/>
      <c r="L1392" s="149"/>
      <c r="M1392" s="154"/>
      <c r="T1392" s="155"/>
      <c r="AT1392" s="151" t="s">
        <v>261</v>
      </c>
      <c r="AU1392" s="151" t="s">
        <v>82</v>
      </c>
      <c r="AV1392" s="12" t="s">
        <v>80</v>
      </c>
      <c r="AW1392" s="12" t="s">
        <v>30</v>
      </c>
      <c r="AX1392" s="12" t="s">
        <v>73</v>
      </c>
      <c r="AY1392" s="151" t="s">
        <v>252</v>
      </c>
    </row>
    <row r="1393" spans="2:65" s="13" customFormat="1">
      <c r="B1393" s="156"/>
      <c r="D1393" s="150" t="s">
        <v>261</v>
      </c>
      <c r="E1393" s="157" t="s">
        <v>1</v>
      </c>
      <c r="F1393" s="158" t="s">
        <v>1778</v>
      </c>
      <c r="H1393" s="159">
        <v>137.27000000000001</v>
      </c>
      <c r="I1393" s="160"/>
      <c r="L1393" s="156"/>
      <c r="M1393" s="161"/>
      <c r="T1393" s="162"/>
      <c r="AT1393" s="157" t="s">
        <v>261</v>
      </c>
      <c r="AU1393" s="157" t="s">
        <v>82</v>
      </c>
      <c r="AV1393" s="13" t="s">
        <v>82</v>
      </c>
      <c r="AW1393" s="13" t="s">
        <v>30</v>
      </c>
      <c r="AX1393" s="13" t="s">
        <v>73</v>
      </c>
      <c r="AY1393" s="157" t="s">
        <v>252</v>
      </c>
    </row>
    <row r="1394" spans="2:65" s="14" customFormat="1">
      <c r="B1394" s="163"/>
      <c r="D1394" s="150" t="s">
        <v>261</v>
      </c>
      <c r="E1394" s="164" t="s">
        <v>1</v>
      </c>
      <c r="F1394" s="165" t="s">
        <v>277</v>
      </c>
      <c r="H1394" s="166">
        <v>256.36</v>
      </c>
      <c r="I1394" s="167"/>
      <c r="L1394" s="163"/>
      <c r="M1394" s="168"/>
      <c r="T1394" s="169"/>
      <c r="AT1394" s="164" t="s">
        <v>261</v>
      </c>
      <c r="AU1394" s="164" t="s">
        <v>82</v>
      </c>
      <c r="AV1394" s="14" t="s">
        <v>259</v>
      </c>
      <c r="AW1394" s="14" t="s">
        <v>30</v>
      </c>
      <c r="AX1394" s="14" t="s">
        <v>80</v>
      </c>
      <c r="AY1394" s="164" t="s">
        <v>252</v>
      </c>
    </row>
    <row r="1395" spans="2:65" s="1" customFormat="1" ht="21.75" customHeight="1">
      <c r="B1395" s="32"/>
      <c r="C1395" s="136" t="s">
        <v>1781</v>
      </c>
      <c r="D1395" s="136" t="s">
        <v>254</v>
      </c>
      <c r="E1395" s="137" t="s">
        <v>1782</v>
      </c>
      <c r="F1395" s="138" t="s">
        <v>1783</v>
      </c>
      <c r="G1395" s="139" t="s">
        <v>257</v>
      </c>
      <c r="H1395" s="140">
        <v>256.36</v>
      </c>
      <c r="I1395" s="141"/>
      <c r="J1395" s="142">
        <f>ROUND(I1395*H1395,2)</f>
        <v>0</v>
      </c>
      <c r="K1395" s="138" t="s">
        <v>258</v>
      </c>
      <c r="L1395" s="32"/>
      <c r="M1395" s="143" t="s">
        <v>1</v>
      </c>
      <c r="N1395" s="144" t="s">
        <v>38</v>
      </c>
      <c r="P1395" s="145">
        <f>O1395*H1395</f>
        <v>0</v>
      </c>
      <c r="Q1395" s="145">
        <v>0</v>
      </c>
      <c r="R1395" s="145">
        <f>Q1395*H1395</f>
        <v>0</v>
      </c>
      <c r="S1395" s="145">
        <v>0</v>
      </c>
      <c r="T1395" s="146">
        <f>S1395*H1395</f>
        <v>0</v>
      </c>
      <c r="AR1395" s="147" t="s">
        <v>368</v>
      </c>
      <c r="AT1395" s="147" t="s">
        <v>254</v>
      </c>
      <c r="AU1395" s="147" t="s">
        <v>82</v>
      </c>
      <c r="AY1395" s="17" t="s">
        <v>252</v>
      </c>
      <c r="BE1395" s="148">
        <f>IF(N1395="základní",J1395,0)</f>
        <v>0</v>
      </c>
      <c r="BF1395" s="148">
        <f>IF(N1395="snížená",J1395,0)</f>
        <v>0</v>
      </c>
      <c r="BG1395" s="148">
        <f>IF(N1395="zákl. přenesená",J1395,0)</f>
        <v>0</v>
      </c>
      <c r="BH1395" s="148">
        <f>IF(N1395="sníž. přenesená",J1395,0)</f>
        <v>0</v>
      </c>
      <c r="BI1395" s="148">
        <f>IF(N1395="nulová",J1395,0)</f>
        <v>0</v>
      </c>
      <c r="BJ1395" s="17" t="s">
        <v>80</v>
      </c>
      <c r="BK1395" s="148">
        <f>ROUND(I1395*H1395,2)</f>
        <v>0</v>
      </c>
      <c r="BL1395" s="17" t="s">
        <v>368</v>
      </c>
      <c r="BM1395" s="147" t="s">
        <v>1784</v>
      </c>
    </row>
    <row r="1396" spans="2:65" s="12" customFormat="1">
      <c r="B1396" s="149"/>
      <c r="D1396" s="150" t="s">
        <v>261</v>
      </c>
      <c r="E1396" s="151" t="s">
        <v>1</v>
      </c>
      <c r="F1396" s="152" t="s">
        <v>1775</v>
      </c>
      <c r="H1396" s="151" t="s">
        <v>1</v>
      </c>
      <c r="I1396" s="153"/>
      <c r="L1396" s="149"/>
      <c r="M1396" s="154"/>
      <c r="T1396" s="155"/>
      <c r="AT1396" s="151" t="s">
        <v>261</v>
      </c>
      <c r="AU1396" s="151" t="s">
        <v>82</v>
      </c>
      <c r="AV1396" s="12" t="s">
        <v>80</v>
      </c>
      <c r="AW1396" s="12" t="s">
        <v>30</v>
      </c>
      <c r="AX1396" s="12" t="s">
        <v>73</v>
      </c>
      <c r="AY1396" s="151" t="s">
        <v>252</v>
      </c>
    </row>
    <row r="1397" spans="2:65" s="13" customFormat="1">
      <c r="B1397" s="156"/>
      <c r="D1397" s="150" t="s">
        <v>261</v>
      </c>
      <c r="E1397" s="157" t="s">
        <v>1</v>
      </c>
      <c r="F1397" s="158" t="s">
        <v>1776</v>
      </c>
      <c r="H1397" s="159">
        <v>119.09</v>
      </c>
      <c r="I1397" s="160"/>
      <c r="L1397" s="156"/>
      <c r="M1397" s="161"/>
      <c r="T1397" s="162"/>
      <c r="AT1397" s="157" t="s">
        <v>261</v>
      </c>
      <c r="AU1397" s="157" t="s">
        <v>82</v>
      </c>
      <c r="AV1397" s="13" t="s">
        <v>82</v>
      </c>
      <c r="AW1397" s="13" t="s">
        <v>30</v>
      </c>
      <c r="AX1397" s="13" t="s">
        <v>73</v>
      </c>
      <c r="AY1397" s="157" t="s">
        <v>252</v>
      </c>
    </row>
    <row r="1398" spans="2:65" s="12" customFormat="1">
      <c r="B1398" s="149"/>
      <c r="D1398" s="150" t="s">
        <v>261</v>
      </c>
      <c r="E1398" s="151" t="s">
        <v>1</v>
      </c>
      <c r="F1398" s="152" t="s">
        <v>1777</v>
      </c>
      <c r="H1398" s="151" t="s">
        <v>1</v>
      </c>
      <c r="I1398" s="153"/>
      <c r="L1398" s="149"/>
      <c r="M1398" s="154"/>
      <c r="T1398" s="155"/>
      <c r="AT1398" s="151" t="s">
        <v>261</v>
      </c>
      <c r="AU1398" s="151" t="s">
        <v>82</v>
      </c>
      <c r="AV1398" s="12" t="s">
        <v>80</v>
      </c>
      <c r="AW1398" s="12" t="s">
        <v>30</v>
      </c>
      <c r="AX1398" s="12" t="s">
        <v>73</v>
      </c>
      <c r="AY1398" s="151" t="s">
        <v>252</v>
      </c>
    </row>
    <row r="1399" spans="2:65" s="13" customFormat="1">
      <c r="B1399" s="156"/>
      <c r="D1399" s="150" t="s">
        <v>261</v>
      </c>
      <c r="E1399" s="157" t="s">
        <v>1</v>
      </c>
      <c r="F1399" s="158" t="s">
        <v>1778</v>
      </c>
      <c r="H1399" s="159">
        <v>137.27000000000001</v>
      </c>
      <c r="I1399" s="160"/>
      <c r="L1399" s="156"/>
      <c r="M1399" s="161"/>
      <c r="T1399" s="162"/>
      <c r="AT1399" s="157" t="s">
        <v>261</v>
      </c>
      <c r="AU1399" s="157" t="s">
        <v>82</v>
      </c>
      <c r="AV1399" s="13" t="s">
        <v>82</v>
      </c>
      <c r="AW1399" s="13" t="s">
        <v>30</v>
      </c>
      <c r="AX1399" s="13" t="s">
        <v>73</v>
      </c>
      <c r="AY1399" s="157" t="s">
        <v>252</v>
      </c>
    </row>
    <row r="1400" spans="2:65" s="14" customFormat="1">
      <c r="B1400" s="163"/>
      <c r="D1400" s="150" t="s">
        <v>261</v>
      </c>
      <c r="E1400" s="164" t="s">
        <v>1</v>
      </c>
      <c r="F1400" s="165" t="s">
        <v>277</v>
      </c>
      <c r="H1400" s="166">
        <v>256.36</v>
      </c>
      <c r="I1400" s="167"/>
      <c r="L1400" s="163"/>
      <c r="M1400" s="168"/>
      <c r="T1400" s="169"/>
      <c r="AT1400" s="164" t="s">
        <v>261</v>
      </c>
      <c r="AU1400" s="164" t="s">
        <v>82</v>
      </c>
      <c r="AV1400" s="14" t="s">
        <v>259</v>
      </c>
      <c r="AW1400" s="14" t="s">
        <v>30</v>
      </c>
      <c r="AX1400" s="14" t="s">
        <v>80</v>
      </c>
      <c r="AY1400" s="164" t="s">
        <v>252</v>
      </c>
    </row>
    <row r="1401" spans="2:65" s="1" customFormat="1" ht="24.2" customHeight="1">
      <c r="B1401" s="32"/>
      <c r="C1401" s="136" t="s">
        <v>1785</v>
      </c>
      <c r="D1401" s="136" t="s">
        <v>254</v>
      </c>
      <c r="E1401" s="137" t="s">
        <v>1786</v>
      </c>
      <c r="F1401" s="138" t="s">
        <v>1787</v>
      </c>
      <c r="G1401" s="139" t="s">
        <v>257</v>
      </c>
      <c r="H1401" s="140">
        <v>256.36</v>
      </c>
      <c r="I1401" s="141"/>
      <c r="J1401" s="142">
        <f>ROUND(I1401*H1401,2)</f>
        <v>0</v>
      </c>
      <c r="K1401" s="138" t="s">
        <v>258</v>
      </c>
      <c r="L1401" s="32"/>
      <c r="M1401" s="143" t="s">
        <v>1</v>
      </c>
      <c r="N1401" s="144" t="s">
        <v>38</v>
      </c>
      <c r="P1401" s="145">
        <f>O1401*H1401</f>
        <v>0</v>
      </c>
      <c r="Q1401" s="145">
        <v>2.0000000000000001E-4</v>
      </c>
      <c r="R1401" s="145">
        <f>Q1401*H1401</f>
        <v>5.1272000000000005E-2</v>
      </c>
      <c r="S1401" s="145">
        <v>0</v>
      </c>
      <c r="T1401" s="146">
        <f>S1401*H1401</f>
        <v>0</v>
      </c>
      <c r="AR1401" s="147" t="s">
        <v>368</v>
      </c>
      <c r="AT1401" s="147" t="s">
        <v>254</v>
      </c>
      <c r="AU1401" s="147" t="s">
        <v>82</v>
      </c>
      <c r="AY1401" s="17" t="s">
        <v>252</v>
      </c>
      <c r="BE1401" s="148">
        <f>IF(N1401="základní",J1401,0)</f>
        <v>0</v>
      </c>
      <c r="BF1401" s="148">
        <f>IF(N1401="snížená",J1401,0)</f>
        <v>0</v>
      </c>
      <c r="BG1401" s="148">
        <f>IF(N1401="zákl. přenesená",J1401,0)</f>
        <v>0</v>
      </c>
      <c r="BH1401" s="148">
        <f>IF(N1401="sníž. přenesená",J1401,0)</f>
        <v>0</v>
      </c>
      <c r="BI1401" s="148">
        <f>IF(N1401="nulová",J1401,0)</f>
        <v>0</v>
      </c>
      <c r="BJ1401" s="17" t="s">
        <v>80</v>
      </c>
      <c r="BK1401" s="148">
        <f>ROUND(I1401*H1401,2)</f>
        <v>0</v>
      </c>
      <c r="BL1401" s="17" t="s">
        <v>368</v>
      </c>
      <c r="BM1401" s="147" t="s">
        <v>1788</v>
      </c>
    </row>
    <row r="1402" spans="2:65" s="12" customFormat="1">
      <c r="B1402" s="149"/>
      <c r="D1402" s="150" t="s">
        <v>261</v>
      </c>
      <c r="E1402" s="151" t="s">
        <v>1</v>
      </c>
      <c r="F1402" s="152" t="s">
        <v>1789</v>
      </c>
      <c r="H1402" s="151" t="s">
        <v>1</v>
      </c>
      <c r="I1402" s="153"/>
      <c r="L1402" s="149"/>
      <c r="M1402" s="154"/>
      <c r="T1402" s="155"/>
      <c r="AT1402" s="151" t="s">
        <v>261</v>
      </c>
      <c r="AU1402" s="151" t="s">
        <v>82</v>
      </c>
      <c r="AV1402" s="12" t="s">
        <v>80</v>
      </c>
      <c r="AW1402" s="12" t="s">
        <v>30</v>
      </c>
      <c r="AX1402" s="12" t="s">
        <v>73</v>
      </c>
      <c r="AY1402" s="151" t="s">
        <v>252</v>
      </c>
    </row>
    <row r="1403" spans="2:65" s="12" customFormat="1">
      <c r="B1403" s="149"/>
      <c r="D1403" s="150" t="s">
        <v>261</v>
      </c>
      <c r="E1403" s="151" t="s">
        <v>1</v>
      </c>
      <c r="F1403" s="152" t="s">
        <v>1775</v>
      </c>
      <c r="H1403" s="151" t="s">
        <v>1</v>
      </c>
      <c r="I1403" s="153"/>
      <c r="L1403" s="149"/>
      <c r="M1403" s="154"/>
      <c r="T1403" s="155"/>
      <c r="AT1403" s="151" t="s">
        <v>261</v>
      </c>
      <c r="AU1403" s="151" t="s">
        <v>82</v>
      </c>
      <c r="AV1403" s="12" t="s">
        <v>80</v>
      </c>
      <c r="AW1403" s="12" t="s">
        <v>30</v>
      </c>
      <c r="AX1403" s="12" t="s">
        <v>73</v>
      </c>
      <c r="AY1403" s="151" t="s">
        <v>252</v>
      </c>
    </row>
    <row r="1404" spans="2:65" s="13" customFormat="1">
      <c r="B1404" s="156"/>
      <c r="D1404" s="150" t="s">
        <v>261</v>
      </c>
      <c r="E1404" s="157" t="s">
        <v>1</v>
      </c>
      <c r="F1404" s="158" t="s">
        <v>1776</v>
      </c>
      <c r="H1404" s="159">
        <v>119.09</v>
      </c>
      <c r="I1404" s="160"/>
      <c r="L1404" s="156"/>
      <c r="M1404" s="161"/>
      <c r="T1404" s="162"/>
      <c r="AT1404" s="157" t="s">
        <v>261</v>
      </c>
      <c r="AU1404" s="157" t="s">
        <v>82</v>
      </c>
      <c r="AV1404" s="13" t="s">
        <v>82</v>
      </c>
      <c r="AW1404" s="13" t="s">
        <v>30</v>
      </c>
      <c r="AX1404" s="13" t="s">
        <v>73</v>
      </c>
      <c r="AY1404" s="157" t="s">
        <v>252</v>
      </c>
    </row>
    <row r="1405" spans="2:65" s="12" customFormat="1">
      <c r="B1405" s="149"/>
      <c r="D1405" s="150" t="s">
        <v>261</v>
      </c>
      <c r="E1405" s="151" t="s">
        <v>1</v>
      </c>
      <c r="F1405" s="152" t="s">
        <v>1777</v>
      </c>
      <c r="H1405" s="151" t="s">
        <v>1</v>
      </c>
      <c r="I1405" s="153"/>
      <c r="L1405" s="149"/>
      <c r="M1405" s="154"/>
      <c r="T1405" s="155"/>
      <c r="AT1405" s="151" t="s">
        <v>261</v>
      </c>
      <c r="AU1405" s="151" t="s">
        <v>82</v>
      </c>
      <c r="AV1405" s="12" t="s">
        <v>80</v>
      </c>
      <c r="AW1405" s="12" t="s">
        <v>30</v>
      </c>
      <c r="AX1405" s="12" t="s">
        <v>73</v>
      </c>
      <c r="AY1405" s="151" t="s">
        <v>252</v>
      </c>
    </row>
    <row r="1406" spans="2:65" s="13" customFormat="1">
      <c r="B1406" s="156"/>
      <c r="D1406" s="150" t="s">
        <v>261</v>
      </c>
      <c r="E1406" s="157" t="s">
        <v>1</v>
      </c>
      <c r="F1406" s="158" t="s">
        <v>1778</v>
      </c>
      <c r="H1406" s="159">
        <v>137.27000000000001</v>
      </c>
      <c r="I1406" s="160"/>
      <c r="L1406" s="156"/>
      <c r="M1406" s="161"/>
      <c r="T1406" s="162"/>
      <c r="AT1406" s="157" t="s">
        <v>261</v>
      </c>
      <c r="AU1406" s="157" t="s">
        <v>82</v>
      </c>
      <c r="AV1406" s="13" t="s">
        <v>82</v>
      </c>
      <c r="AW1406" s="13" t="s">
        <v>30</v>
      </c>
      <c r="AX1406" s="13" t="s">
        <v>73</v>
      </c>
      <c r="AY1406" s="157" t="s">
        <v>252</v>
      </c>
    </row>
    <row r="1407" spans="2:65" s="14" customFormat="1">
      <c r="B1407" s="163"/>
      <c r="D1407" s="150" t="s">
        <v>261</v>
      </c>
      <c r="E1407" s="164" t="s">
        <v>1</v>
      </c>
      <c r="F1407" s="165" t="s">
        <v>277</v>
      </c>
      <c r="H1407" s="166">
        <v>256.36</v>
      </c>
      <c r="I1407" s="167"/>
      <c r="L1407" s="163"/>
      <c r="M1407" s="168"/>
      <c r="T1407" s="169"/>
      <c r="AT1407" s="164" t="s">
        <v>261</v>
      </c>
      <c r="AU1407" s="164" t="s">
        <v>82</v>
      </c>
      <c r="AV1407" s="14" t="s">
        <v>259</v>
      </c>
      <c r="AW1407" s="14" t="s">
        <v>30</v>
      </c>
      <c r="AX1407" s="14" t="s">
        <v>80</v>
      </c>
      <c r="AY1407" s="164" t="s">
        <v>252</v>
      </c>
    </row>
    <row r="1408" spans="2:65" s="1" customFormat="1" ht="49.15" customHeight="1">
      <c r="B1408" s="32"/>
      <c r="C1408" s="136" t="s">
        <v>1790</v>
      </c>
      <c r="D1408" s="136" t="s">
        <v>254</v>
      </c>
      <c r="E1408" s="137" t="s">
        <v>1791</v>
      </c>
      <c r="F1408" s="138" t="s">
        <v>1792</v>
      </c>
      <c r="G1408" s="139" t="s">
        <v>257</v>
      </c>
      <c r="H1408" s="140">
        <v>137.27000000000001</v>
      </c>
      <c r="I1408" s="141"/>
      <c r="J1408" s="142">
        <f>ROUND(I1408*H1408,2)</f>
        <v>0</v>
      </c>
      <c r="K1408" s="138" t="s">
        <v>1</v>
      </c>
      <c r="L1408" s="32"/>
      <c r="M1408" s="143" t="s">
        <v>1</v>
      </c>
      <c r="N1408" s="144" t="s">
        <v>38</v>
      </c>
      <c r="P1408" s="145">
        <f>O1408*H1408</f>
        <v>0</v>
      </c>
      <c r="Q1408" s="145">
        <v>4.7999999999999996E-3</v>
      </c>
      <c r="R1408" s="145">
        <f>Q1408*H1408</f>
        <v>0.65889600000000004</v>
      </c>
      <c r="S1408" s="145">
        <v>0</v>
      </c>
      <c r="T1408" s="146">
        <f>S1408*H1408</f>
        <v>0</v>
      </c>
      <c r="AR1408" s="147" t="s">
        <v>368</v>
      </c>
      <c r="AT1408" s="147" t="s">
        <v>254</v>
      </c>
      <c r="AU1408" s="147" t="s">
        <v>82</v>
      </c>
      <c r="AY1408" s="17" t="s">
        <v>252</v>
      </c>
      <c r="BE1408" s="148">
        <f>IF(N1408="základní",J1408,0)</f>
        <v>0</v>
      </c>
      <c r="BF1408" s="148">
        <f>IF(N1408="snížená",J1408,0)</f>
        <v>0</v>
      </c>
      <c r="BG1408" s="148">
        <f>IF(N1408="zákl. přenesená",J1408,0)</f>
        <v>0</v>
      </c>
      <c r="BH1408" s="148">
        <f>IF(N1408="sníž. přenesená",J1408,0)</f>
        <v>0</v>
      </c>
      <c r="BI1408" s="148">
        <f>IF(N1408="nulová",J1408,0)</f>
        <v>0</v>
      </c>
      <c r="BJ1408" s="17" t="s">
        <v>80</v>
      </c>
      <c r="BK1408" s="148">
        <f>ROUND(I1408*H1408,2)</f>
        <v>0</v>
      </c>
      <c r="BL1408" s="17" t="s">
        <v>368</v>
      </c>
      <c r="BM1408" s="147" t="s">
        <v>1793</v>
      </c>
    </row>
    <row r="1409" spans="2:65" s="12" customFormat="1">
      <c r="B1409" s="149"/>
      <c r="D1409" s="150" t="s">
        <v>261</v>
      </c>
      <c r="E1409" s="151" t="s">
        <v>1</v>
      </c>
      <c r="F1409" s="152" t="s">
        <v>1777</v>
      </c>
      <c r="H1409" s="151" t="s">
        <v>1</v>
      </c>
      <c r="I1409" s="153"/>
      <c r="L1409" s="149"/>
      <c r="M1409" s="154"/>
      <c r="T1409" s="155"/>
      <c r="AT1409" s="151" t="s">
        <v>261</v>
      </c>
      <c r="AU1409" s="151" t="s">
        <v>82</v>
      </c>
      <c r="AV1409" s="12" t="s">
        <v>80</v>
      </c>
      <c r="AW1409" s="12" t="s">
        <v>30</v>
      </c>
      <c r="AX1409" s="12" t="s">
        <v>73</v>
      </c>
      <c r="AY1409" s="151" t="s">
        <v>252</v>
      </c>
    </row>
    <row r="1410" spans="2:65" s="13" customFormat="1">
      <c r="B1410" s="156"/>
      <c r="D1410" s="150" t="s">
        <v>261</v>
      </c>
      <c r="E1410" s="157" t="s">
        <v>1</v>
      </c>
      <c r="F1410" s="158" t="s">
        <v>1778</v>
      </c>
      <c r="H1410" s="159">
        <v>137.27000000000001</v>
      </c>
      <c r="I1410" s="160"/>
      <c r="L1410" s="156"/>
      <c r="M1410" s="161"/>
      <c r="T1410" s="162"/>
      <c r="AT1410" s="157" t="s">
        <v>261</v>
      </c>
      <c r="AU1410" s="157" t="s">
        <v>82</v>
      </c>
      <c r="AV1410" s="13" t="s">
        <v>82</v>
      </c>
      <c r="AW1410" s="13" t="s">
        <v>30</v>
      </c>
      <c r="AX1410" s="13" t="s">
        <v>80</v>
      </c>
      <c r="AY1410" s="157" t="s">
        <v>252</v>
      </c>
    </row>
    <row r="1411" spans="2:65" s="1" customFormat="1" ht="49.15" customHeight="1">
      <c r="B1411" s="32"/>
      <c r="C1411" s="136" t="s">
        <v>1794</v>
      </c>
      <c r="D1411" s="136" t="s">
        <v>254</v>
      </c>
      <c r="E1411" s="137" t="s">
        <v>1795</v>
      </c>
      <c r="F1411" s="138" t="s">
        <v>1796</v>
      </c>
      <c r="G1411" s="139" t="s">
        <v>257</v>
      </c>
      <c r="H1411" s="140">
        <v>119.09</v>
      </c>
      <c r="I1411" s="141"/>
      <c r="J1411" s="142">
        <f>ROUND(I1411*H1411,2)</f>
        <v>0</v>
      </c>
      <c r="K1411" s="138" t="s">
        <v>1</v>
      </c>
      <c r="L1411" s="32"/>
      <c r="M1411" s="143" t="s">
        <v>1</v>
      </c>
      <c r="N1411" s="144" t="s">
        <v>38</v>
      </c>
      <c r="P1411" s="145">
        <f>O1411*H1411</f>
        <v>0</v>
      </c>
      <c r="Q1411" s="145">
        <v>4.7999999999999996E-3</v>
      </c>
      <c r="R1411" s="145">
        <f>Q1411*H1411</f>
        <v>0.57163199999999992</v>
      </c>
      <c r="S1411" s="145">
        <v>0</v>
      </c>
      <c r="T1411" s="146">
        <f>S1411*H1411</f>
        <v>0</v>
      </c>
      <c r="AR1411" s="147" t="s">
        <v>368</v>
      </c>
      <c r="AT1411" s="147" t="s">
        <v>254</v>
      </c>
      <c r="AU1411" s="147" t="s">
        <v>82</v>
      </c>
      <c r="AY1411" s="17" t="s">
        <v>252</v>
      </c>
      <c r="BE1411" s="148">
        <f>IF(N1411="základní",J1411,0)</f>
        <v>0</v>
      </c>
      <c r="BF1411" s="148">
        <f>IF(N1411="snížená",J1411,0)</f>
        <v>0</v>
      </c>
      <c r="BG1411" s="148">
        <f>IF(N1411="zákl. přenesená",J1411,0)</f>
        <v>0</v>
      </c>
      <c r="BH1411" s="148">
        <f>IF(N1411="sníž. přenesená",J1411,0)</f>
        <v>0</v>
      </c>
      <c r="BI1411" s="148">
        <f>IF(N1411="nulová",J1411,0)</f>
        <v>0</v>
      </c>
      <c r="BJ1411" s="17" t="s">
        <v>80</v>
      </c>
      <c r="BK1411" s="148">
        <f>ROUND(I1411*H1411,2)</f>
        <v>0</v>
      </c>
      <c r="BL1411" s="17" t="s">
        <v>368</v>
      </c>
      <c r="BM1411" s="147" t="s">
        <v>1797</v>
      </c>
    </row>
    <row r="1412" spans="2:65" s="12" customFormat="1">
      <c r="B1412" s="149"/>
      <c r="D1412" s="150" t="s">
        <v>261</v>
      </c>
      <c r="E1412" s="151" t="s">
        <v>1</v>
      </c>
      <c r="F1412" s="152" t="s">
        <v>1775</v>
      </c>
      <c r="H1412" s="151" t="s">
        <v>1</v>
      </c>
      <c r="I1412" s="153"/>
      <c r="L1412" s="149"/>
      <c r="M1412" s="154"/>
      <c r="T1412" s="155"/>
      <c r="AT1412" s="151" t="s">
        <v>261</v>
      </c>
      <c r="AU1412" s="151" t="s">
        <v>82</v>
      </c>
      <c r="AV1412" s="12" t="s">
        <v>80</v>
      </c>
      <c r="AW1412" s="12" t="s">
        <v>30</v>
      </c>
      <c r="AX1412" s="12" t="s">
        <v>73</v>
      </c>
      <c r="AY1412" s="151" t="s">
        <v>252</v>
      </c>
    </row>
    <row r="1413" spans="2:65" s="13" customFormat="1">
      <c r="B1413" s="156"/>
      <c r="D1413" s="150" t="s">
        <v>261</v>
      </c>
      <c r="E1413" s="157" t="s">
        <v>1</v>
      </c>
      <c r="F1413" s="158" t="s">
        <v>1776</v>
      </c>
      <c r="H1413" s="159">
        <v>119.09</v>
      </c>
      <c r="I1413" s="160"/>
      <c r="L1413" s="156"/>
      <c r="M1413" s="161"/>
      <c r="T1413" s="162"/>
      <c r="AT1413" s="157" t="s">
        <v>261</v>
      </c>
      <c r="AU1413" s="157" t="s">
        <v>82</v>
      </c>
      <c r="AV1413" s="13" t="s">
        <v>82</v>
      </c>
      <c r="AW1413" s="13" t="s">
        <v>30</v>
      </c>
      <c r="AX1413" s="13" t="s">
        <v>80</v>
      </c>
      <c r="AY1413" s="157" t="s">
        <v>252</v>
      </c>
    </row>
    <row r="1414" spans="2:65" s="1" customFormat="1" ht="16.5" customHeight="1">
      <c r="B1414" s="32"/>
      <c r="C1414" s="136" t="s">
        <v>1798</v>
      </c>
      <c r="D1414" s="136" t="s">
        <v>254</v>
      </c>
      <c r="E1414" s="137" t="s">
        <v>1799</v>
      </c>
      <c r="F1414" s="138" t="s">
        <v>1800</v>
      </c>
      <c r="G1414" s="139" t="s">
        <v>257</v>
      </c>
      <c r="H1414" s="140">
        <v>256.36</v>
      </c>
      <c r="I1414" s="141"/>
      <c r="J1414" s="142">
        <f>ROUND(I1414*H1414,2)</f>
        <v>0</v>
      </c>
      <c r="K1414" s="138" t="s">
        <v>258</v>
      </c>
      <c r="L1414" s="32"/>
      <c r="M1414" s="143" t="s">
        <v>1</v>
      </c>
      <c r="N1414" s="144" t="s">
        <v>38</v>
      </c>
      <c r="P1414" s="145">
        <f>O1414*H1414</f>
        <v>0</v>
      </c>
      <c r="Q1414" s="145">
        <v>1.4E-3</v>
      </c>
      <c r="R1414" s="145">
        <f>Q1414*H1414</f>
        <v>0.358904</v>
      </c>
      <c r="S1414" s="145">
        <v>0</v>
      </c>
      <c r="T1414" s="146">
        <f>S1414*H1414</f>
        <v>0</v>
      </c>
      <c r="AR1414" s="147" t="s">
        <v>368</v>
      </c>
      <c r="AT1414" s="147" t="s">
        <v>254</v>
      </c>
      <c r="AU1414" s="147" t="s">
        <v>82</v>
      </c>
      <c r="AY1414" s="17" t="s">
        <v>252</v>
      </c>
      <c r="BE1414" s="148">
        <f>IF(N1414="základní",J1414,0)</f>
        <v>0</v>
      </c>
      <c r="BF1414" s="148">
        <f>IF(N1414="snížená",J1414,0)</f>
        <v>0</v>
      </c>
      <c r="BG1414" s="148">
        <f>IF(N1414="zákl. přenesená",J1414,0)</f>
        <v>0</v>
      </c>
      <c r="BH1414" s="148">
        <f>IF(N1414="sníž. přenesená",J1414,0)</f>
        <v>0</v>
      </c>
      <c r="BI1414" s="148">
        <f>IF(N1414="nulová",J1414,0)</f>
        <v>0</v>
      </c>
      <c r="BJ1414" s="17" t="s">
        <v>80</v>
      </c>
      <c r="BK1414" s="148">
        <f>ROUND(I1414*H1414,2)</f>
        <v>0</v>
      </c>
      <c r="BL1414" s="17" t="s">
        <v>368</v>
      </c>
      <c r="BM1414" s="147" t="s">
        <v>1801</v>
      </c>
    </row>
    <row r="1415" spans="2:65" s="12" customFormat="1">
      <c r="B1415" s="149"/>
      <c r="D1415" s="150" t="s">
        <v>261</v>
      </c>
      <c r="E1415" s="151" t="s">
        <v>1</v>
      </c>
      <c r="F1415" s="152" t="s">
        <v>1775</v>
      </c>
      <c r="H1415" s="151" t="s">
        <v>1</v>
      </c>
      <c r="I1415" s="153"/>
      <c r="L1415" s="149"/>
      <c r="M1415" s="154"/>
      <c r="T1415" s="155"/>
      <c r="AT1415" s="151" t="s">
        <v>261</v>
      </c>
      <c r="AU1415" s="151" t="s">
        <v>82</v>
      </c>
      <c r="AV1415" s="12" t="s">
        <v>80</v>
      </c>
      <c r="AW1415" s="12" t="s">
        <v>30</v>
      </c>
      <c r="AX1415" s="12" t="s">
        <v>73</v>
      </c>
      <c r="AY1415" s="151" t="s">
        <v>252</v>
      </c>
    </row>
    <row r="1416" spans="2:65" s="13" customFormat="1">
      <c r="B1416" s="156"/>
      <c r="D1416" s="150" t="s">
        <v>261</v>
      </c>
      <c r="E1416" s="157" t="s">
        <v>1</v>
      </c>
      <c r="F1416" s="158" t="s">
        <v>1776</v>
      </c>
      <c r="H1416" s="159">
        <v>119.09</v>
      </c>
      <c r="I1416" s="160"/>
      <c r="L1416" s="156"/>
      <c r="M1416" s="161"/>
      <c r="T1416" s="162"/>
      <c r="AT1416" s="157" t="s">
        <v>261</v>
      </c>
      <c r="AU1416" s="157" t="s">
        <v>82</v>
      </c>
      <c r="AV1416" s="13" t="s">
        <v>82</v>
      </c>
      <c r="AW1416" s="13" t="s">
        <v>30</v>
      </c>
      <c r="AX1416" s="13" t="s">
        <v>73</v>
      </c>
      <c r="AY1416" s="157" t="s">
        <v>252</v>
      </c>
    </row>
    <row r="1417" spans="2:65" s="12" customFormat="1">
      <c r="B1417" s="149"/>
      <c r="D1417" s="150" t="s">
        <v>261</v>
      </c>
      <c r="E1417" s="151" t="s">
        <v>1</v>
      </c>
      <c r="F1417" s="152" t="s">
        <v>1777</v>
      </c>
      <c r="H1417" s="151" t="s">
        <v>1</v>
      </c>
      <c r="I1417" s="153"/>
      <c r="L1417" s="149"/>
      <c r="M1417" s="154"/>
      <c r="T1417" s="155"/>
      <c r="AT1417" s="151" t="s">
        <v>261</v>
      </c>
      <c r="AU1417" s="151" t="s">
        <v>82</v>
      </c>
      <c r="AV1417" s="12" t="s">
        <v>80</v>
      </c>
      <c r="AW1417" s="12" t="s">
        <v>30</v>
      </c>
      <c r="AX1417" s="12" t="s">
        <v>73</v>
      </c>
      <c r="AY1417" s="151" t="s">
        <v>252</v>
      </c>
    </row>
    <row r="1418" spans="2:65" s="13" customFormat="1">
      <c r="B1418" s="156"/>
      <c r="D1418" s="150" t="s">
        <v>261</v>
      </c>
      <c r="E1418" s="157" t="s">
        <v>1</v>
      </c>
      <c r="F1418" s="158" t="s">
        <v>1778</v>
      </c>
      <c r="H1418" s="159">
        <v>137.27000000000001</v>
      </c>
      <c r="I1418" s="160"/>
      <c r="L1418" s="156"/>
      <c r="M1418" s="161"/>
      <c r="T1418" s="162"/>
      <c r="AT1418" s="157" t="s">
        <v>261</v>
      </c>
      <c r="AU1418" s="157" t="s">
        <v>82</v>
      </c>
      <c r="AV1418" s="13" t="s">
        <v>82</v>
      </c>
      <c r="AW1418" s="13" t="s">
        <v>30</v>
      </c>
      <c r="AX1418" s="13" t="s">
        <v>73</v>
      </c>
      <c r="AY1418" s="157" t="s">
        <v>252</v>
      </c>
    </row>
    <row r="1419" spans="2:65" s="14" customFormat="1">
      <c r="B1419" s="163"/>
      <c r="D1419" s="150" t="s">
        <v>261</v>
      </c>
      <c r="E1419" s="164" t="s">
        <v>1</v>
      </c>
      <c r="F1419" s="165" t="s">
        <v>277</v>
      </c>
      <c r="H1419" s="166">
        <v>256.36</v>
      </c>
      <c r="I1419" s="167"/>
      <c r="L1419" s="163"/>
      <c r="M1419" s="168"/>
      <c r="T1419" s="169"/>
      <c r="AT1419" s="164" t="s">
        <v>261</v>
      </c>
      <c r="AU1419" s="164" t="s">
        <v>82</v>
      </c>
      <c r="AV1419" s="14" t="s">
        <v>259</v>
      </c>
      <c r="AW1419" s="14" t="s">
        <v>30</v>
      </c>
      <c r="AX1419" s="14" t="s">
        <v>80</v>
      </c>
      <c r="AY1419" s="164" t="s">
        <v>252</v>
      </c>
    </row>
    <row r="1420" spans="2:65" s="1" customFormat="1" ht="49.15" customHeight="1">
      <c r="B1420" s="32"/>
      <c r="C1420" s="136" t="s">
        <v>1802</v>
      </c>
      <c r="D1420" s="136" t="s">
        <v>254</v>
      </c>
      <c r="E1420" s="137" t="s">
        <v>1803</v>
      </c>
      <c r="F1420" s="138" t="s">
        <v>1804</v>
      </c>
      <c r="G1420" s="139" t="s">
        <v>336</v>
      </c>
      <c r="H1420" s="140">
        <v>8.2550000000000008</v>
      </c>
      <c r="I1420" s="141"/>
      <c r="J1420" s="142">
        <f>ROUND(I1420*H1420,2)</f>
        <v>0</v>
      </c>
      <c r="K1420" s="138" t="s">
        <v>258</v>
      </c>
      <c r="L1420" s="32"/>
      <c r="M1420" s="143" t="s">
        <v>1</v>
      </c>
      <c r="N1420" s="144" t="s">
        <v>38</v>
      </c>
      <c r="P1420" s="145">
        <f>O1420*H1420</f>
        <v>0</v>
      </c>
      <c r="Q1420" s="145">
        <v>0</v>
      </c>
      <c r="R1420" s="145">
        <f>Q1420*H1420</f>
        <v>0</v>
      </c>
      <c r="S1420" s="145">
        <v>0</v>
      </c>
      <c r="T1420" s="146">
        <f>S1420*H1420</f>
        <v>0</v>
      </c>
      <c r="AR1420" s="147" t="s">
        <v>368</v>
      </c>
      <c r="AT1420" s="147" t="s">
        <v>254</v>
      </c>
      <c r="AU1420" s="147" t="s">
        <v>82</v>
      </c>
      <c r="AY1420" s="17" t="s">
        <v>252</v>
      </c>
      <c r="BE1420" s="148">
        <f>IF(N1420="základní",J1420,0)</f>
        <v>0</v>
      </c>
      <c r="BF1420" s="148">
        <f>IF(N1420="snížená",J1420,0)</f>
        <v>0</v>
      </c>
      <c r="BG1420" s="148">
        <f>IF(N1420="zákl. přenesená",J1420,0)</f>
        <v>0</v>
      </c>
      <c r="BH1420" s="148">
        <f>IF(N1420="sníž. přenesená",J1420,0)</f>
        <v>0</v>
      </c>
      <c r="BI1420" s="148">
        <f>IF(N1420="nulová",J1420,0)</f>
        <v>0</v>
      </c>
      <c r="BJ1420" s="17" t="s">
        <v>80</v>
      </c>
      <c r="BK1420" s="148">
        <f>ROUND(I1420*H1420,2)</f>
        <v>0</v>
      </c>
      <c r="BL1420" s="17" t="s">
        <v>368</v>
      </c>
      <c r="BM1420" s="147" t="s">
        <v>1805</v>
      </c>
    </row>
    <row r="1421" spans="2:65" s="11" customFormat="1" ht="22.9" customHeight="1">
      <c r="B1421" s="124"/>
      <c r="D1421" s="125" t="s">
        <v>72</v>
      </c>
      <c r="E1421" s="134" t="s">
        <v>1806</v>
      </c>
      <c r="F1421" s="134" t="s">
        <v>1807</v>
      </c>
      <c r="I1421" s="127"/>
      <c r="J1421" s="135">
        <f>BK1421</f>
        <v>0</v>
      </c>
      <c r="L1421" s="124"/>
      <c r="M1421" s="129"/>
      <c r="P1421" s="130">
        <f>SUM(P1422:P1496)</f>
        <v>0</v>
      </c>
      <c r="R1421" s="130">
        <f>SUM(R1422:R1496)</f>
        <v>11.840068559999999</v>
      </c>
      <c r="T1421" s="131">
        <f>SUM(T1422:T1496)</f>
        <v>0</v>
      </c>
      <c r="AR1421" s="125" t="s">
        <v>82</v>
      </c>
      <c r="AT1421" s="132" t="s">
        <v>72</v>
      </c>
      <c r="AU1421" s="132" t="s">
        <v>80</v>
      </c>
      <c r="AY1421" s="125" t="s">
        <v>252</v>
      </c>
      <c r="BK1421" s="133">
        <f>SUM(BK1422:BK1496)</f>
        <v>0</v>
      </c>
    </row>
    <row r="1422" spans="2:65" s="1" customFormat="1" ht="24.2" customHeight="1">
      <c r="B1422" s="32"/>
      <c r="C1422" s="136" t="s">
        <v>1808</v>
      </c>
      <c r="D1422" s="136" t="s">
        <v>254</v>
      </c>
      <c r="E1422" s="137" t="s">
        <v>1809</v>
      </c>
      <c r="F1422" s="138" t="s">
        <v>1810</v>
      </c>
      <c r="G1422" s="139" t="s">
        <v>257</v>
      </c>
      <c r="H1422" s="140">
        <v>435.863</v>
      </c>
      <c r="I1422" s="141"/>
      <c r="J1422" s="142">
        <f>ROUND(I1422*H1422,2)</f>
        <v>0</v>
      </c>
      <c r="K1422" s="138" t="s">
        <v>258</v>
      </c>
      <c r="L1422" s="32"/>
      <c r="M1422" s="143" t="s">
        <v>1</v>
      </c>
      <c r="N1422" s="144" t="s">
        <v>38</v>
      </c>
      <c r="P1422" s="145">
        <f>O1422*H1422</f>
        <v>0</v>
      </c>
      <c r="Q1422" s="145">
        <v>2.9999999999999997E-4</v>
      </c>
      <c r="R1422" s="145">
        <f>Q1422*H1422</f>
        <v>0.13075889999999998</v>
      </c>
      <c r="S1422" s="145">
        <v>0</v>
      </c>
      <c r="T1422" s="146">
        <f>S1422*H1422</f>
        <v>0</v>
      </c>
      <c r="AR1422" s="147" t="s">
        <v>368</v>
      </c>
      <c r="AT1422" s="147" t="s">
        <v>254</v>
      </c>
      <c r="AU1422" s="147" t="s">
        <v>82</v>
      </c>
      <c r="AY1422" s="17" t="s">
        <v>252</v>
      </c>
      <c r="BE1422" s="148">
        <f>IF(N1422="základní",J1422,0)</f>
        <v>0</v>
      </c>
      <c r="BF1422" s="148">
        <f>IF(N1422="snížená",J1422,0)</f>
        <v>0</v>
      </c>
      <c r="BG1422" s="148">
        <f>IF(N1422="zákl. přenesená",J1422,0)</f>
        <v>0</v>
      </c>
      <c r="BH1422" s="148">
        <f>IF(N1422="sníž. přenesená",J1422,0)</f>
        <v>0</v>
      </c>
      <c r="BI1422" s="148">
        <f>IF(N1422="nulová",J1422,0)</f>
        <v>0</v>
      </c>
      <c r="BJ1422" s="17" t="s">
        <v>80</v>
      </c>
      <c r="BK1422" s="148">
        <f>ROUND(I1422*H1422,2)</f>
        <v>0</v>
      </c>
      <c r="BL1422" s="17" t="s">
        <v>368</v>
      </c>
      <c r="BM1422" s="147" t="s">
        <v>1811</v>
      </c>
    </row>
    <row r="1423" spans="2:65" s="12" customFormat="1">
      <c r="B1423" s="149"/>
      <c r="D1423" s="150" t="s">
        <v>261</v>
      </c>
      <c r="E1423" s="151" t="s">
        <v>1</v>
      </c>
      <c r="F1423" s="152" t="s">
        <v>778</v>
      </c>
      <c r="H1423" s="151" t="s">
        <v>1</v>
      </c>
      <c r="I1423" s="153"/>
      <c r="L1423" s="149"/>
      <c r="M1423" s="154"/>
      <c r="T1423" s="155"/>
      <c r="AT1423" s="151" t="s">
        <v>261</v>
      </c>
      <c r="AU1423" s="151" t="s">
        <v>82</v>
      </c>
      <c r="AV1423" s="12" t="s">
        <v>80</v>
      </c>
      <c r="AW1423" s="12" t="s">
        <v>30</v>
      </c>
      <c r="AX1423" s="12" t="s">
        <v>73</v>
      </c>
      <c r="AY1423" s="151" t="s">
        <v>252</v>
      </c>
    </row>
    <row r="1424" spans="2:65" s="13" customFormat="1">
      <c r="B1424" s="156"/>
      <c r="D1424" s="150" t="s">
        <v>261</v>
      </c>
      <c r="E1424" s="157" t="s">
        <v>1</v>
      </c>
      <c r="F1424" s="158" t="s">
        <v>1812</v>
      </c>
      <c r="H1424" s="159">
        <v>124.41</v>
      </c>
      <c r="I1424" s="160"/>
      <c r="L1424" s="156"/>
      <c r="M1424" s="161"/>
      <c r="T1424" s="162"/>
      <c r="AT1424" s="157" t="s">
        <v>261</v>
      </c>
      <c r="AU1424" s="157" t="s">
        <v>82</v>
      </c>
      <c r="AV1424" s="13" t="s">
        <v>82</v>
      </c>
      <c r="AW1424" s="13" t="s">
        <v>30</v>
      </c>
      <c r="AX1424" s="13" t="s">
        <v>73</v>
      </c>
      <c r="AY1424" s="157" t="s">
        <v>252</v>
      </c>
    </row>
    <row r="1425" spans="2:65" s="13" customFormat="1">
      <c r="B1425" s="156"/>
      <c r="D1425" s="150" t="s">
        <v>261</v>
      </c>
      <c r="E1425" s="157" t="s">
        <v>1</v>
      </c>
      <c r="F1425" s="158" t="s">
        <v>1813</v>
      </c>
      <c r="H1425" s="159">
        <v>-15.324999999999999</v>
      </c>
      <c r="I1425" s="160"/>
      <c r="L1425" s="156"/>
      <c r="M1425" s="161"/>
      <c r="T1425" s="162"/>
      <c r="AT1425" s="157" t="s">
        <v>261</v>
      </c>
      <c r="AU1425" s="157" t="s">
        <v>82</v>
      </c>
      <c r="AV1425" s="13" t="s">
        <v>82</v>
      </c>
      <c r="AW1425" s="13" t="s">
        <v>30</v>
      </c>
      <c r="AX1425" s="13" t="s">
        <v>73</v>
      </c>
      <c r="AY1425" s="157" t="s">
        <v>252</v>
      </c>
    </row>
    <row r="1426" spans="2:65" s="13" customFormat="1">
      <c r="B1426" s="156"/>
      <c r="D1426" s="150" t="s">
        <v>261</v>
      </c>
      <c r="E1426" s="157" t="s">
        <v>1</v>
      </c>
      <c r="F1426" s="158" t="s">
        <v>1814</v>
      </c>
      <c r="H1426" s="159">
        <v>35.6</v>
      </c>
      <c r="I1426" s="160"/>
      <c r="L1426" s="156"/>
      <c r="M1426" s="161"/>
      <c r="T1426" s="162"/>
      <c r="AT1426" s="157" t="s">
        <v>261</v>
      </c>
      <c r="AU1426" s="157" t="s">
        <v>82</v>
      </c>
      <c r="AV1426" s="13" t="s">
        <v>82</v>
      </c>
      <c r="AW1426" s="13" t="s">
        <v>30</v>
      </c>
      <c r="AX1426" s="13" t="s">
        <v>73</v>
      </c>
      <c r="AY1426" s="157" t="s">
        <v>252</v>
      </c>
    </row>
    <row r="1427" spans="2:65" s="12" customFormat="1">
      <c r="B1427" s="149"/>
      <c r="D1427" s="150" t="s">
        <v>261</v>
      </c>
      <c r="E1427" s="151" t="s">
        <v>1</v>
      </c>
      <c r="F1427" s="152" t="s">
        <v>780</v>
      </c>
      <c r="H1427" s="151" t="s">
        <v>1</v>
      </c>
      <c r="I1427" s="153"/>
      <c r="L1427" s="149"/>
      <c r="M1427" s="154"/>
      <c r="T1427" s="155"/>
      <c r="AT1427" s="151" t="s">
        <v>261</v>
      </c>
      <c r="AU1427" s="151" t="s">
        <v>82</v>
      </c>
      <c r="AV1427" s="12" t="s">
        <v>80</v>
      </c>
      <c r="AW1427" s="12" t="s">
        <v>30</v>
      </c>
      <c r="AX1427" s="12" t="s">
        <v>73</v>
      </c>
      <c r="AY1427" s="151" t="s">
        <v>252</v>
      </c>
    </row>
    <row r="1428" spans="2:65" s="13" customFormat="1">
      <c r="B1428" s="156"/>
      <c r="D1428" s="150" t="s">
        <v>261</v>
      </c>
      <c r="E1428" s="157" t="s">
        <v>1</v>
      </c>
      <c r="F1428" s="158" t="s">
        <v>1815</v>
      </c>
      <c r="H1428" s="159">
        <v>38.1</v>
      </c>
      <c r="I1428" s="160"/>
      <c r="L1428" s="156"/>
      <c r="M1428" s="161"/>
      <c r="T1428" s="162"/>
      <c r="AT1428" s="157" t="s">
        <v>261</v>
      </c>
      <c r="AU1428" s="157" t="s">
        <v>82</v>
      </c>
      <c r="AV1428" s="13" t="s">
        <v>82</v>
      </c>
      <c r="AW1428" s="13" t="s">
        <v>30</v>
      </c>
      <c r="AX1428" s="13" t="s">
        <v>73</v>
      </c>
      <c r="AY1428" s="157" t="s">
        <v>252</v>
      </c>
    </row>
    <row r="1429" spans="2:65" s="12" customFormat="1">
      <c r="B1429" s="149"/>
      <c r="D1429" s="150" t="s">
        <v>261</v>
      </c>
      <c r="E1429" s="151" t="s">
        <v>1</v>
      </c>
      <c r="F1429" s="152" t="s">
        <v>522</v>
      </c>
      <c r="H1429" s="151" t="s">
        <v>1</v>
      </c>
      <c r="I1429" s="153"/>
      <c r="L1429" s="149"/>
      <c r="M1429" s="154"/>
      <c r="T1429" s="155"/>
      <c r="AT1429" s="151" t="s">
        <v>261</v>
      </c>
      <c r="AU1429" s="151" t="s">
        <v>82</v>
      </c>
      <c r="AV1429" s="12" t="s">
        <v>80</v>
      </c>
      <c r="AW1429" s="12" t="s">
        <v>30</v>
      </c>
      <c r="AX1429" s="12" t="s">
        <v>73</v>
      </c>
      <c r="AY1429" s="151" t="s">
        <v>252</v>
      </c>
    </row>
    <row r="1430" spans="2:65" s="13" customFormat="1">
      <c r="B1430" s="156"/>
      <c r="D1430" s="150" t="s">
        <v>261</v>
      </c>
      <c r="E1430" s="157" t="s">
        <v>1</v>
      </c>
      <c r="F1430" s="158" t="s">
        <v>1816</v>
      </c>
      <c r="H1430" s="159">
        <v>108.41800000000001</v>
      </c>
      <c r="I1430" s="160"/>
      <c r="L1430" s="156"/>
      <c r="M1430" s="161"/>
      <c r="T1430" s="162"/>
      <c r="AT1430" s="157" t="s">
        <v>261</v>
      </c>
      <c r="AU1430" s="157" t="s">
        <v>82</v>
      </c>
      <c r="AV1430" s="13" t="s">
        <v>82</v>
      </c>
      <c r="AW1430" s="13" t="s">
        <v>30</v>
      </c>
      <c r="AX1430" s="13" t="s">
        <v>73</v>
      </c>
      <c r="AY1430" s="157" t="s">
        <v>252</v>
      </c>
    </row>
    <row r="1431" spans="2:65" s="12" customFormat="1">
      <c r="B1431" s="149"/>
      <c r="D1431" s="150" t="s">
        <v>261</v>
      </c>
      <c r="E1431" s="151" t="s">
        <v>1</v>
      </c>
      <c r="F1431" s="152" t="s">
        <v>516</v>
      </c>
      <c r="H1431" s="151" t="s">
        <v>1</v>
      </c>
      <c r="I1431" s="153"/>
      <c r="L1431" s="149"/>
      <c r="M1431" s="154"/>
      <c r="T1431" s="155"/>
      <c r="AT1431" s="151" t="s">
        <v>261</v>
      </c>
      <c r="AU1431" s="151" t="s">
        <v>82</v>
      </c>
      <c r="AV1431" s="12" t="s">
        <v>80</v>
      </c>
      <c r="AW1431" s="12" t="s">
        <v>30</v>
      </c>
      <c r="AX1431" s="12" t="s">
        <v>73</v>
      </c>
      <c r="AY1431" s="151" t="s">
        <v>252</v>
      </c>
    </row>
    <row r="1432" spans="2:65" s="13" customFormat="1">
      <c r="B1432" s="156"/>
      <c r="D1432" s="150" t="s">
        <v>261</v>
      </c>
      <c r="E1432" s="157" t="s">
        <v>1</v>
      </c>
      <c r="F1432" s="158" t="s">
        <v>1817</v>
      </c>
      <c r="H1432" s="159">
        <v>80.525000000000006</v>
      </c>
      <c r="I1432" s="160"/>
      <c r="L1432" s="156"/>
      <c r="M1432" s="161"/>
      <c r="T1432" s="162"/>
      <c r="AT1432" s="157" t="s">
        <v>261</v>
      </c>
      <c r="AU1432" s="157" t="s">
        <v>82</v>
      </c>
      <c r="AV1432" s="13" t="s">
        <v>82</v>
      </c>
      <c r="AW1432" s="13" t="s">
        <v>30</v>
      </c>
      <c r="AX1432" s="13" t="s">
        <v>73</v>
      </c>
      <c r="AY1432" s="157" t="s">
        <v>252</v>
      </c>
    </row>
    <row r="1433" spans="2:65" s="12" customFormat="1">
      <c r="B1433" s="149"/>
      <c r="D1433" s="150" t="s">
        <v>261</v>
      </c>
      <c r="E1433" s="151" t="s">
        <v>1</v>
      </c>
      <c r="F1433" s="152" t="s">
        <v>519</v>
      </c>
      <c r="H1433" s="151" t="s">
        <v>1</v>
      </c>
      <c r="I1433" s="153"/>
      <c r="L1433" s="149"/>
      <c r="M1433" s="154"/>
      <c r="T1433" s="155"/>
      <c r="AT1433" s="151" t="s">
        <v>261</v>
      </c>
      <c r="AU1433" s="151" t="s">
        <v>82</v>
      </c>
      <c r="AV1433" s="12" t="s">
        <v>80</v>
      </c>
      <c r="AW1433" s="12" t="s">
        <v>30</v>
      </c>
      <c r="AX1433" s="12" t="s">
        <v>73</v>
      </c>
      <c r="AY1433" s="151" t="s">
        <v>252</v>
      </c>
    </row>
    <row r="1434" spans="2:65" s="13" customFormat="1">
      <c r="B1434" s="156"/>
      <c r="D1434" s="150" t="s">
        <v>261</v>
      </c>
      <c r="E1434" s="157" t="s">
        <v>1</v>
      </c>
      <c r="F1434" s="158" t="s">
        <v>1818</v>
      </c>
      <c r="H1434" s="159">
        <v>14.26</v>
      </c>
      <c r="I1434" s="160"/>
      <c r="L1434" s="156"/>
      <c r="M1434" s="161"/>
      <c r="T1434" s="162"/>
      <c r="AT1434" s="157" t="s">
        <v>261</v>
      </c>
      <c r="AU1434" s="157" t="s">
        <v>82</v>
      </c>
      <c r="AV1434" s="13" t="s">
        <v>82</v>
      </c>
      <c r="AW1434" s="13" t="s">
        <v>30</v>
      </c>
      <c r="AX1434" s="13" t="s">
        <v>73</v>
      </c>
      <c r="AY1434" s="157" t="s">
        <v>252</v>
      </c>
    </row>
    <row r="1435" spans="2:65" s="12" customFormat="1">
      <c r="B1435" s="149"/>
      <c r="D1435" s="150" t="s">
        <v>261</v>
      </c>
      <c r="E1435" s="151" t="s">
        <v>1</v>
      </c>
      <c r="F1435" s="152" t="s">
        <v>351</v>
      </c>
      <c r="H1435" s="151" t="s">
        <v>1</v>
      </c>
      <c r="I1435" s="153"/>
      <c r="L1435" s="149"/>
      <c r="M1435" s="154"/>
      <c r="T1435" s="155"/>
      <c r="AT1435" s="151" t="s">
        <v>261</v>
      </c>
      <c r="AU1435" s="151" t="s">
        <v>82</v>
      </c>
      <c r="AV1435" s="12" t="s">
        <v>80</v>
      </c>
      <c r="AW1435" s="12" t="s">
        <v>30</v>
      </c>
      <c r="AX1435" s="12" t="s">
        <v>73</v>
      </c>
      <c r="AY1435" s="151" t="s">
        <v>252</v>
      </c>
    </row>
    <row r="1436" spans="2:65" s="13" customFormat="1">
      <c r="B1436" s="156"/>
      <c r="D1436" s="150" t="s">
        <v>261</v>
      </c>
      <c r="E1436" s="157" t="s">
        <v>1</v>
      </c>
      <c r="F1436" s="158" t="s">
        <v>1819</v>
      </c>
      <c r="H1436" s="159">
        <v>20.875</v>
      </c>
      <c r="I1436" s="160"/>
      <c r="L1436" s="156"/>
      <c r="M1436" s="161"/>
      <c r="T1436" s="162"/>
      <c r="AT1436" s="157" t="s">
        <v>261</v>
      </c>
      <c r="AU1436" s="157" t="s">
        <v>82</v>
      </c>
      <c r="AV1436" s="13" t="s">
        <v>82</v>
      </c>
      <c r="AW1436" s="13" t="s">
        <v>30</v>
      </c>
      <c r="AX1436" s="13" t="s">
        <v>73</v>
      </c>
      <c r="AY1436" s="157" t="s">
        <v>252</v>
      </c>
    </row>
    <row r="1437" spans="2:65" s="12" customFormat="1">
      <c r="B1437" s="149"/>
      <c r="D1437" s="150" t="s">
        <v>261</v>
      </c>
      <c r="E1437" s="151" t="s">
        <v>1</v>
      </c>
      <c r="F1437" s="152" t="s">
        <v>1820</v>
      </c>
      <c r="H1437" s="151" t="s">
        <v>1</v>
      </c>
      <c r="I1437" s="153"/>
      <c r="L1437" s="149"/>
      <c r="M1437" s="154"/>
      <c r="T1437" s="155"/>
      <c r="AT1437" s="151" t="s">
        <v>261</v>
      </c>
      <c r="AU1437" s="151" t="s">
        <v>82</v>
      </c>
      <c r="AV1437" s="12" t="s">
        <v>80</v>
      </c>
      <c r="AW1437" s="12" t="s">
        <v>30</v>
      </c>
      <c r="AX1437" s="12" t="s">
        <v>73</v>
      </c>
      <c r="AY1437" s="151" t="s">
        <v>252</v>
      </c>
    </row>
    <row r="1438" spans="2:65" s="13" customFormat="1">
      <c r="B1438" s="156"/>
      <c r="D1438" s="150" t="s">
        <v>261</v>
      </c>
      <c r="E1438" s="157" t="s">
        <v>1</v>
      </c>
      <c r="F1438" s="158" t="s">
        <v>462</v>
      </c>
      <c r="H1438" s="159">
        <v>29</v>
      </c>
      <c r="I1438" s="160"/>
      <c r="L1438" s="156"/>
      <c r="M1438" s="161"/>
      <c r="T1438" s="162"/>
      <c r="AT1438" s="157" t="s">
        <v>261</v>
      </c>
      <c r="AU1438" s="157" t="s">
        <v>82</v>
      </c>
      <c r="AV1438" s="13" t="s">
        <v>82</v>
      </c>
      <c r="AW1438" s="13" t="s">
        <v>30</v>
      </c>
      <c r="AX1438" s="13" t="s">
        <v>73</v>
      </c>
      <c r="AY1438" s="157" t="s">
        <v>252</v>
      </c>
    </row>
    <row r="1439" spans="2:65" s="14" customFormat="1">
      <c r="B1439" s="163"/>
      <c r="D1439" s="150" t="s">
        <v>261</v>
      </c>
      <c r="E1439" s="164" t="s">
        <v>1</v>
      </c>
      <c r="F1439" s="165" t="s">
        <v>277</v>
      </c>
      <c r="H1439" s="166">
        <v>435.86299999999994</v>
      </c>
      <c r="I1439" s="167"/>
      <c r="L1439" s="163"/>
      <c r="M1439" s="168"/>
      <c r="T1439" s="169"/>
      <c r="AT1439" s="164" t="s">
        <v>261</v>
      </c>
      <c r="AU1439" s="164" t="s">
        <v>82</v>
      </c>
      <c r="AV1439" s="14" t="s">
        <v>259</v>
      </c>
      <c r="AW1439" s="14" t="s">
        <v>30</v>
      </c>
      <c r="AX1439" s="14" t="s">
        <v>80</v>
      </c>
      <c r="AY1439" s="164" t="s">
        <v>252</v>
      </c>
    </row>
    <row r="1440" spans="2:65" s="1" customFormat="1" ht="37.9" customHeight="1">
      <c r="B1440" s="32"/>
      <c r="C1440" s="136" t="s">
        <v>1821</v>
      </c>
      <c r="D1440" s="136" t="s">
        <v>254</v>
      </c>
      <c r="E1440" s="137" t="s">
        <v>1822</v>
      </c>
      <c r="F1440" s="138" t="s">
        <v>1823</v>
      </c>
      <c r="G1440" s="139" t="s">
        <v>257</v>
      </c>
      <c r="H1440" s="140">
        <v>29</v>
      </c>
      <c r="I1440" s="141"/>
      <c r="J1440" s="142">
        <f>ROUND(I1440*H1440,2)</f>
        <v>0</v>
      </c>
      <c r="K1440" s="138" t="s">
        <v>258</v>
      </c>
      <c r="L1440" s="32"/>
      <c r="M1440" s="143" t="s">
        <v>1</v>
      </c>
      <c r="N1440" s="144" t="s">
        <v>38</v>
      </c>
      <c r="P1440" s="145">
        <f>O1440*H1440</f>
        <v>0</v>
      </c>
      <c r="Q1440" s="145">
        <v>5.3E-3</v>
      </c>
      <c r="R1440" s="145">
        <f>Q1440*H1440</f>
        <v>0.1537</v>
      </c>
      <c r="S1440" s="145">
        <v>0</v>
      </c>
      <c r="T1440" s="146">
        <f>S1440*H1440</f>
        <v>0</v>
      </c>
      <c r="AR1440" s="147" t="s">
        <v>368</v>
      </c>
      <c r="AT1440" s="147" t="s">
        <v>254</v>
      </c>
      <c r="AU1440" s="147" t="s">
        <v>82</v>
      </c>
      <c r="AY1440" s="17" t="s">
        <v>252</v>
      </c>
      <c r="BE1440" s="148">
        <f>IF(N1440="základní",J1440,0)</f>
        <v>0</v>
      </c>
      <c r="BF1440" s="148">
        <f>IF(N1440="snížená",J1440,0)</f>
        <v>0</v>
      </c>
      <c r="BG1440" s="148">
        <f>IF(N1440="zákl. přenesená",J1440,0)</f>
        <v>0</v>
      </c>
      <c r="BH1440" s="148">
        <f>IF(N1440="sníž. přenesená",J1440,0)</f>
        <v>0</v>
      </c>
      <c r="BI1440" s="148">
        <f>IF(N1440="nulová",J1440,0)</f>
        <v>0</v>
      </c>
      <c r="BJ1440" s="17" t="s">
        <v>80</v>
      </c>
      <c r="BK1440" s="148">
        <f>ROUND(I1440*H1440,2)</f>
        <v>0</v>
      </c>
      <c r="BL1440" s="17" t="s">
        <v>368</v>
      </c>
      <c r="BM1440" s="147" t="s">
        <v>1824</v>
      </c>
    </row>
    <row r="1441" spans="2:65" s="12" customFormat="1">
      <c r="B1441" s="149"/>
      <c r="D1441" s="150" t="s">
        <v>261</v>
      </c>
      <c r="E1441" s="151" t="s">
        <v>1</v>
      </c>
      <c r="F1441" s="152" t="s">
        <v>1820</v>
      </c>
      <c r="H1441" s="151" t="s">
        <v>1</v>
      </c>
      <c r="I1441" s="153"/>
      <c r="L1441" s="149"/>
      <c r="M1441" s="154"/>
      <c r="T1441" s="155"/>
      <c r="AT1441" s="151" t="s">
        <v>261</v>
      </c>
      <c r="AU1441" s="151" t="s">
        <v>82</v>
      </c>
      <c r="AV1441" s="12" t="s">
        <v>80</v>
      </c>
      <c r="AW1441" s="12" t="s">
        <v>30</v>
      </c>
      <c r="AX1441" s="12" t="s">
        <v>73</v>
      </c>
      <c r="AY1441" s="151" t="s">
        <v>252</v>
      </c>
    </row>
    <row r="1442" spans="2:65" s="13" customFormat="1">
      <c r="B1442" s="156"/>
      <c r="D1442" s="150" t="s">
        <v>261</v>
      </c>
      <c r="E1442" s="157" t="s">
        <v>1</v>
      </c>
      <c r="F1442" s="158" t="s">
        <v>462</v>
      </c>
      <c r="H1442" s="159">
        <v>29</v>
      </c>
      <c r="I1442" s="160"/>
      <c r="L1442" s="156"/>
      <c r="M1442" s="161"/>
      <c r="T1442" s="162"/>
      <c r="AT1442" s="157" t="s">
        <v>261</v>
      </c>
      <c r="AU1442" s="157" t="s">
        <v>82</v>
      </c>
      <c r="AV1442" s="13" t="s">
        <v>82</v>
      </c>
      <c r="AW1442" s="13" t="s">
        <v>30</v>
      </c>
      <c r="AX1442" s="13" t="s">
        <v>80</v>
      </c>
      <c r="AY1442" s="157" t="s">
        <v>252</v>
      </c>
    </row>
    <row r="1443" spans="2:65" s="1" customFormat="1" ht="16.5" customHeight="1">
      <c r="B1443" s="32"/>
      <c r="C1443" s="170" t="s">
        <v>1825</v>
      </c>
      <c r="D1443" s="170" t="s">
        <v>463</v>
      </c>
      <c r="E1443" s="171" t="s">
        <v>1826</v>
      </c>
      <c r="F1443" s="172" t="s">
        <v>1827</v>
      </c>
      <c r="G1443" s="173" t="s">
        <v>257</v>
      </c>
      <c r="H1443" s="174">
        <v>38.28</v>
      </c>
      <c r="I1443" s="175"/>
      <c r="J1443" s="176">
        <f>ROUND(I1443*H1443,2)</f>
        <v>0</v>
      </c>
      <c r="K1443" s="172" t="s">
        <v>1</v>
      </c>
      <c r="L1443" s="177"/>
      <c r="M1443" s="178" t="s">
        <v>1</v>
      </c>
      <c r="N1443" s="179" t="s">
        <v>38</v>
      </c>
      <c r="P1443" s="145">
        <f>O1443*H1443</f>
        <v>0</v>
      </c>
      <c r="Q1443" s="145">
        <v>1.6E-2</v>
      </c>
      <c r="R1443" s="145">
        <f>Q1443*H1443</f>
        <v>0.61248000000000002</v>
      </c>
      <c r="S1443" s="145">
        <v>0</v>
      </c>
      <c r="T1443" s="146">
        <f>S1443*H1443</f>
        <v>0</v>
      </c>
      <c r="AR1443" s="147" t="s">
        <v>489</v>
      </c>
      <c r="AT1443" s="147" t="s">
        <v>463</v>
      </c>
      <c r="AU1443" s="147" t="s">
        <v>82</v>
      </c>
      <c r="AY1443" s="17" t="s">
        <v>252</v>
      </c>
      <c r="BE1443" s="148">
        <f>IF(N1443="základní",J1443,0)</f>
        <v>0</v>
      </c>
      <c r="BF1443" s="148">
        <f>IF(N1443="snížená",J1443,0)</f>
        <v>0</v>
      </c>
      <c r="BG1443" s="148">
        <f>IF(N1443="zákl. přenesená",J1443,0)</f>
        <v>0</v>
      </c>
      <c r="BH1443" s="148">
        <f>IF(N1443="sníž. přenesená",J1443,0)</f>
        <v>0</v>
      </c>
      <c r="BI1443" s="148">
        <f>IF(N1443="nulová",J1443,0)</f>
        <v>0</v>
      </c>
      <c r="BJ1443" s="17" t="s">
        <v>80</v>
      </c>
      <c r="BK1443" s="148">
        <f>ROUND(I1443*H1443,2)</f>
        <v>0</v>
      </c>
      <c r="BL1443" s="17" t="s">
        <v>368</v>
      </c>
      <c r="BM1443" s="147" t="s">
        <v>1828</v>
      </c>
    </row>
    <row r="1444" spans="2:65" s="12" customFormat="1">
      <c r="B1444" s="149"/>
      <c r="D1444" s="150" t="s">
        <v>261</v>
      </c>
      <c r="E1444" s="151" t="s">
        <v>1</v>
      </c>
      <c r="F1444" s="152" t="s">
        <v>1820</v>
      </c>
      <c r="H1444" s="151" t="s">
        <v>1</v>
      </c>
      <c r="I1444" s="153"/>
      <c r="L1444" s="149"/>
      <c r="M1444" s="154"/>
      <c r="T1444" s="155"/>
      <c r="AT1444" s="151" t="s">
        <v>261</v>
      </c>
      <c r="AU1444" s="151" t="s">
        <v>82</v>
      </c>
      <c r="AV1444" s="12" t="s">
        <v>80</v>
      </c>
      <c r="AW1444" s="12" t="s">
        <v>30</v>
      </c>
      <c r="AX1444" s="12" t="s">
        <v>73</v>
      </c>
      <c r="AY1444" s="151" t="s">
        <v>252</v>
      </c>
    </row>
    <row r="1445" spans="2:65" s="13" customFormat="1">
      <c r="B1445" s="156"/>
      <c r="D1445" s="150" t="s">
        <v>261</v>
      </c>
      <c r="E1445" s="157" t="s">
        <v>1</v>
      </c>
      <c r="F1445" s="158" t="s">
        <v>1829</v>
      </c>
      <c r="H1445" s="159">
        <v>34.799999999999997</v>
      </c>
      <c r="I1445" s="160"/>
      <c r="L1445" s="156"/>
      <c r="M1445" s="161"/>
      <c r="T1445" s="162"/>
      <c r="AT1445" s="157" t="s">
        <v>261</v>
      </c>
      <c r="AU1445" s="157" t="s">
        <v>82</v>
      </c>
      <c r="AV1445" s="13" t="s">
        <v>82</v>
      </c>
      <c r="AW1445" s="13" t="s">
        <v>30</v>
      </c>
      <c r="AX1445" s="13" t="s">
        <v>80</v>
      </c>
      <c r="AY1445" s="157" t="s">
        <v>252</v>
      </c>
    </row>
    <row r="1446" spans="2:65" s="13" customFormat="1">
      <c r="B1446" s="156"/>
      <c r="D1446" s="150" t="s">
        <v>261</v>
      </c>
      <c r="F1446" s="158" t="s">
        <v>1830</v>
      </c>
      <c r="H1446" s="159">
        <v>38.28</v>
      </c>
      <c r="I1446" s="160"/>
      <c r="L1446" s="156"/>
      <c r="M1446" s="161"/>
      <c r="T1446" s="162"/>
      <c r="AT1446" s="157" t="s">
        <v>261</v>
      </c>
      <c r="AU1446" s="157" t="s">
        <v>82</v>
      </c>
      <c r="AV1446" s="13" t="s">
        <v>82</v>
      </c>
      <c r="AW1446" s="13" t="s">
        <v>4</v>
      </c>
      <c r="AX1446" s="13" t="s">
        <v>80</v>
      </c>
      <c r="AY1446" s="157" t="s">
        <v>252</v>
      </c>
    </row>
    <row r="1447" spans="2:65" s="1" customFormat="1" ht="37.9" customHeight="1">
      <c r="B1447" s="32"/>
      <c r="C1447" s="136" t="s">
        <v>1831</v>
      </c>
      <c r="D1447" s="136" t="s">
        <v>254</v>
      </c>
      <c r="E1447" s="137" t="s">
        <v>1832</v>
      </c>
      <c r="F1447" s="138" t="s">
        <v>1833</v>
      </c>
      <c r="G1447" s="139" t="s">
        <v>257</v>
      </c>
      <c r="H1447" s="140">
        <v>406.863</v>
      </c>
      <c r="I1447" s="141"/>
      <c r="J1447" s="142">
        <f>ROUND(I1447*H1447,2)</f>
        <v>0</v>
      </c>
      <c r="K1447" s="138" t="s">
        <v>258</v>
      </c>
      <c r="L1447" s="32"/>
      <c r="M1447" s="143" t="s">
        <v>1</v>
      </c>
      <c r="N1447" s="144" t="s">
        <v>38</v>
      </c>
      <c r="P1447" s="145">
        <f>O1447*H1447</f>
        <v>0</v>
      </c>
      <c r="Q1447" s="145">
        <v>5.62E-3</v>
      </c>
      <c r="R1447" s="145">
        <f>Q1447*H1447</f>
        <v>2.2865700599999998</v>
      </c>
      <c r="S1447" s="145">
        <v>0</v>
      </c>
      <c r="T1447" s="146">
        <f>S1447*H1447</f>
        <v>0</v>
      </c>
      <c r="AR1447" s="147" t="s">
        <v>368</v>
      </c>
      <c r="AT1447" s="147" t="s">
        <v>254</v>
      </c>
      <c r="AU1447" s="147" t="s">
        <v>82</v>
      </c>
      <c r="AY1447" s="17" t="s">
        <v>252</v>
      </c>
      <c r="BE1447" s="148">
        <f>IF(N1447="základní",J1447,0)</f>
        <v>0</v>
      </c>
      <c r="BF1447" s="148">
        <f>IF(N1447="snížená",J1447,0)</f>
        <v>0</v>
      </c>
      <c r="BG1447" s="148">
        <f>IF(N1447="zákl. přenesená",J1447,0)</f>
        <v>0</v>
      </c>
      <c r="BH1447" s="148">
        <f>IF(N1447="sníž. přenesená",J1447,0)</f>
        <v>0</v>
      </c>
      <c r="BI1447" s="148">
        <f>IF(N1447="nulová",J1447,0)</f>
        <v>0</v>
      </c>
      <c r="BJ1447" s="17" t="s">
        <v>80</v>
      </c>
      <c r="BK1447" s="148">
        <f>ROUND(I1447*H1447,2)</f>
        <v>0</v>
      </c>
      <c r="BL1447" s="17" t="s">
        <v>368</v>
      </c>
      <c r="BM1447" s="147" t="s">
        <v>1834</v>
      </c>
    </row>
    <row r="1448" spans="2:65" s="12" customFormat="1">
      <c r="B1448" s="149"/>
      <c r="D1448" s="150" t="s">
        <v>261</v>
      </c>
      <c r="E1448" s="151" t="s">
        <v>1</v>
      </c>
      <c r="F1448" s="152" t="s">
        <v>778</v>
      </c>
      <c r="H1448" s="151" t="s">
        <v>1</v>
      </c>
      <c r="I1448" s="153"/>
      <c r="L1448" s="149"/>
      <c r="M1448" s="154"/>
      <c r="T1448" s="155"/>
      <c r="AT1448" s="151" t="s">
        <v>261</v>
      </c>
      <c r="AU1448" s="151" t="s">
        <v>82</v>
      </c>
      <c r="AV1448" s="12" t="s">
        <v>80</v>
      </c>
      <c r="AW1448" s="12" t="s">
        <v>30</v>
      </c>
      <c r="AX1448" s="12" t="s">
        <v>73</v>
      </c>
      <c r="AY1448" s="151" t="s">
        <v>252</v>
      </c>
    </row>
    <row r="1449" spans="2:65" s="13" customFormat="1">
      <c r="B1449" s="156"/>
      <c r="D1449" s="150" t="s">
        <v>261</v>
      </c>
      <c r="E1449" s="157" t="s">
        <v>1</v>
      </c>
      <c r="F1449" s="158" t="s">
        <v>1812</v>
      </c>
      <c r="H1449" s="159">
        <v>124.41</v>
      </c>
      <c r="I1449" s="160"/>
      <c r="L1449" s="156"/>
      <c r="M1449" s="161"/>
      <c r="T1449" s="162"/>
      <c r="AT1449" s="157" t="s">
        <v>261</v>
      </c>
      <c r="AU1449" s="157" t="s">
        <v>82</v>
      </c>
      <c r="AV1449" s="13" t="s">
        <v>82</v>
      </c>
      <c r="AW1449" s="13" t="s">
        <v>30</v>
      </c>
      <c r="AX1449" s="13" t="s">
        <v>73</v>
      </c>
      <c r="AY1449" s="157" t="s">
        <v>252</v>
      </c>
    </row>
    <row r="1450" spans="2:65" s="13" customFormat="1">
      <c r="B1450" s="156"/>
      <c r="D1450" s="150" t="s">
        <v>261</v>
      </c>
      <c r="E1450" s="157" t="s">
        <v>1</v>
      </c>
      <c r="F1450" s="158" t="s">
        <v>1813</v>
      </c>
      <c r="H1450" s="159">
        <v>-15.324999999999999</v>
      </c>
      <c r="I1450" s="160"/>
      <c r="L1450" s="156"/>
      <c r="M1450" s="161"/>
      <c r="T1450" s="162"/>
      <c r="AT1450" s="157" t="s">
        <v>261</v>
      </c>
      <c r="AU1450" s="157" t="s">
        <v>82</v>
      </c>
      <c r="AV1450" s="13" t="s">
        <v>82</v>
      </c>
      <c r="AW1450" s="13" t="s">
        <v>30</v>
      </c>
      <c r="AX1450" s="13" t="s">
        <v>73</v>
      </c>
      <c r="AY1450" s="157" t="s">
        <v>252</v>
      </c>
    </row>
    <row r="1451" spans="2:65" s="13" customFormat="1">
      <c r="B1451" s="156"/>
      <c r="D1451" s="150" t="s">
        <v>261</v>
      </c>
      <c r="E1451" s="157" t="s">
        <v>1</v>
      </c>
      <c r="F1451" s="158" t="s">
        <v>1814</v>
      </c>
      <c r="H1451" s="159">
        <v>35.6</v>
      </c>
      <c r="I1451" s="160"/>
      <c r="L1451" s="156"/>
      <c r="M1451" s="161"/>
      <c r="T1451" s="162"/>
      <c r="AT1451" s="157" t="s">
        <v>261</v>
      </c>
      <c r="AU1451" s="157" t="s">
        <v>82</v>
      </c>
      <c r="AV1451" s="13" t="s">
        <v>82</v>
      </c>
      <c r="AW1451" s="13" t="s">
        <v>30</v>
      </c>
      <c r="AX1451" s="13" t="s">
        <v>73</v>
      </c>
      <c r="AY1451" s="157" t="s">
        <v>252</v>
      </c>
    </row>
    <row r="1452" spans="2:65" s="12" customFormat="1">
      <c r="B1452" s="149"/>
      <c r="D1452" s="150" t="s">
        <v>261</v>
      </c>
      <c r="E1452" s="151" t="s">
        <v>1</v>
      </c>
      <c r="F1452" s="152" t="s">
        <v>780</v>
      </c>
      <c r="H1452" s="151" t="s">
        <v>1</v>
      </c>
      <c r="I1452" s="153"/>
      <c r="L1452" s="149"/>
      <c r="M1452" s="154"/>
      <c r="T1452" s="155"/>
      <c r="AT1452" s="151" t="s">
        <v>261</v>
      </c>
      <c r="AU1452" s="151" t="s">
        <v>82</v>
      </c>
      <c r="AV1452" s="12" t="s">
        <v>80</v>
      </c>
      <c r="AW1452" s="12" t="s">
        <v>30</v>
      </c>
      <c r="AX1452" s="12" t="s">
        <v>73</v>
      </c>
      <c r="AY1452" s="151" t="s">
        <v>252</v>
      </c>
    </row>
    <row r="1453" spans="2:65" s="13" customFormat="1">
      <c r="B1453" s="156"/>
      <c r="D1453" s="150" t="s">
        <v>261</v>
      </c>
      <c r="E1453" s="157" t="s">
        <v>1</v>
      </c>
      <c r="F1453" s="158" t="s">
        <v>1815</v>
      </c>
      <c r="H1453" s="159">
        <v>38.1</v>
      </c>
      <c r="I1453" s="160"/>
      <c r="L1453" s="156"/>
      <c r="M1453" s="161"/>
      <c r="T1453" s="162"/>
      <c r="AT1453" s="157" t="s">
        <v>261</v>
      </c>
      <c r="AU1453" s="157" t="s">
        <v>82</v>
      </c>
      <c r="AV1453" s="13" t="s">
        <v>82</v>
      </c>
      <c r="AW1453" s="13" t="s">
        <v>30</v>
      </c>
      <c r="AX1453" s="13" t="s">
        <v>73</v>
      </c>
      <c r="AY1453" s="157" t="s">
        <v>252</v>
      </c>
    </row>
    <row r="1454" spans="2:65" s="12" customFormat="1">
      <c r="B1454" s="149"/>
      <c r="D1454" s="150" t="s">
        <v>261</v>
      </c>
      <c r="E1454" s="151" t="s">
        <v>1</v>
      </c>
      <c r="F1454" s="152" t="s">
        <v>522</v>
      </c>
      <c r="H1454" s="151" t="s">
        <v>1</v>
      </c>
      <c r="I1454" s="153"/>
      <c r="L1454" s="149"/>
      <c r="M1454" s="154"/>
      <c r="T1454" s="155"/>
      <c r="AT1454" s="151" t="s">
        <v>261</v>
      </c>
      <c r="AU1454" s="151" t="s">
        <v>82</v>
      </c>
      <c r="AV1454" s="12" t="s">
        <v>80</v>
      </c>
      <c r="AW1454" s="12" t="s">
        <v>30</v>
      </c>
      <c r="AX1454" s="12" t="s">
        <v>73</v>
      </c>
      <c r="AY1454" s="151" t="s">
        <v>252</v>
      </c>
    </row>
    <row r="1455" spans="2:65" s="13" customFormat="1">
      <c r="B1455" s="156"/>
      <c r="D1455" s="150" t="s">
        <v>261</v>
      </c>
      <c r="E1455" s="157" t="s">
        <v>1</v>
      </c>
      <c r="F1455" s="158" t="s">
        <v>1816</v>
      </c>
      <c r="H1455" s="159">
        <v>108.41800000000001</v>
      </c>
      <c r="I1455" s="160"/>
      <c r="L1455" s="156"/>
      <c r="M1455" s="161"/>
      <c r="T1455" s="162"/>
      <c r="AT1455" s="157" t="s">
        <v>261</v>
      </c>
      <c r="AU1455" s="157" t="s">
        <v>82</v>
      </c>
      <c r="AV1455" s="13" t="s">
        <v>82</v>
      </c>
      <c r="AW1455" s="13" t="s">
        <v>30</v>
      </c>
      <c r="AX1455" s="13" t="s">
        <v>73</v>
      </c>
      <c r="AY1455" s="157" t="s">
        <v>252</v>
      </c>
    </row>
    <row r="1456" spans="2:65" s="12" customFormat="1">
      <c r="B1456" s="149"/>
      <c r="D1456" s="150" t="s">
        <v>261</v>
      </c>
      <c r="E1456" s="151" t="s">
        <v>1</v>
      </c>
      <c r="F1456" s="152" t="s">
        <v>516</v>
      </c>
      <c r="H1456" s="151" t="s">
        <v>1</v>
      </c>
      <c r="I1456" s="153"/>
      <c r="L1456" s="149"/>
      <c r="M1456" s="154"/>
      <c r="T1456" s="155"/>
      <c r="AT1456" s="151" t="s">
        <v>261</v>
      </c>
      <c r="AU1456" s="151" t="s">
        <v>82</v>
      </c>
      <c r="AV1456" s="12" t="s">
        <v>80</v>
      </c>
      <c r="AW1456" s="12" t="s">
        <v>30</v>
      </c>
      <c r="AX1456" s="12" t="s">
        <v>73</v>
      </c>
      <c r="AY1456" s="151" t="s">
        <v>252</v>
      </c>
    </row>
    <row r="1457" spans="2:65" s="13" customFormat="1">
      <c r="B1457" s="156"/>
      <c r="D1457" s="150" t="s">
        <v>261</v>
      </c>
      <c r="E1457" s="157" t="s">
        <v>1</v>
      </c>
      <c r="F1457" s="158" t="s">
        <v>1817</v>
      </c>
      <c r="H1457" s="159">
        <v>80.525000000000006</v>
      </c>
      <c r="I1457" s="160"/>
      <c r="L1457" s="156"/>
      <c r="M1457" s="161"/>
      <c r="T1457" s="162"/>
      <c r="AT1457" s="157" t="s">
        <v>261</v>
      </c>
      <c r="AU1457" s="157" t="s">
        <v>82</v>
      </c>
      <c r="AV1457" s="13" t="s">
        <v>82</v>
      </c>
      <c r="AW1457" s="13" t="s">
        <v>30</v>
      </c>
      <c r="AX1457" s="13" t="s">
        <v>73</v>
      </c>
      <c r="AY1457" s="157" t="s">
        <v>252</v>
      </c>
    </row>
    <row r="1458" spans="2:65" s="12" customFormat="1">
      <c r="B1458" s="149"/>
      <c r="D1458" s="150" t="s">
        <v>261</v>
      </c>
      <c r="E1458" s="151" t="s">
        <v>1</v>
      </c>
      <c r="F1458" s="152" t="s">
        <v>519</v>
      </c>
      <c r="H1458" s="151" t="s">
        <v>1</v>
      </c>
      <c r="I1458" s="153"/>
      <c r="L1458" s="149"/>
      <c r="M1458" s="154"/>
      <c r="T1458" s="155"/>
      <c r="AT1458" s="151" t="s">
        <v>261</v>
      </c>
      <c r="AU1458" s="151" t="s">
        <v>82</v>
      </c>
      <c r="AV1458" s="12" t="s">
        <v>80</v>
      </c>
      <c r="AW1458" s="12" t="s">
        <v>30</v>
      </c>
      <c r="AX1458" s="12" t="s">
        <v>73</v>
      </c>
      <c r="AY1458" s="151" t="s">
        <v>252</v>
      </c>
    </row>
    <row r="1459" spans="2:65" s="13" customFormat="1">
      <c r="B1459" s="156"/>
      <c r="D1459" s="150" t="s">
        <v>261</v>
      </c>
      <c r="E1459" s="157" t="s">
        <v>1</v>
      </c>
      <c r="F1459" s="158" t="s">
        <v>1818</v>
      </c>
      <c r="H1459" s="159">
        <v>14.26</v>
      </c>
      <c r="I1459" s="160"/>
      <c r="L1459" s="156"/>
      <c r="M1459" s="161"/>
      <c r="T1459" s="162"/>
      <c r="AT1459" s="157" t="s">
        <v>261</v>
      </c>
      <c r="AU1459" s="157" t="s">
        <v>82</v>
      </c>
      <c r="AV1459" s="13" t="s">
        <v>82</v>
      </c>
      <c r="AW1459" s="13" t="s">
        <v>30</v>
      </c>
      <c r="AX1459" s="13" t="s">
        <v>73</v>
      </c>
      <c r="AY1459" s="157" t="s">
        <v>252</v>
      </c>
    </row>
    <row r="1460" spans="2:65" s="12" customFormat="1">
      <c r="B1460" s="149"/>
      <c r="D1460" s="150" t="s">
        <v>261</v>
      </c>
      <c r="E1460" s="151" t="s">
        <v>1</v>
      </c>
      <c r="F1460" s="152" t="s">
        <v>351</v>
      </c>
      <c r="H1460" s="151" t="s">
        <v>1</v>
      </c>
      <c r="I1460" s="153"/>
      <c r="L1460" s="149"/>
      <c r="M1460" s="154"/>
      <c r="T1460" s="155"/>
      <c r="AT1460" s="151" t="s">
        <v>261</v>
      </c>
      <c r="AU1460" s="151" t="s">
        <v>82</v>
      </c>
      <c r="AV1460" s="12" t="s">
        <v>80</v>
      </c>
      <c r="AW1460" s="12" t="s">
        <v>30</v>
      </c>
      <c r="AX1460" s="12" t="s">
        <v>73</v>
      </c>
      <c r="AY1460" s="151" t="s">
        <v>252</v>
      </c>
    </row>
    <row r="1461" spans="2:65" s="13" customFormat="1">
      <c r="B1461" s="156"/>
      <c r="D1461" s="150" t="s">
        <v>261</v>
      </c>
      <c r="E1461" s="157" t="s">
        <v>1</v>
      </c>
      <c r="F1461" s="158" t="s">
        <v>1819</v>
      </c>
      <c r="H1461" s="159">
        <v>20.875</v>
      </c>
      <c r="I1461" s="160"/>
      <c r="L1461" s="156"/>
      <c r="M1461" s="161"/>
      <c r="T1461" s="162"/>
      <c r="AT1461" s="157" t="s">
        <v>261</v>
      </c>
      <c r="AU1461" s="157" t="s">
        <v>82</v>
      </c>
      <c r="AV1461" s="13" t="s">
        <v>82</v>
      </c>
      <c r="AW1461" s="13" t="s">
        <v>30</v>
      </c>
      <c r="AX1461" s="13" t="s">
        <v>73</v>
      </c>
      <c r="AY1461" s="157" t="s">
        <v>252</v>
      </c>
    </row>
    <row r="1462" spans="2:65" s="14" customFormat="1">
      <c r="B1462" s="163"/>
      <c r="D1462" s="150" t="s">
        <v>261</v>
      </c>
      <c r="E1462" s="164" t="s">
        <v>1</v>
      </c>
      <c r="F1462" s="165" t="s">
        <v>277</v>
      </c>
      <c r="H1462" s="166">
        <v>406.86299999999994</v>
      </c>
      <c r="I1462" s="167"/>
      <c r="L1462" s="163"/>
      <c r="M1462" s="168"/>
      <c r="T1462" s="169"/>
      <c r="AT1462" s="164" t="s">
        <v>261</v>
      </c>
      <c r="AU1462" s="164" t="s">
        <v>82</v>
      </c>
      <c r="AV1462" s="14" t="s">
        <v>259</v>
      </c>
      <c r="AW1462" s="14" t="s">
        <v>30</v>
      </c>
      <c r="AX1462" s="14" t="s">
        <v>80</v>
      </c>
      <c r="AY1462" s="164" t="s">
        <v>252</v>
      </c>
    </row>
    <row r="1463" spans="2:65" s="1" customFormat="1" ht="16.5" customHeight="1">
      <c r="B1463" s="32"/>
      <c r="C1463" s="170" t="s">
        <v>1835</v>
      </c>
      <c r="D1463" s="170" t="s">
        <v>463</v>
      </c>
      <c r="E1463" s="171" t="s">
        <v>1836</v>
      </c>
      <c r="F1463" s="172" t="s">
        <v>1837</v>
      </c>
      <c r="G1463" s="173" t="s">
        <v>257</v>
      </c>
      <c r="H1463" s="174">
        <v>467.892</v>
      </c>
      <c r="I1463" s="175"/>
      <c r="J1463" s="176">
        <f>ROUND(I1463*H1463,2)</f>
        <v>0</v>
      </c>
      <c r="K1463" s="172" t="s">
        <v>258</v>
      </c>
      <c r="L1463" s="177"/>
      <c r="M1463" s="178" t="s">
        <v>1</v>
      </c>
      <c r="N1463" s="179" t="s">
        <v>38</v>
      </c>
      <c r="P1463" s="145">
        <f>O1463*H1463</f>
        <v>0</v>
      </c>
      <c r="Q1463" s="145">
        <v>1.8409999999999999E-2</v>
      </c>
      <c r="R1463" s="145">
        <f>Q1463*H1463</f>
        <v>8.6138917199999998</v>
      </c>
      <c r="S1463" s="145">
        <v>0</v>
      </c>
      <c r="T1463" s="146">
        <f>S1463*H1463</f>
        <v>0</v>
      </c>
      <c r="AR1463" s="147" t="s">
        <v>489</v>
      </c>
      <c r="AT1463" s="147" t="s">
        <v>463</v>
      </c>
      <c r="AU1463" s="147" t="s">
        <v>82</v>
      </c>
      <c r="AY1463" s="17" t="s">
        <v>252</v>
      </c>
      <c r="BE1463" s="148">
        <f>IF(N1463="základní",J1463,0)</f>
        <v>0</v>
      </c>
      <c r="BF1463" s="148">
        <f>IF(N1463="snížená",J1463,0)</f>
        <v>0</v>
      </c>
      <c r="BG1463" s="148">
        <f>IF(N1463="zákl. přenesená",J1463,0)</f>
        <v>0</v>
      </c>
      <c r="BH1463" s="148">
        <f>IF(N1463="sníž. přenesená",J1463,0)</f>
        <v>0</v>
      </c>
      <c r="BI1463" s="148">
        <f>IF(N1463="nulová",J1463,0)</f>
        <v>0</v>
      </c>
      <c r="BJ1463" s="17" t="s">
        <v>80</v>
      </c>
      <c r="BK1463" s="148">
        <f>ROUND(I1463*H1463,2)</f>
        <v>0</v>
      </c>
      <c r="BL1463" s="17" t="s">
        <v>368</v>
      </c>
      <c r="BM1463" s="147" t="s">
        <v>1838</v>
      </c>
    </row>
    <row r="1464" spans="2:65" s="13" customFormat="1">
      <c r="B1464" s="156"/>
      <c r="D1464" s="150" t="s">
        <v>261</v>
      </c>
      <c r="E1464" s="157" t="s">
        <v>1</v>
      </c>
      <c r="F1464" s="158" t="s">
        <v>1839</v>
      </c>
      <c r="H1464" s="159">
        <v>467.892</v>
      </c>
      <c r="I1464" s="160"/>
      <c r="L1464" s="156"/>
      <c r="M1464" s="161"/>
      <c r="T1464" s="162"/>
      <c r="AT1464" s="157" t="s">
        <v>261</v>
      </c>
      <c r="AU1464" s="157" t="s">
        <v>82</v>
      </c>
      <c r="AV1464" s="13" t="s">
        <v>82</v>
      </c>
      <c r="AW1464" s="13" t="s">
        <v>30</v>
      </c>
      <c r="AX1464" s="13" t="s">
        <v>80</v>
      </c>
      <c r="AY1464" s="157" t="s">
        <v>252</v>
      </c>
    </row>
    <row r="1465" spans="2:65" s="1" customFormat="1" ht="33" customHeight="1">
      <c r="B1465" s="32"/>
      <c r="C1465" s="136" t="s">
        <v>1840</v>
      </c>
      <c r="D1465" s="136" t="s">
        <v>254</v>
      </c>
      <c r="E1465" s="137" t="s">
        <v>1841</v>
      </c>
      <c r="F1465" s="138" t="s">
        <v>1842</v>
      </c>
      <c r="G1465" s="139" t="s">
        <v>610</v>
      </c>
      <c r="H1465" s="140">
        <v>104.35</v>
      </c>
      <c r="I1465" s="141"/>
      <c r="J1465" s="142">
        <f>ROUND(I1465*H1465,2)</f>
        <v>0</v>
      </c>
      <c r="K1465" s="138" t="s">
        <v>258</v>
      </c>
      <c r="L1465" s="32"/>
      <c r="M1465" s="143" t="s">
        <v>1</v>
      </c>
      <c r="N1465" s="144" t="s">
        <v>38</v>
      </c>
      <c r="P1465" s="145">
        <f>O1465*H1465</f>
        <v>0</v>
      </c>
      <c r="Q1465" s="145">
        <v>2.0000000000000001E-4</v>
      </c>
      <c r="R1465" s="145">
        <f>Q1465*H1465</f>
        <v>2.087E-2</v>
      </c>
      <c r="S1465" s="145">
        <v>0</v>
      </c>
      <c r="T1465" s="146">
        <f>S1465*H1465</f>
        <v>0</v>
      </c>
      <c r="AR1465" s="147" t="s">
        <v>368</v>
      </c>
      <c r="AT1465" s="147" t="s">
        <v>254</v>
      </c>
      <c r="AU1465" s="147" t="s">
        <v>82</v>
      </c>
      <c r="AY1465" s="17" t="s">
        <v>252</v>
      </c>
      <c r="BE1465" s="148">
        <f>IF(N1465="základní",J1465,0)</f>
        <v>0</v>
      </c>
      <c r="BF1465" s="148">
        <f>IF(N1465="snížená",J1465,0)</f>
        <v>0</v>
      </c>
      <c r="BG1465" s="148">
        <f>IF(N1465="zákl. přenesená",J1465,0)</f>
        <v>0</v>
      </c>
      <c r="BH1465" s="148">
        <f>IF(N1465="sníž. přenesená",J1465,0)</f>
        <v>0</v>
      </c>
      <c r="BI1465" s="148">
        <f>IF(N1465="nulová",J1465,0)</f>
        <v>0</v>
      </c>
      <c r="BJ1465" s="17" t="s">
        <v>80</v>
      </c>
      <c r="BK1465" s="148">
        <f>ROUND(I1465*H1465,2)</f>
        <v>0</v>
      </c>
      <c r="BL1465" s="17" t="s">
        <v>368</v>
      </c>
      <c r="BM1465" s="147" t="s">
        <v>1843</v>
      </c>
    </row>
    <row r="1466" spans="2:65" s="12" customFormat="1">
      <c r="B1466" s="149"/>
      <c r="D1466" s="150" t="s">
        <v>261</v>
      </c>
      <c r="E1466" s="151" t="s">
        <v>1</v>
      </c>
      <c r="F1466" s="152" t="s">
        <v>778</v>
      </c>
      <c r="H1466" s="151" t="s">
        <v>1</v>
      </c>
      <c r="I1466" s="153"/>
      <c r="L1466" s="149"/>
      <c r="M1466" s="154"/>
      <c r="T1466" s="155"/>
      <c r="AT1466" s="151" t="s">
        <v>261</v>
      </c>
      <c r="AU1466" s="151" t="s">
        <v>82</v>
      </c>
      <c r="AV1466" s="12" t="s">
        <v>80</v>
      </c>
      <c r="AW1466" s="12" t="s">
        <v>30</v>
      </c>
      <c r="AX1466" s="12" t="s">
        <v>73</v>
      </c>
      <c r="AY1466" s="151" t="s">
        <v>252</v>
      </c>
    </row>
    <row r="1467" spans="2:65" s="13" customFormat="1">
      <c r="B1467" s="156"/>
      <c r="D1467" s="150" t="s">
        <v>261</v>
      </c>
      <c r="E1467" s="157" t="s">
        <v>1</v>
      </c>
      <c r="F1467" s="158" t="s">
        <v>1844</v>
      </c>
      <c r="H1467" s="159">
        <v>71.599999999999994</v>
      </c>
      <c r="I1467" s="160"/>
      <c r="L1467" s="156"/>
      <c r="M1467" s="161"/>
      <c r="T1467" s="162"/>
      <c r="AT1467" s="157" t="s">
        <v>261</v>
      </c>
      <c r="AU1467" s="157" t="s">
        <v>82</v>
      </c>
      <c r="AV1467" s="13" t="s">
        <v>82</v>
      </c>
      <c r="AW1467" s="13" t="s">
        <v>30</v>
      </c>
      <c r="AX1467" s="13" t="s">
        <v>73</v>
      </c>
      <c r="AY1467" s="157" t="s">
        <v>252</v>
      </c>
    </row>
    <row r="1468" spans="2:65" s="12" customFormat="1">
      <c r="B1468" s="149"/>
      <c r="D1468" s="150" t="s">
        <v>261</v>
      </c>
      <c r="E1468" s="151" t="s">
        <v>1</v>
      </c>
      <c r="F1468" s="152" t="s">
        <v>780</v>
      </c>
      <c r="H1468" s="151" t="s">
        <v>1</v>
      </c>
      <c r="I1468" s="153"/>
      <c r="L1468" s="149"/>
      <c r="M1468" s="154"/>
      <c r="T1468" s="155"/>
      <c r="AT1468" s="151" t="s">
        <v>261</v>
      </c>
      <c r="AU1468" s="151" t="s">
        <v>82</v>
      </c>
      <c r="AV1468" s="12" t="s">
        <v>80</v>
      </c>
      <c r="AW1468" s="12" t="s">
        <v>30</v>
      </c>
      <c r="AX1468" s="12" t="s">
        <v>73</v>
      </c>
      <c r="AY1468" s="151" t="s">
        <v>252</v>
      </c>
    </row>
    <row r="1469" spans="2:65" s="13" customFormat="1">
      <c r="B1469" s="156"/>
      <c r="D1469" s="150" t="s">
        <v>261</v>
      </c>
      <c r="E1469" s="157" t="s">
        <v>1</v>
      </c>
      <c r="F1469" s="158" t="s">
        <v>305</v>
      </c>
      <c r="H1469" s="159">
        <v>6</v>
      </c>
      <c r="I1469" s="160"/>
      <c r="L1469" s="156"/>
      <c r="M1469" s="161"/>
      <c r="T1469" s="162"/>
      <c r="AT1469" s="157" t="s">
        <v>261</v>
      </c>
      <c r="AU1469" s="157" t="s">
        <v>82</v>
      </c>
      <c r="AV1469" s="13" t="s">
        <v>82</v>
      </c>
      <c r="AW1469" s="13" t="s">
        <v>30</v>
      </c>
      <c r="AX1469" s="13" t="s">
        <v>73</v>
      </c>
      <c r="AY1469" s="157" t="s">
        <v>252</v>
      </c>
    </row>
    <row r="1470" spans="2:65" s="12" customFormat="1">
      <c r="B1470" s="149"/>
      <c r="D1470" s="150" t="s">
        <v>261</v>
      </c>
      <c r="E1470" s="151" t="s">
        <v>1</v>
      </c>
      <c r="F1470" s="152" t="s">
        <v>522</v>
      </c>
      <c r="H1470" s="151" t="s">
        <v>1</v>
      </c>
      <c r="I1470" s="153"/>
      <c r="L1470" s="149"/>
      <c r="M1470" s="154"/>
      <c r="T1470" s="155"/>
      <c r="AT1470" s="151" t="s">
        <v>261</v>
      </c>
      <c r="AU1470" s="151" t="s">
        <v>82</v>
      </c>
      <c r="AV1470" s="12" t="s">
        <v>80</v>
      </c>
      <c r="AW1470" s="12" t="s">
        <v>30</v>
      </c>
      <c r="AX1470" s="12" t="s">
        <v>73</v>
      </c>
      <c r="AY1470" s="151" t="s">
        <v>252</v>
      </c>
    </row>
    <row r="1471" spans="2:65" s="13" customFormat="1">
      <c r="B1471" s="156"/>
      <c r="D1471" s="150" t="s">
        <v>261</v>
      </c>
      <c r="E1471" s="157" t="s">
        <v>1</v>
      </c>
      <c r="F1471" s="158" t="s">
        <v>363</v>
      </c>
      <c r="H1471" s="159">
        <v>15</v>
      </c>
      <c r="I1471" s="160"/>
      <c r="L1471" s="156"/>
      <c r="M1471" s="161"/>
      <c r="T1471" s="162"/>
      <c r="AT1471" s="157" t="s">
        <v>261</v>
      </c>
      <c r="AU1471" s="157" t="s">
        <v>82</v>
      </c>
      <c r="AV1471" s="13" t="s">
        <v>82</v>
      </c>
      <c r="AW1471" s="13" t="s">
        <v>30</v>
      </c>
      <c r="AX1471" s="13" t="s">
        <v>73</v>
      </c>
      <c r="AY1471" s="157" t="s">
        <v>252</v>
      </c>
    </row>
    <row r="1472" spans="2:65" s="12" customFormat="1">
      <c r="B1472" s="149"/>
      <c r="D1472" s="150" t="s">
        <v>261</v>
      </c>
      <c r="E1472" s="151" t="s">
        <v>1</v>
      </c>
      <c r="F1472" s="152" t="s">
        <v>516</v>
      </c>
      <c r="H1472" s="151" t="s">
        <v>1</v>
      </c>
      <c r="I1472" s="153"/>
      <c r="L1472" s="149"/>
      <c r="M1472" s="154"/>
      <c r="T1472" s="155"/>
      <c r="AT1472" s="151" t="s">
        <v>261</v>
      </c>
      <c r="AU1472" s="151" t="s">
        <v>82</v>
      </c>
      <c r="AV1472" s="12" t="s">
        <v>80</v>
      </c>
      <c r="AW1472" s="12" t="s">
        <v>30</v>
      </c>
      <c r="AX1472" s="12" t="s">
        <v>73</v>
      </c>
      <c r="AY1472" s="151" t="s">
        <v>252</v>
      </c>
    </row>
    <row r="1473" spans="2:65" s="13" customFormat="1">
      <c r="B1473" s="156"/>
      <c r="D1473" s="150" t="s">
        <v>261</v>
      </c>
      <c r="E1473" s="157" t="s">
        <v>1</v>
      </c>
      <c r="F1473" s="158" t="s">
        <v>327</v>
      </c>
      <c r="H1473" s="159">
        <v>9</v>
      </c>
      <c r="I1473" s="160"/>
      <c r="L1473" s="156"/>
      <c r="M1473" s="161"/>
      <c r="T1473" s="162"/>
      <c r="AT1473" s="157" t="s">
        <v>261</v>
      </c>
      <c r="AU1473" s="157" t="s">
        <v>82</v>
      </c>
      <c r="AV1473" s="13" t="s">
        <v>82</v>
      </c>
      <c r="AW1473" s="13" t="s">
        <v>30</v>
      </c>
      <c r="AX1473" s="13" t="s">
        <v>73</v>
      </c>
      <c r="AY1473" s="157" t="s">
        <v>252</v>
      </c>
    </row>
    <row r="1474" spans="2:65" s="12" customFormat="1">
      <c r="B1474" s="149"/>
      <c r="D1474" s="150" t="s">
        <v>261</v>
      </c>
      <c r="E1474" s="151" t="s">
        <v>1</v>
      </c>
      <c r="F1474" s="152" t="s">
        <v>519</v>
      </c>
      <c r="H1474" s="151" t="s">
        <v>1</v>
      </c>
      <c r="I1474" s="153"/>
      <c r="L1474" s="149"/>
      <c r="M1474" s="154"/>
      <c r="T1474" s="155"/>
      <c r="AT1474" s="151" t="s">
        <v>261</v>
      </c>
      <c r="AU1474" s="151" t="s">
        <v>82</v>
      </c>
      <c r="AV1474" s="12" t="s">
        <v>80</v>
      </c>
      <c r="AW1474" s="12" t="s">
        <v>30</v>
      </c>
      <c r="AX1474" s="12" t="s">
        <v>73</v>
      </c>
      <c r="AY1474" s="151" t="s">
        <v>252</v>
      </c>
    </row>
    <row r="1475" spans="2:65" s="13" customFormat="1">
      <c r="B1475" s="156"/>
      <c r="D1475" s="150" t="s">
        <v>261</v>
      </c>
      <c r="E1475" s="157" t="s">
        <v>1</v>
      </c>
      <c r="F1475" s="158" t="s">
        <v>73</v>
      </c>
      <c r="H1475" s="159">
        <v>0</v>
      </c>
      <c r="I1475" s="160"/>
      <c r="L1475" s="156"/>
      <c r="M1475" s="161"/>
      <c r="T1475" s="162"/>
      <c r="AT1475" s="157" t="s">
        <v>261</v>
      </c>
      <c r="AU1475" s="157" t="s">
        <v>82</v>
      </c>
      <c r="AV1475" s="13" t="s">
        <v>82</v>
      </c>
      <c r="AW1475" s="13" t="s">
        <v>30</v>
      </c>
      <c r="AX1475" s="13" t="s">
        <v>73</v>
      </c>
      <c r="AY1475" s="157" t="s">
        <v>252</v>
      </c>
    </row>
    <row r="1476" spans="2:65" s="12" customFormat="1">
      <c r="B1476" s="149"/>
      <c r="D1476" s="150" t="s">
        <v>261</v>
      </c>
      <c r="E1476" s="151" t="s">
        <v>1</v>
      </c>
      <c r="F1476" s="152" t="s">
        <v>351</v>
      </c>
      <c r="H1476" s="151" t="s">
        <v>1</v>
      </c>
      <c r="I1476" s="153"/>
      <c r="L1476" s="149"/>
      <c r="M1476" s="154"/>
      <c r="T1476" s="155"/>
      <c r="AT1476" s="151" t="s">
        <v>261</v>
      </c>
      <c r="AU1476" s="151" t="s">
        <v>82</v>
      </c>
      <c r="AV1476" s="12" t="s">
        <v>80</v>
      </c>
      <c r="AW1476" s="12" t="s">
        <v>30</v>
      </c>
      <c r="AX1476" s="12" t="s">
        <v>73</v>
      </c>
      <c r="AY1476" s="151" t="s">
        <v>252</v>
      </c>
    </row>
    <row r="1477" spans="2:65" s="13" customFormat="1">
      <c r="B1477" s="156"/>
      <c r="D1477" s="150" t="s">
        <v>261</v>
      </c>
      <c r="E1477" s="157" t="s">
        <v>1</v>
      </c>
      <c r="F1477" s="158" t="s">
        <v>1845</v>
      </c>
      <c r="H1477" s="159">
        <v>2.75</v>
      </c>
      <c r="I1477" s="160"/>
      <c r="L1477" s="156"/>
      <c r="M1477" s="161"/>
      <c r="T1477" s="162"/>
      <c r="AT1477" s="157" t="s">
        <v>261</v>
      </c>
      <c r="AU1477" s="157" t="s">
        <v>82</v>
      </c>
      <c r="AV1477" s="13" t="s">
        <v>82</v>
      </c>
      <c r="AW1477" s="13" t="s">
        <v>30</v>
      </c>
      <c r="AX1477" s="13" t="s">
        <v>73</v>
      </c>
      <c r="AY1477" s="157" t="s">
        <v>252</v>
      </c>
    </row>
    <row r="1478" spans="2:65" s="14" customFormat="1">
      <c r="B1478" s="163"/>
      <c r="D1478" s="150" t="s">
        <v>261</v>
      </c>
      <c r="E1478" s="164" t="s">
        <v>1</v>
      </c>
      <c r="F1478" s="165" t="s">
        <v>277</v>
      </c>
      <c r="H1478" s="166">
        <v>104.35</v>
      </c>
      <c r="I1478" s="167"/>
      <c r="L1478" s="163"/>
      <c r="M1478" s="168"/>
      <c r="T1478" s="169"/>
      <c r="AT1478" s="164" t="s">
        <v>261</v>
      </c>
      <c r="AU1478" s="164" t="s">
        <v>82</v>
      </c>
      <c r="AV1478" s="14" t="s">
        <v>259</v>
      </c>
      <c r="AW1478" s="14" t="s">
        <v>30</v>
      </c>
      <c r="AX1478" s="14" t="s">
        <v>80</v>
      </c>
      <c r="AY1478" s="164" t="s">
        <v>252</v>
      </c>
    </row>
    <row r="1479" spans="2:65" s="1" customFormat="1" ht="16.5" customHeight="1">
      <c r="B1479" s="32"/>
      <c r="C1479" s="170" t="s">
        <v>1846</v>
      </c>
      <c r="D1479" s="170" t="s">
        <v>463</v>
      </c>
      <c r="E1479" s="171" t="s">
        <v>1847</v>
      </c>
      <c r="F1479" s="172" t="s">
        <v>1848</v>
      </c>
      <c r="G1479" s="173" t="s">
        <v>610</v>
      </c>
      <c r="H1479" s="174">
        <v>120.524</v>
      </c>
      <c r="I1479" s="175"/>
      <c r="J1479" s="176">
        <f>ROUND(I1479*H1479,2)</f>
        <v>0</v>
      </c>
      <c r="K1479" s="172" t="s">
        <v>258</v>
      </c>
      <c r="L1479" s="177"/>
      <c r="M1479" s="178" t="s">
        <v>1</v>
      </c>
      <c r="N1479" s="179" t="s">
        <v>38</v>
      </c>
      <c r="P1479" s="145">
        <f>O1479*H1479</f>
        <v>0</v>
      </c>
      <c r="Q1479" s="145">
        <v>1.2E-4</v>
      </c>
      <c r="R1479" s="145">
        <f>Q1479*H1479</f>
        <v>1.4462880000000001E-2</v>
      </c>
      <c r="S1479" s="145">
        <v>0</v>
      </c>
      <c r="T1479" s="146">
        <f>S1479*H1479</f>
        <v>0</v>
      </c>
      <c r="AR1479" s="147" t="s">
        <v>489</v>
      </c>
      <c r="AT1479" s="147" t="s">
        <v>463</v>
      </c>
      <c r="AU1479" s="147" t="s">
        <v>82</v>
      </c>
      <c r="AY1479" s="17" t="s">
        <v>252</v>
      </c>
      <c r="BE1479" s="148">
        <f>IF(N1479="základní",J1479,0)</f>
        <v>0</v>
      </c>
      <c r="BF1479" s="148">
        <f>IF(N1479="snížená",J1479,0)</f>
        <v>0</v>
      </c>
      <c r="BG1479" s="148">
        <f>IF(N1479="zákl. přenesená",J1479,0)</f>
        <v>0</v>
      </c>
      <c r="BH1479" s="148">
        <f>IF(N1479="sníž. přenesená",J1479,0)</f>
        <v>0</v>
      </c>
      <c r="BI1479" s="148">
        <f>IF(N1479="nulová",J1479,0)</f>
        <v>0</v>
      </c>
      <c r="BJ1479" s="17" t="s">
        <v>80</v>
      </c>
      <c r="BK1479" s="148">
        <f>ROUND(I1479*H1479,2)</f>
        <v>0</v>
      </c>
      <c r="BL1479" s="17" t="s">
        <v>368</v>
      </c>
      <c r="BM1479" s="147" t="s">
        <v>1849</v>
      </c>
    </row>
    <row r="1480" spans="2:65" s="13" customFormat="1">
      <c r="B1480" s="156"/>
      <c r="D1480" s="150" t="s">
        <v>261</v>
      </c>
      <c r="E1480" s="157" t="s">
        <v>1</v>
      </c>
      <c r="F1480" s="158" t="s">
        <v>1850</v>
      </c>
      <c r="H1480" s="159">
        <v>114.785</v>
      </c>
      <c r="I1480" s="160"/>
      <c r="L1480" s="156"/>
      <c r="M1480" s="161"/>
      <c r="T1480" s="162"/>
      <c r="AT1480" s="157" t="s">
        <v>261</v>
      </c>
      <c r="AU1480" s="157" t="s">
        <v>82</v>
      </c>
      <c r="AV1480" s="13" t="s">
        <v>82</v>
      </c>
      <c r="AW1480" s="13" t="s">
        <v>30</v>
      </c>
      <c r="AX1480" s="13" t="s">
        <v>80</v>
      </c>
      <c r="AY1480" s="157" t="s">
        <v>252</v>
      </c>
    </row>
    <row r="1481" spans="2:65" s="13" customFormat="1">
      <c r="B1481" s="156"/>
      <c r="D1481" s="150" t="s">
        <v>261</v>
      </c>
      <c r="F1481" s="158" t="s">
        <v>1851</v>
      </c>
      <c r="H1481" s="159">
        <v>120.524</v>
      </c>
      <c r="I1481" s="160"/>
      <c r="L1481" s="156"/>
      <c r="M1481" s="161"/>
      <c r="T1481" s="162"/>
      <c r="AT1481" s="157" t="s">
        <v>261</v>
      </c>
      <c r="AU1481" s="157" t="s">
        <v>82</v>
      </c>
      <c r="AV1481" s="13" t="s">
        <v>82</v>
      </c>
      <c r="AW1481" s="13" t="s">
        <v>4</v>
      </c>
      <c r="AX1481" s="13" t="s">
        <v>80</v>
      </c>
      <c r="AY1481" s="157" t="s">
        <v>252</v>
      </c>
    </row>
    <row r="1482" spans="2:65" s="1" customFormat="1" ht="24.2" customHeight="1">
      <c r="B1482" s="32"/>
      <c r="C1482" s="136" t="s">
        <v>1852</v>
      </c>
      <c r="D1482" s="136" t="s">
        <v>254</v>
      </c>
      <c r="E1482" s="137" t="s">
        <v>1853</v>
      </c>
      <c r="F1482" s="138" t="s">
        <v>1854</v>
      </c>
      <c r="G1482" s="139" t="s">
        <v>610</v>
      </c>
      <c r="H1482" s="140">
        <v>81.5</v>
      </c>
      <c r="I1482" s="141"/>
      <c r="J1482" s="142">
        <f>ROUND(I1482*H1482,2)</f>
        <v>0</v>
      </c>
      <c r="K1482" s="138" t="s">
        <v>258</v>
      </c>
      <c r="L1482" s="32"/>
      <c r="M1482" s="143" t="s">
        <v>1</v>
      </c>
      <c r="N1482" s="144" t="s">
        <v>38</v>
      </c>
      <c r="P1482" s="145">
        <f>O1482*H1482</f>
        <v>0</v>
      </c>
      <c r="Q1482" s="145">
        <v>9.0000000000000006E-5</v>
      </c>
      <c r="R1482" s="145">
        <f>Q1482*H1482</f>
        <v>7.3350000000000004E-3</v>
      </c>
      <c r="S1482" s="145">
        <v>0</v>
      </c>
      <c r="T1482" s="146">
        <f>S1482*H1482</f>
        <v>0</v>
      </c>
      <c r="AR1482" s="147" t="s">
        <v>368</v>
      </c>
      <c r="AT1482" s="147" t="s">
        <v>254</v>
      </c>
      <c r="AU1482" s="147" t="s">
        <v>82</v>
      </c>
      <c r="AY1482" s="17" t="s">
        <v>252</v>
      </c>
      <c r="BE1482" s="148">
        <f>IF(N1482="základní",J1482,0)</f>
        <v>0</v>
      </c>
      <c r="BF1482" s="148">
        <f>IF(N1482="snížená",J1482,0)</f>
        <v>0</v>
      </c>
      <c r="BG1482" s="148">
        <f>IF(N1482="zákl. přenesená",J1482,0)</f>
        <v>0</v>
      </c>
      <c r="BH1482" s="148">
        <f>IF(N1482="sníž. přenesená",J1482,0)</f>
        <v>0</v>
      </c>
      <c r="BI1482" s="148">
        <f>IF(N1482="nulová",J1482,0)</f>
        <v>0</v>
      </c>
      <c r="BJ1482" s="17" t="s">
        <v>80</v>
      </c>
      <c r="BK1482" s="148">
        <f>ROUND(I1482*H1482,2)</f>
        <v>0</v>
      </c>
      <c r="BL1482" s="17" t="s">
        <v>368</v>
      </c>
      <c r="BM1482" s="147" t="s">
        <v>1855</v>
      </c>
    </row>
    <row r="1483" spans="2:65" s="12" customFormat="1">
      <c r="B1483" s="149"/>
      <c r="D1483" s="150" t="s">
        <v>261</v>
      </c>
      <c r="E1483" s="151" t="s">
        <v>1</v>
      </c>
      <c r="F1483" s="152" t="s">
        <v>778</v>
      </c>
      <c r="H1483" s="151" t="s">
        <v>1</v>
      </c>
      <c r="I1483" s="153"/>
      <c r="L1483" s="149"/>
      <c r="M1483" s="154"/>
      <c r="T1483" s="155"/>
      <c r="AT1483" s="151" t="s">
        <v>261</v>
      </c>
      <c r="AU1483" s="151" t="s">
        <v>82</v>
      </c>
      <c r="AV1483" s="12" t="s">
        <v>80</v>
      </c>
      <c r="AW1483" s="12" t="s">
        <v>30</v>
      </c>
      <c r="AX1483" s="12" t="s">
        <v>73</v>
      </c>
      <c r="AY1483" s="151" t="s">
        <v>252</v>
      </c>
    </row>
    <row r="1484" spans="2:65" s="13" customFormat="1">
      <c r="B1484" s="156"/>
      <c r="D1484" s="150" t="s">
        <v>261</v>
      </c>
      <c r="E1484" s="157" t="s">
        <v>1</v>
      </c>
      <c r="F1484" s="158" t="s">
        <v>380</v>
      </c>
      <c r="H1484" s="159">
        <v>18</v>
      </c>
      <c r="I1484" s="160"/>
      <c r="L1484" s="156"/>
      <c r="M1484" s="161"/>
      <c r="T1484" s="162"/>
      <c r="AT1484" s="157" t="s">
        <v>261</v>
      </c>
      <c r="AU1484" s="157" t="s">
        <v>82</v>
      </c>
      <c r="AV1484" s="13" t="s">
        <v>82</v>
      </c>
      <c r="AW1484" s="13" t="s">
        <v>30</v>
      </c>
      <c r="AX1484" s="13" t="s">
        <v>73</v>
      </c>
      <c r="AY1484" s="157" t="s">
        <v>252</v>
      </c>
    </row>
    <row r="1485" spans="2:65" s="12" customFormat="1">
      <c r="B1485" s="149"/>
      <c r="D1485" s="150" t="s">
        <v>261</v>
      </c>
      <c r="E1485" s="151" t="s">
        <v>1</v>
      </c>
      <c r="F1485" s="152" t="s">
        <v>780</v>
      </c>
      <c r="H1485" s="151" t="s">
        <v>1</v>
      </c>
      <c r="I1485" s="153"/>
      <c r="L1485" s="149"/>
      <c r="M1485" s="154"/>
      <c r="T1485" s="155"/>
      <c r="AT1485" s="151" t="s">
        <v>261</v>
      </c>
      <c r="AU1485" s="151" t="s">
        <v>82</v>
      </c>
      <c r="AV1485" s="12" t="s">
        <v>80</v>
      </c>
      <c r="AW1485" s="12" t="s">
        <v>30</v>
      </c>
      <c r="AX1485" s="12" t="s">
        <v>73</v>
      </c>
      <c r="AY1485" s="151" t="s">
        <v>252</v>
      </c>
    </row>
    <row r="1486" spans="2:65" s="13" customFormat="1">
      <c r="B1486" s="156"/>
      <c r="D1486" s="150" t="s">
        <v>261</v>
      </c>
      <c r="E1486" s="157" t="s">
        <v>1</v>
      </c>
      <c r="F1486" s="158" t="s">
        <v>1856</v>
      </c>
      <c r="H1486" s="159">
        <v>7.1</v>
      </c>
      <c r="I1486" s="160"/>
      <c r="L1486" s="156"/>
      <c r="M1486" s="161"/>
      <c r="T1486" s="162"/>
      <c r="AT1486" s="157" t="s">
        <v>261</v>
      </c>
      <c r="AU1486" s="157" t="s">
        <v>82</v>
      </c>
      <c r="AV1486" s="13" t="s">
        <v>82</v>
      </c>
      <c r="AW1486" s="13" t="s">
        <v>30</v>
      </c>
      <c r="AX1486" s="13" t="s">
        <v>73</v>
      </c>
      <c r="AY1486" s="157" t="s">
        <v>252</v>
      </c>
    </row>
    <row r="1487" spans="2:65" s="12" customFormat="1">
      <c r="B1487" s="149"/>
      <c r="D1487" s="150" t="s">
        <v>261</v>
      </c>
      <c r="E1487" s="151" t="s">
        <v>1</v>
      </c>
      <c r="F1487" s="152" t="s">
        <v>522</v>
      </c>
      <c r="H1487" s="151" t="s">
        <v>1</v>
      </c>
      <c r="I1487" s="153"/>
      <c r="L1487" s="149"/>
      <c r="M1487" s="154"/>
      <c r="T1487" s="155"/>
      <c r="AT1487" s="151" t="s">
        <v>261</v>
      </c>
      <c r="AU1487" s="151" t="s">
        <v>82</v>
      </c>
      <c r="AV1487" s="12" t="s">
        <v>80</v>
      </c>
      <c r="AW1487" s="12" t="s">
        <v>30</v>
      </c>
      <c r="AX1487" s="12" t="s">
        <v>73</v>
      </c>
      <c r="AY1487" s="151" t="s">
        <v>252</v>
      </c>
    </row>
    <row r="1488" spans="2:65" s="13" customFormat="1">
      <c r="B1488" s="156"/>
      <c r="D1488" s="150" t="s">
        <v>261</v>
      </c>
      <c r="E1488" s="157" t="s">
        <v>1</v>
      </c>
      <c r="F1488" s="158" t="s">
        <v>7</v>
      </c>
      <c r="H1488" s="159">
        <v>21</v>
      </c>
      <c r="I1488" s="160"/>
      <c r="L1488" s="156"/>
      <c r="M1488" s="161"/>
      <c r="T1488" s="162"/>
      <c r="AT1488" s="157" t="s">
        <v>261</v>
      </c>
      <c r="AU1488" s="157" t="s">
        <v>82</v>
      </c>
      <c r="AV1488" s="13" t="s">
        <v>82</v>
      </c>
      <c r="AW1488" s="13" t="s">
        <v>30</v>
      </c>
      <c r="AX1488" s="13" t="s">
        <v>73</v>
      </c>
      <c r="AY1488" s="157" t="s">
        <v>252</v>
      </c>
    </row>
    <row r="1489" spans="2:65" s="12" customFormat="1">
      <c r="B1489" s="149"/>
      <c r="D1489" s="150" t="s">
        <v>261</v>
      </c>
      <c r="E1489" s="151" t="s">
        <v>1</v>
      </c>
      <c r="F1489" s="152" t="s">
        <v>516</v>
      </c>
      <c r="H1489" s="151" t="s">
        <v>1</v>
      </c>
      <c r="I1489" s="153"/>
      <c r="L1489" s="149"/>
      <c r="M1489" s="154"/>
      <c r="T1489" s="155"/>
      <c r="AT1489" s="151" t="s">
        <v>261</v>
      </c>
      <c r="AU1489" s="151" t="s">
        <v>82</v>
      </c>
      <c r="AV1489" s="12" t="s">
        <v>80</v>
      </c>
      <c r="AW1489" s="12" t="s">
        <v>30</v>
      </c>
      <c r="AX1489" s="12" t="s">
        <v>73</v>
      </c>
      <c r="AY1489" s="151" t="s">
        <v>252</v>
      </c>
    </row>
    <row r="1490" spans="2:65" s="13" customFormat="1">
      <c r="B1490" s="156"/>
      <c r="D1490" s="150" t="s">
        <v>261</v>
      </c>
      <c r="E1490" s="157" t="s">
        <v>1</v>
      </c>
      <c r="F1490" s="158" t="s">
        <v>1857</v>
      </c>
      <c r="H1490" s="159">
        <v>15.6</v>
      </c>
      <c r="I1490" s="160"/>
      <c r="L1490" s="156"/>
      <c r="M1490" s="161"/>
      <c r="T1490" s="162"/>
      <c r="AT1490" s="157" t="s">
        <v>261</v>
      </c>
      <c r="AU1490" s="157" t="s">
        <v>82</v>
      </c>
      <c r="AV1490" s="13" t="s">
        <v>82</v>
      </c>
      <c r="AW1490" s="13" t="s">
        <v>30</v>
      </c>
      <c r="AX1490" s="13" t="s">
        <v>73</v>
      </c>
      <c r="AY1490" s="157" t="s">
        <v>252</v>
      </c>
    </row>
    <row r="1491" spans="2:65" s="12" customFormat="1">
      <c r="B1491" s="149"/>
      <c r="D1491" s="150" t="s">
        <v>261</v>
      </c>
      <c r="E1491" s="151" t="s">
        <v>1</v>
      </c>
      <c r="F1491" s="152" t="s">
        <v>519</v>
      </c>
      <c r="H1491" s="151" t="s">
        <v>1</v>
      </c>
      <c r="I1491" s="153"/>
      <c r="L1491" s="149"/>
      <c r="M1491" s="154"/>
      <c r="T1491" s="155"/>
      <c r="AT1491" s="151" t="s">
        <v>261</v>
      </c>
      <c r="AU1491" s="151" t="s">
        <v>82</v>
      </c>
      <c r="AV1491" s="12" t="s">
        <v>80</v>
      </c>
      <c r="AW1491" s="12" t="s">
        <v>30</v>
      </c>
      <c r="AX1491" s="12" t="s">
        <v>73</v>
      </c>
      <c r="AY1491" s="151" t="s">
        <v>252</v>
      </c>
    </row>
    <row r="1492" spans="2:65" s="13" customFormat="1">
      <c r="B1492" s="156"/>
      <c r="D1492" s="150" t="s">
        <v>261</v>
      </c>
      <c r="E1492" s="157" t="s">
        <v>1</v>
      </c>
      <c r="F1492" s="158" t="s">
        <v>1858</v>
      </c>
      <c r="H1492" s="159">
        <v>10.8</v>
      </c>
      <c r="I1492" s="160"/>
      <c r="L1492" s="156"/>
      <c r="M1492" s="161"/>
      <c r="T1492" s="162"/>
      <c r="AT1492" s="157" t="s">
        <v>261</v>
      </c>
      <c r="AU1492" s="157" t="s">
        <v>82</v>
      </c>
      <c r="AV1492" s="13" t="s">
        <v>82</v>
      </c>
      <c r="AW1492" s="13" t="s">
        <v>30</v>
      </c>
      <c r="AX1492" s="13" t="s">
        <v>73</v>
      </c>
      <c r="AY1492" s="157" t="s">
        <v>252</v>
      </c>
    </row>
    <row r="1493" spans="2:65" s="12" customFormat="1">
      <c r="B1493" s="149"/>
      <c r="D1493" s="150" t="s">
        <v>261</v>
      </c>
      <c r="E1493" s="151" t="s">
        <v>1</v>
      </c>
      <c r="F1493" s="152" t="s">
        <v>351</v>
      </c>
      <c r="H1493" s="151" t="s">
        <v>1</v>
      </c>
      <c r="I1493" s="153"/>
      <c r="L1493" s="149"/>
      <c r="M1493" s="154"/>
      <c r="T1493" s="155"/>
      <c r="AT1493" s="151" t="s">
        <v>261</v>
      </c>
      <c r="AU1493" s="151" t="s">
        <v>82</v>
      </c>
      <c r="AV1493" s="12" t="s">
        <v>80</v>
      </c>
      <c r="AW1493" s="12" t="s">
        <v>30</v>
      </c>
      <c r="AX1493" s="12" t="s">
        <v>73</v>
      </c>
      <c r="AY1493" s="151" t="s">
        <v>252</v>
      </c>
    </row>
    <row r="1494" spans="2:65" s="13" customFormat="1">
      <c r="B1494" s="156"/>
      <c r="D1494" s="150" t="s">
        <v>261</v>
      </c>
      <c r="E1494" s="157" t="s">
        <v>1</v>
      </c>
      <c r="F1494" s="158" t="s">
        <v>327</v>
      </c>
      <c r="H1494" s="159">
        <v>9</v>
      </c>
      <c r="I1494" s="160"/>
      <c r="L1494" s="156"/>
      <c r="M1494" s="161"/>
      <c r="T1494" s="162"/>
      <c r="AT1494" s="157" t="s">
        <v>261</v>
      </c>
      <c r="AU1494" s="157" t="s">
        <v>82</v>
      </c>
      <c r="AV1494" s="13" t="s">
        <v>82</v>
      </c>
      <c r="AW1494" s="13" t="s">
        <v>30</v>
      </c>
      <c r="AX1494" s="13" t="s">
        <v>73</v>
      </c>
      <c r="AY1494" s="157" t="s">
        <v>252</v>
      </c>
    </row>
    <row r="1495" spans="2:65" s="14" customFormat="1">
      <c r="B1495" s="163"/>
      <c r="D1495" s="150" t="s">
        <v>261</v>
      </c>
      <c r="E1495" s="164" t="s">
        <v>1</v>
      </c>
      <c r="F1495" s="165" t="s">
        <v>277</v>
      </c>
      <c r="H1495" s="166">
        <v>81.5</v>
      </c>
      <c r="I1495" s="167"/>
      <c r="L1495" s="163"/>
      <c r="M1495" s="168"/>
      <c r="T1495" s="169"/>
      <c r="AT1495" s="164" t="s">
        <v>261</v>
      </c>
      <c r="AU1495" s="164" t="s">
        <v>82</v>
      </c>
      <c r="AV1495" s="14" t="s">
        <v>259</v>
      </c>
      <c r="AW1495" s="14" t="s">
        <v>30</v>
      </c>
      <c r="AX1495" s="14" t="s">
        <v>80</v>
      </c>
      <c r="AY1495" s="164" t="s">
        <v>252</v>
      </c>
    </row>
    <row r="1496" spans="2:65" s="1" customFormat="1" ht="49.15" customHeight="1">
      <c r="B1496" s="32"/>
      <c r="C1496" s="136" t="s">
        <v>1859</v>
      </c>
      <c r="D1496" s="136" t="s">
        <v>254</v>
      </c>
      <c r="E1496" s="137" t="s">
        <v>1860</v>
      </c>
      <c r="F1496" s="138" t="s">
        <v>1861</v>
      </c>
      <c r="G1496" s="139" t="s">
        <v>336</v>
      </c>
      <c r="H1496" s="140">
        <v>11.84</v>
      </c>
      <c r="I1496" s="141"/>
      <c r="J1496" s="142">
        <f>ROUND(I1496*H1496,2)</f>
        <v>0</v>
      </c>
      <c r="K1496" s="138" t="s">
        <v>258</v>
      </c>
      <c r="L1496" s="32"/>
      <c r="M1496" s="143" t="s">
        <v>1</v>
      </c>
      <c r="N1496" s="144" t="s">
        <v>38</v>
      </c>
      <c r="P1496" s="145">
        <f>O1496*H1496</f>
        <v>0</v>
      </c>
      <c r="Q1496" s="145">
        <v>0</v>
      </c>
      <c r="R1496" s="145">
        <f>Q1496*H1496</f>
        <v>0</v>
      </c>
      <c r="S1496" s="145">
        <v>0</v>
      </c>
      <c r="T1496" s="146">
        <f>S1496*H1496</f>
        <v>0</v>
      </c>
      <c r="AR1496" s="147" t="s">
        <v>368</v>
      </c>
      <c r="AT1496" s="147" t="s">
        <v>254</v>
      </c>
      <c r="AU1496" s="147" t="s">
        <v>82</v>
      </c>
      <c r="AY1496" s="17" t="s">
        <v>252</v>
      </c>
      <c r="BE1496" s="148">
        <f>IF(N1496="základní",J1496,0)</f>
        <v>0</v>
      </c>
      <c r="BF1496" s="148">
        <f>IF(N1496="snížená",J1496,0)</f>
        <v>0</v>
      </c>
      <c r="BG1496" s="148">
        <f>IF(N1496="zákl. přenesená",J1496,0)</f>
        <v>0</v>
      </c>
      <c r="BH1496" s="148">
        <f>IF(N1496="sníž. přenesená",J1496,0)</f>
        <v>0</v>
      </c>
      <c r="BI1496" s="148">
        <f>IF(N1496="nulová",J1496,0)</f>
        <v>0</v>
      </c>
      <c r="BJ1496" s="17" t="s">
        <v>80</v>
      </c>
      <c r="BK1496" s="148">
        <f>ROUND(I1496*H1496,2)</f>
        <v>0</v>
      </c>
      <c r="BL1496" s="17" t="s">
        <v>368</v>
      </c>
      <c r="BM1496" s="147" t="s">
        <v>1862</v>
      </c>
    </row>
    <row r="1497" spans="2:65" s="11" customFormat="1" ht="22.9" customHeight="1">
      <c r="B1497" s="124"/>
      <c r="D1497" s="125" t="s">
        <v>72</v>
      </c>
      <c r="E1497" s="134" t="s">
        <v>1863</v>
      </c>
      <c r="F1497" s="134" t="s">
        <v>1864</v>
      </c>
      <c r="I1497" s="127"/>
      <c r="J1497" s="135">
        <f>BK1497</f>
        <v>0</v>
      </c>
      <c r="L1497" s="124"/>
      <c r="M1497" s="129"/>
      <c r="P1497" s="130">
        <f>SUM(P1498:P1504)</f>
        <v>0</v>
      </c>
      <c r="R1497" s="130">
        <f>SUM(R1498:R1504)</f>
        <v>0</v>
      </c>
      <c r="T1497" s="131">
        <f>SUM(T1498:T1504)</f>
        <v>10.444830000000001</v>
      </c>
      <c r="AR1497" s="125" t="s">
        <v>82</v>
      </c>
      <c r="AT1497" s="132" t="s">
        <v>72</v>
      </c>
      <c r="AU1497" s="132" t="s">
        <v>80</v>
      </c>
      <c r="AY1497" s="125" t="s">
        <v>252</v>
      </c>
      <c r="BK1497" s="133">
        <f>SUM(BK1498:BK1504)</f>
        <v>0</v>
      </c>
    </row>
    <row r="1498" spans="2:65" s="1" customFormat="1" ht="24.2" customHeight="1">
      <c r="B1498" s="32"/>
      <c r="C1498" s="136" t="s">
        <v>1865</v>
      </c>
      <c r="D1498" s="136" t="s">
        <v>254</v>
      </c>
      <c r="E1498" s="137" t="s">
        <v>1866</v>
      </c>
      <c r="F1498" s="138" t="s">
        <v>1867</v>
      </c>
      <c r="G1498" s="139" t="s">
        <v>257</v>
      </c>
      <c r="H1498" s="140">
        <v>72.150000000000006</v>
      </c>
      <c r="I1498" s="141"/>
      <c r="J1498" s="142">
        <f>ROUND(I1498*H1498,2)</f>
        <v>0</v>
      </c>
      <c r="K1498" s="138" t="s">
        <v>258</v>
      </c>
      <c r="L1498" s="32"/>
      <c r="M1498" s="143" t="s">
        <v>1</v>
      </c>
      <c r="N1498" s="144" t="s">
        <v>38</v>
      </c>
      <c r="P1498" s="145">
        <f>O1498*H1498</f>
        <v>0</v>
      </c>
      <c r="Q1498" s="145">
        <v>0</v>
      </c>
      <c r="R1498" s="145">
        <f>Q1498*H1498</f>
        <v>0</v>
      </c>
      <c r="S1498" s="145">
        <v>0.10100000000000001</v>
      </c>
      <c r="T1498" s="146">
        <f>S1498*H1498</f>
        <v>7.2871500000000013</v>
      </c>
      <c r="AR1498" s="147" t="s">
        <v>368</v>
      </c>
      <c r="AT1498" s="147" t="s">
        <v>254</v>
      </c>
      <c r="AU1498" s="147" t="s">
        <v>82</v>
      </c>
      <c r="AY1498" s="17" t="s">
        <v>252</v>
      </c>
      <c r="BE1498" s="148">
        <f>IF(N1498="základní",J1498,0)</f>
        <v>0</v>
      </c>
      <c r="BF1498" s="148">
        <f>IF(N1498="snížená",J1498,0)</f>
        <v>0</v>
      </c>
      <c r="BG1498" s="148">
        <f>IF(N1498="zákl. přenesená",J1498,0)</f>
        <v>0</v>
      </c>
      <c r="BH1498" s="148">
        <f>IF(N1498="sníž. přenesená",J1498,0)</f>
        <v>0</v>
      </c>
      <c r="BI1498" s="148">
        <f>IF(N1498="nulová",J1498,0)</f>
        <v>0</v>
      </c>
      <c r="BJ1498" s="17" t="s">
        <v>80</v>
      </c>
      <c r="BK1498" s="148">
        <f>ROUND(I1498*H1498,2)</f>
        <v>0</v>
      </c>
      <c r="BL1498" s="17" t="s">
        <v>368</v>
      </c>
      <c r="BM1498" s="147" t="s">
        <v>1868</v>
      </c>
    </row>
    <row r="1499" spans="2:65" s="12" customFormat="1">
      <c r="B1499" s="149"/>
      <c r="D1499" s="150" t="s">
        <v>261</v>
      </c>
      <c r="E1499" s="151" t="s">
        <v>1</v>
      </c>
      <c r="F1499" s="152" t="s">
        <v>1869</v>
      </c>
      <c r="H1499" s="151" t="s">
        <v>1</v>
      </c>
      <c r="I1499" s="153"/>
      <c r="L1499" s="149"/>
      <c r="M1499" s="154"/>
      <c r="T1499" s="155"/>
      <c r="AT1499" s="151" t="s">
        <v>261</v>
      </c>
      <c r="AU1499" s="151" t="s">
        <v>82</v>
      </c>
      <c r="AV1499" s="12" t="s">
        <v>80</v>
      </c>
      <c r="AW1499" s="12" t="s">
        <v>30</v>
      </c>
      <c r="AX1499" s="12" t="s">
        <v>73</v>
      </c>
      <c r="AY1499" s="151" t="s">
        <v>252</v>
      </c>
    </row>
    <row r="1500" spans="2:65" s="13" customFormat="1">
      <c r="B1500" s="156"/>
      <c r="D1500" s="150" t="s">
        <v>261</v>
      </c>
      <c r="E1500" s="157" t="s">
        <v>1</v>
      </c>
      <c r="F1500" s="158" t="s">
        <v>1870</v>
      </c>
      <c r="H1500" s="159">
        <v>72.150000000000006</v>
      </c>
      <c r="I1500" s="160"/>
      <c r="L1500" s="156"/>
      <c r="M1500" s="161"/>
      <c r="T1500" s="162"/>
      <c r="AT1500" s="157" t="s">
        <v>261</v>
      </c>
      <c r="AU1500" s="157" t="s">
        <v>82</v>
      </c>
      <c r="AV1500" s="13" t="s">
        <v>82</v>
      </c>
      <c r="AW1500" s="13" t="s">
        <v>30</v>
      </c>
      <c r="AX1500" s="13" t="s">
        <v>80</v>
      </c>
      <c r="AY1500" s="157" t="s">
        <v>252</v>
      </c>
    </row>
    <row r="1501" spans="2:65" s="1" customFormat="1" ht="24.2" customHeight="1">
      <c r="B1501" s="32"/>
      <c r="C1501" s="136" t="s">
        <v>1871</v>
      </c>
      <c r="D1501" s="136" t="s">
        <v>254</v>
      </c>
      <c r="E1501" s="137" t="s">
        <v>1872</v>
      </c>
      <c r="F1501" s="138" t="s">
        <v>1873</v>
      </c>
      <c r="G1501" s="139" t="s">
        <v>257</v>
      </c>
      <c r="H1501" s="140">
        <v>26.76</v>
      </c>
      <c r="I1501" s="141"/>
      <c r="J1501" s="142">
        <f>ROUND(I1501*H1501,2)</f>
        <v>0</v>
      </c>
      <c r="K1501" s="138" t="s">
        <v>258</v>
      </c>
      <c r="L1501" s="32"/>
      <c r="M1501" s="143" t="s">
        <v>1</v>
      </c>
      <c r="N1501" s="144" t="s">
        <v>38</v>
      </c>
      <c r="P1501" s="145">
        <f>O1501*H1501</f>
        <v>0</v>
      </c>
      <c r="Q1501" s="145">
        <v>0</v>
      </c>
      <c r="R1501" s="145">
        <f>Q1501*H1501</f>
        <v>0</v>
      </c>
      <c r="S1501" s="145">
        <v>0.11799999999999999</v>
      </c>
      <c r="T1501" s="146">
        <f>S1501*H1501</f>
        <v>3.15768</v>
      </c>
      <c r="AR1501" s="147" t="s">
        <v>368</v>
      </c>
      <c r="AT1501" s="147" t="s">
        <v>254</v>
      </c>
      <c r="AU1501" s="147" t="s">
        <v>82</v>
      </c>
      <c r="AY1501" s="17" t="s">
        <v>252</v>
      </c>
      <c r="BE1501" s="148">
        <f>IF(N1501="základní",J1501,0)</f>
        <v>0</v>
      </c>
      <c r="BF1501" s="148">
        <f>IF(N1501="snížená",J1501,0)</f>
        <v>0</v>
      </c>
      <c r="BG1501" s="148">
        <f>IF(N1501="zákl. přenesená",J1501,0)</f>
        <v>0</v>
      </c>
      <c r="BH1501" s="148">
        <f>IF(N1501="sníž. přenesená",J1501,0)</f>
        <v>0</v>
      </c>
      <c r="BI1501" s="148">
        <f>IF(N1501="nulová",J1501,0)</f>
        <v>0</v>
      </c>
      <c r="BJ1501" s="17" t="s">
        <v>80</v>
      </c>
      <c r="BK1501" s="148">
        <f>ROUND(I1501*H1501,2)</f>
        <v>0</v>
      </c>
      <c r="BL1501" s="17" t="s">
        <v>368</v>
      </c>
      <c r="BM1501" s="147" t="s">
        <v>1874</v>
      </c>
    </row>
    <row r="1502" spans="2:65" s="12" customFormat="1">
      <c r="B1502" s="149"/>
      <c r="D1502" s="150" t="s">
        <v>261</v>
      </c>
      <c r="E1502" s="151" t="s">
        <v>1</v>
      </c>
      <c r="F1502" s="152" t="s">
        <v>1875</v>
      </c>
      <c r="H1502" s="151" t="s">
        <v>1</v>
      </c>
      <c r="I1502" s="153"/>
      <c r="L1502" s="149"/>
      <c r="M1502" s="154"/>
      <c r="T1502" s="155"/>
      <c r="AT1502" s="151" t="s">
        <v>261</v>
      </c>
      <c r="AU1502" s="151" t="s">
        <v>82</v>
      </c>
      <c r="AV1502" s="12" t="s">
        <v>80</v>
      </c>
      <c r="AW1502" s="12" t="s">
        <v>30</v>
      </c>
      <c r="AX1502" s="12" t="s">
        <v>73</v>
      </c>
      <c r="AY1502" s="151" t="s">
        <v>252</v>
      </c>
    </row>
    <row r="1503" spans="2:65" s="12" customFormat="1">
      <c r="B1503" s="149"/>
      <c r="D1503" s="150" t="s">
        <v>261</v>
      </c>
      <c r="E1503" s="151" t="s">
        <v>1</v>
      </c>
      <c r="F1503" s="152" t="s">
        <v>274</v>
      </c>
      <c r="H1503" s="151" t="s">
        <v>1</v>
      </c>
      <c r="I1503" s="153"/>
      <c r="L1503" s="149"/>
      <c r="M1503" s="154"/>
      <c r="T1503" s="155"/>
      <c r="AT1503" s="151" t="s">
        <v>261</v>
      </c>
      <c r="AU1503" s="151" t="s">
        <v>82</v>
      </c>
      <c r="AV1503" s="12" t="s">
        <v>80</v>
      </c>
      <c r="AW1503" s="12" t="s">
        <v>30</v>
      </c>
      <c r="AX1503" s="12" t="s">
        <v>73</v>
      </c>
      <c r="AY1503" s="151" t="s">
        <v>252</v>
      </c>
    </row>
    <row r="1504" spans="2:65" s="13" customFormat="1">
      <c r="B1504" s="156"/>
      <c r="D1504" s="150" t="s">
        <v>261</v>
      </c>
      <c r="E1504" s="157" t="s">
        <v>1</v>
      </c>
      <c r="F1504" s="158" t="s">
        <v>1876</v>
      </c>
      <c r="H1504" s="159">
        <v>26.76</v>
      </c>
      <c r="I1504" s="160"/>
      <c r="L1504" s="156"/>
      <c r="M1504" s="161"/>
      <c r="T1504" s="162"/>
      <c r="AT1504" s="157" t="s">
        <v>261</v>
      </c>
      <c r="AU1504" s="157" t="s">
        <v>82</v>
      </c>
      <c r="AV1504" s="13" t="s">
        <v>82</v>
      </c>
      <c r="AW1504" s="13" t="s">
        <v>30</v>
      </c>
      <c r="AX1504" s="13" t="s">
        <v>80</v>
      </c>
      <c r="AY1504" s="157" t="s">
        <v>252</v>
      </c>
    </row>
    <row r="1505" spans="2:65" s="11" customFormat="1" ht="22.9" customHeight="1">
      <c r="B1505" s="124"/>
      <c r="D1505" s="125" t="s">
        <v>72</v>
      </c>
      <c r="E1505" s="134" t="s">
        <v>1877</v>
      </c>
      <c r="F1505" s="134" t="s">
        <v>1878</v>
      </c>
      <c r="I1505" s="127"/>
      <c r="J1505" s="135">
        <f>BK1505</f>
        <v>0</v>
      </c>
      <c r="L1505" s="124"/>
      <c r="M1505" s="129"/>
      <c r="P1505" s="130">
        <f>SUM(P1506:P1540)</f>
        <v>0</v>
      </c>
      <c r="R1505" s="130">
        <f>SUM(R1506:R1540)</f>
        <v>1.41759759</v>
      </c>
      <c r="T1505" s="131">
        <f>SUM(T1506:T1540)</f>
        <v>7.1433300000000005E-2</v>
      </c>
      <c r="AR1505" s="125" t="s">
        <v>82</v>
      </c>
      <c r="AT1505" s="132" t="s">
        <v>72</v>
      </c>
      <c r="AU1505" s="132" t="s">
        <v>80</v>
      </c>
      <c r="AY1505" s="125" t="s">
        <v>252</v>
      </c>
      <c r="BK1505" s="133">
        <f>SUM(BK1506:BK1540)</f>
        <v>0</v>
      </c>
    </row>
    <row r="1506" spans="2:65" s="1" customFormat="1" ht="21.75" customHeight="1">
      <c r="B1506" s="32"/>
      <c r="C1506" s="136" t="s">
        <v>1879</v>
      </c>
      <c r="D1506" s="136" t="s">
        <v>254</v>
      </c>
      <c r="E1506" s="137" t="s">
        <v>1880</v>
      </c>
      <c r="F1506" s="138" t="s">
        <v>1881</v>
      </c>
      <c r="G1506" s="139" t="s">
        <v>257</v>
      </c>
      <c r="H1506" s="140">
        <v>230.43</v>
      </c>
      <c r="I1506" s="141"/>
      <c r="J1506" s="142">
        <f>ROUND(I1506*H1506,2)</f>
        <v>0</v>
      </c>
      <c r="K1506" s="138" t="s">
        <v>258</v>
      </c>
      <c r="L1506" s="32"/>
      <c r="M1506" s="143" t="s">
        <v>1</v>
      </c>
      <c r="N1506" s="144" t="s">
        <v>38</v>
      </c>
      <c r="P1506" s="145">
        <f>O1506*H1506</f>
        <v>0</v>
      </c>
      <c r="Q1506" s="145">
        <v>1E-3</v>
      </c>
      <c r="R1506" s="145">
        <f>Q1506*H1506</f>
        <v>0.23043000000000002</v>
      </c>
      <c r="S1506" s="145">
        <v>3.1E-4</v>
      </c>
      <c r="T1506" s="146">
        <f>S1506*H1506</f>
        <v>7.1433300000000005E-2</v>
      </c>
      <c r="AR1506" s="147" t="s">
        <v>368</v>
      </c>
      <c r="AT1506" s="147" t="s">
        <v>254</v>
      </c>
      <c r="AU1506" s="147" t="s">
        <v>82</v>
      </c>
      <c r="AY1506" s="17" t="s">
        <v>252</v>
      </c>
      <c r="BE1506" s="148">
        <f>IF(N1506="základní",J1506,0)</f>
        <v>0</v>
      </c>
      <c r="BF1506" s="148">
        <f>IF(N1506="snížená",J1506,0)</f>
        <v>0</v>
      </c>
      <c r="BG1506" s="148">
        <f>IF(N1506="zákl. přenesená",J1506,0)</f>
        <v>0</v>
      </c>
      <c r="BH1506" s="148">
        <f>IF(N1506="sníž. přenesená",J1506,0)</f>
        <v>0</v>
      </c>
      <c r="BI1506" s="148">
        <f>IF(N1506="nulová",J1506,0)</f>
        <v>0</v>
      </c>
      <c r="BJ1506" s="17" t="s">
        <v>80</v>
      </c>
      <c r="BK1506" s="148">
        <f>ROUND(I1506*H1506,2)</f>
        <v>0</v>
      </c>
      <c r="BL1506" s="17" t="s">
        <v>368</v>
      </c>
      <c r="BM1506" s="147" t="s">
        <v>1882</v>
      </c>
    </row>
    <row r="1507" spans="2:65" s="12" customFormat="1">
      <c r="B1507" s="149"/>
      <c r="D1507" s="150" t="s">
        <v>261</v>
      </c>
      <c r="E1507" s="151" t="s">
        <v>1</v>
      </c>
      <c r="F1507" s="152" t="s">
        <v>1883</v>
      </c>
      <c r="H1507" s="151" t="s">
        <v>1</v>
      </c>
      <c r="I1507" s="153"/>
      <c r="L1507" s="149"/>
      <c r="M1507" s="154"/>
      <c r="T1507" s="155"/>
      <c r="AT1507" s="151" t="s">
        <v>261</v>
      </c>
      <c r="AU1507" s="151" t="s">
        <v>82</v>
      </c>
      <c r="AV1507" s="12" t="s">
        <v>80</v>
      </c>
      <c r="AW1507" s="12" t="s">
        <v>30</v>
      </c>
      <c r="AX1507" s="12" t="s">
        <v>73</v>
      </c>
      <c r="AY1507" s="151" t="s">
        <v>252</v>
      </c>
    </row>
    <row r="1508" spans="2:65" s="13" customFormat="1">
      <c r="B1508" s="156"/>
      <c r="D1508" s="150" t="s">
        <v>261</v>
      </c>
      <c r="E1508" s="157" t="s">
        <v>1</v>
      </c>
      <c r="F1508" s="158" t="s">
        <v>1884</v>
      </c>
      <c r="H1508" s="159">
        <v>230.43</v>
      </c>
      <c r="I1508" s="160"/>
      <c r="L1508" s="156"/>
      <c r="M1508" s="161"/>
      <c r="T1508" s="162"/>
      <c r="AT1508" s="157" t="s">
        <v>261</v>
      </c>
      <c r="AU1508" s="157" t="s">
        <v>82</v>
      </c>
      <c r="AV1508" s="13" t="s">
        <v>82</v>
      </c>
      <c r="AW1508" s="13" t="s">
        <v>30</v>
      </c>
      <c r="AX1508" s="13" t="s">
        <v>80</v>
      </c>
      <c r="AY1508" s="157" t="s">
        <v>252</v>
      </c>
    </row>
    <row r="1509" spans="2:65" s="1" customFormat="1" ht="33" customHeight="1">
      <c r="B1509" s="32"/>
      <c r="C1509" s="136" t="s">
        <v>1885</v>
      </c>
      <c r="D1509" s="136" t="s">
        <v>254</v>
      </c>
      <c r="E1509" s="137" t="s">
        <v>1886</v>
      </c>
      <c r="F1509" s="138" t="s">
        <v>1887</v>
      </c>
      <c r="G1509" s="139" t="s">
        <v>257</v>
      </c>
      <c r="H1509" s="140">
        <v>2081.52</v>
      </c>
      <c r="I1509" s="141"/>
      <c r="J1509" s="142">
        <f>ROUND(I1509*H1509,2)</f>
        <v>0</v>
      </c>
      <c r="K1509" s="138" t="s">
        <v>258</v>
      </c>
      <c r="L1509" s="32"/>
      <c r="M1509" s="143" t="s">
        <v>1</v>
      </c>
      <c r="N1509" s="144" t="s">
        <v>38</v>
      </c>
      <c r="P1509" s="145">
        <f>O1509*H1509</f>
        <v>0</v>
      </c>
      <c r="Q1509" s="145">
        <v>2.0000000000000001E-4</v>
      </c>
      <c r="R1509" s="145">
        <f>Q1509*H1509</f>
        <v>0.41630400000000001</v>
      </c>
      <c r="S1509" s="145">
        <v>0</v>
      </c>
      <c r="T1509" s="146">
        <f>S1509*H1509</f>
        <v>0</v>
      </c>
      <c r="AR1509" s="147" t="s">
        <v>368</v>
      </c>
      <c r="AT1509" s="147" t="s">
        <v>254</v>
      </c>
      <c r="AU1509" s="147" t="s">
        <v>82</v>
      </c>
      <c r="AY1509" s="17" t="s">
        <v>252</v>
      </c>
      <c r="BE1509" s="148">
        <f>IF(N1509="základní",J1509,0)</f>
        <v>0</v>
      </c>
      <c r="BF1509" s="148">
        <f>IF(N1509="snížená",J1509,0)</f>
        <v>0</v>
      </c>
      <c r="BG1509" s="148">
        <f>IF(N1509="zákl. přenesená",J1509,0)</f>
        <v>0</v>
      </c>
      <c r="BH1509" s="148">
        <f>IF(N1509="sníž. přenesená",J1509,0)</f>
        <v>0</v>
      </c>
      <c r="BI1509" s="148">
        <f>IF(N1509="nulová",J1509,0)</f>
        <v>0</v>
      </c>
      <c r="BJ1509" s="17" t="s">
        <v>80</v>
      </c>
      <c r="BK1509" s="148">
        <f>ROUND(I1509*H1509,2)</f>
        <v>0</v>
      </c>
      <c r="BL1509" s="17" t="s">
        <v>368</v>
      </c>
      <c r="BM1509" s="147" t="s">
        <v>1888</v>
      </c>
    </row>
    <row r="1510" spans="2:65" s="12" customFormat="1">
      <c r="B1510" s="149"/>
      <c r="D1510" s="150" t="s">
        <v>261</v>
      </c>
      <c r="E1510" s="151" t="s">
        <v>1</v>
      </c>
      <c r="F1510" s="152" t="s">
        <v>1889</v>
      </c>
      <c r="H1510" s="151" t="s">
        <v>1</v>
      </c>
      <c r="I1510" s="153"/>
      <c r="L1510" s="149"/>
      <c r="M1510" s="154"/>
      <c r="T1510" s="155"/>
      <c r="AT1510" s="151" t="s">
        <v>261</v>
      </c>
      <c r="AU1510" s="151" t="s">
        <v>82</v>
      </c>
      <c r="AV1510" s="12" t="s">
        <v>80</v>
      </c>
      <c r="AW1510" s="12" t="s">
        <v>30</v>
      </c>
      <c r="AX1510" s="12" t="s">
        <v>73</v>
      </c>
      <c r="AY1510" s="151" t="s">
        <v>252</v>
      </c>
    </row>
    <row r="1511" spans="2:65" s="13" customFormat="1">
      <c r="B1511" s="156"/>
      <c r="D1511" s="150" t="s">
        <v>261</v>
      </c>
      <c r="E1511" s="157" t="s">
        <v>1</v>
      </c>
      <c r="F1511" s="158" t="s">
        <v>1890</v>
      </c>
      <c r="H1511" s="159">
        <v>472.67500000000001</v>
      </c>
      <c r="I1511" s="160"/>
      <c r="L1511" s="156"/>
      <c r="M1511" s="161"/>
      <c r="T1511" s="162"/>
      <c r="AT1511" s="157" t="s">
        <v>261</v>
      </c>
      <c r="AU1511" s="157" t="s">
        <v>82</v>
      </c>
      <c r="AV1511" s="13" t="s">
        <v>82</v>
      </c>
      <c r="AW1511" s="13" t="s">
        <v>30</v>
      </c>
      <c r="AX1511" s="13" t="s">
        <v>73</v>
      </c>
      <c r="AY1511" s="157" t="s">
        <v>252</v>
      </c>
    </row>
    <row r="1512" spans="2:65" s="12" customFormat="1">
      <c r="B1512" s="149"/>
      <c r="D1512" s="150" t="s">
        <v>261</v>
      </c>
      <c r="E1512" s="151" t="s">
        <v>1</v>
      </c>
      <c r="F1512" s="152" t="s">
        <v>1891</v>
      </c>
      <c r="H1512" s="151" t="s">
        <v>1</v>
      </c>
      <c r="I1512" s="153"/>
      <c r="L1512" s="149"/>
      <c r="M1512" s="154"/>
      <c r="T1512" s="155"/>
      <c r="AT1512" s="151" t="s">
        <v>261</v>
      </c>
      <c r="AU1512" s="151" t="s">
        <v>82</v>
      </c>
      <c r="AV1512" s="12" t="s">
        <v>80</v>
      </c>
      <c r="AW1512" s="12" t="s">
        <v>30</v>
      </c>
      <c r="AX1512" s="12" t="s">
        <v>73</v>
      </c>
      <c r="AY1512" s="151" t="s">
        <v>252</v>
      </c>
    </row>
    <row r="1513" spans="2:65" s="13" customFormat="1">
      <c r="B1513" s="156"/>
      <c r="D1513" s="150" t="s">
        <v>261</v>
      </c>
      <c r="E1513" s="157" t="s">
        <v>1</v>
      </c>
      <c r="F1513" s="158" t="s">
        <v>1892</v>
      </c>
      <c r="H1513" s="159">
        <v>1051.047</v>
      </c>
      <c r="I1513" s="160"/>
      <c r="L1513" s="156"/>
      <c r="M1513" s="161"/>
      <c r="T1513" s="162"/>
      <c r="AT1513" s="157" t="s">
        <v>261</v>
      </c>
      <c r="AU1513" s="157" t="s">
        <v>82</v>
      </c>
      <c r="AV1513" s="13" t="s">
        <v>82</v>
      </c>
      <c r="AW1513" s="13" t="s">
        <v>30</v>
      </c>
      <c r="AX1513" s="13" t="s">
        <v>73</v>
      </c>
      <c r="AY1513" s="157" t="s">
        <v>252</v>
      </c>
    </row>
    <row r="1514" spans="2:65" s="12" customFormat="1">
      <c r="B1514" s="149"/>
      <c r="D1514" s="150" t="s">
        <v>261</v>
      </c>
      <c r="E1514" s="151" t="s">
        <v>1</v>
      </c>
      <c r="F1514" s="152" t="s">
        <v>1893</v>
      </c>
      <c r="H1514" s="151" t="s">
        <v>1</v>
      </c>
      <c r="I1514" s="153"/>
      <c r="L1514" s="149"/>
      <c r="M1514" s="154"/>
      <c r="T1514" s="155"/>
      <c r="AT1514" s="151" t="s">
        <v>261</v>
      </c>
      <c r="AU1514" s="151" t="s">
        <v>82</v>
      </c>
      <c r="AV1514" s="12" t="s">
        <v>80</v>
      </c>
      <c r="AW1514" s="12" t="s">
        <v>30</v>
      </c>
      <c r="AX1514" s="12" t="s">
        <v>73</v>
      </c>
      <c r="AY1514" s="151" t="s">
        <v>252</v>
      </c>
    </row>
    <row r="1515" spans="2:65" s="13" customFormat="1">
      <c r="B1515" s="156"/>
      <c r="D1515" s="150" t="s">
        <v>261</v>
      </c>
      <c r="E1515" s="157" t="s">
        <v>1</v>
      </c>
      <c r="F1515" s="158" t="s">
        <v>1894</v>
      </c>
      <c r="H1515" s="159">
        <v>239.55600000000001</v>
      </c>
      <c r="I1515" s="160"/>
      <c r="L1515" s="156"/>
      <c r="M1515" s="161"/>
      <c r="T1515" s="162"/>
      <c r="AT1515" s="157" t="s">
        <v>261</v>
      </c>
      <c r="AU1515" s="157" t="s">
        <v>82</v>
      </c>
      <c r="AV1515" s="13" t="s">
        <v>82</v>
      </c>
      <c r="AW1515" s="13" t="s">
        <v>30</v>
      </c>
      <c r="AX1515" s="13" t="s">
        <v>73</v>
      </c>
      <c r="AY1515" s="157" t="s">
        <v>252</v>
      </c>
    </row>
    <row r="1516" spans="2:65" s="12" customFormat="1">
      <c r="B1516" s="149"/>
      <c r="D1516" s="150" t="s">
        <v>261</v>
      </c>
      <c r="E1516" s="151" t="s">
        <v>1</v>
      </c>
      <c r="F1516" s="152" t="s">
        <v>1895</v>
      </c>
      <c r="H1516" s="151" t="s">
        <v>1</v>
      </c>
      <c r="I1516" s="153"/>
      <c r="L1516" s="149"/>
      <c r="M1516" s="154"/>
      <c r="T1516" s="155"/>
      <c r="AT1516" s="151" t="s">
        <v>261</v>
      </c>
      <c r="AU1516" s="151" t="s">
        <v>82</v>
      </c>
      <c r="AV1516" s="12" t="s">
        <v>80</v>
      </c>
      <c r="AW1516" s="12" t="s">
        <v>30</v>
      </c>
      <c r="AX1516" s="12" t="s">
        <v>73</v>
      </c>
      <c r="AY1516" s="151" t="s">
        <v>252</v>
      </c>
    </row>
    <row r="1517" spans="2:65" s="13" customFormat="1">
      <c r="B1517" s="156"/>
      <c r="D1517" s="150" t="s">
        <v>261</v>
      </c>
      <c r="E1517" s="157" t="s">
        <v>1</v>
      </c>
      <c r="F1517" s="158" t="s">
        <v>1896</v>
      </c>
      <c r="H1517" s="159">
        <v>318.24200000000002</v>
      </c>
      <c r="I1517" s="160"/>
      <c r="L1517" s="156"/>
      <c r="M1517" s="161"/>
      <c r="T1517" s="162"/>
      <c r="AT1517" s="157" t="s">
        <v>261</v>
      </c>
      <c r="AU1517" s="157" t="s">
        <v>82</v>
      </c>
      <c r="AV1517" s="13" t="s">
        <v>82</v>
      </c>
      <c r="AW1517" s="13" t="s">
        <v>30</v>
      </c>
      <c r="AX1517" s="13" t="s">
        <v>73</v>
      </c>
      <c r="AY1517" s="157" t="s">
        <v>252</v>
      </c>
    </row>
    <row r="1518" spans="2:65" s="14" customFormat="1">
      <c r="B1518" s="163"/>
      <c r="D1518" s="150" t="s">
        <v>261</v>
      </c>
      <c r="E1518" s="164" t="s">
        <v>1</v>
      </c>
      <c r="F1518" s="165" t="s">
        <v>277</v>
      </c>
      <c r="H1518" s="166">
        <v>2081.52</v>
      </c>
      <c r="I1518" s="167"/>
      <c r="L1518" s="163"/>
      <c r="M1518" s="168"/>
      <c r="T1518" s="169"/>
      <c r="AT1518" s="164" t="s">
        <v>261</v>
      </c>
      <c r="AU1518" s="164" t="s">
        <v>82</v>
      </c>
      <c r="AV1518" s="14" t="s">
        <v>259</v>
      </c>
      <c r="AW1518" s="14" t="s">
        <v>30</v>
      </c>
      <c r="AX1518" s="14" t="s">
        <v>80</v>
      </c>
      <c r="AY1518" s="164" t="s">
        <v>252</v>
      </c>
    </row>
    <row r="1519" spans="2:65" s="1" customFormat="1" ht="33" customHeight="1">
      <c r="B1519" s="32"/>
      <c r="C1519" s="136" t="s">
        <v>1897</v>
      </c>
      <c r="D1519" s="136" t="s">
        <v>254</v>
      </c>
      <c r="E1519" s="137" t="s">
        <v>1898</v>
      </c>
      <c r="F1519" s="138" t="s">
        <v>1899</v>
      </c>
      <c r="G1519" s="139" t="s">
        <v>257</v>
      </c>
      <c r="H1519" s="140">
        <v>341.27100000000002</v>
      </c>
      <c r="I1519" s="141"/>
      <c r="J1519" s="142">
        <f>ROUND(I1519*H1519,2)</f>
        <v>0</v>
      </c>
      <c r="K1519" s="138" t="s">
        <v>258</v>
      </c>
      <c r="L1519" s="32"/>
      <c r="M1519" s="143" t="s">
        <v>1</v>
      </c>
      <c r="N1519" s="144" t="s">
        <v>38</v>
      </c>
      <c r="P1519" s="145">
        <f>O1519*H1519</f>
        <v>0</v>
      </c>
      <c r="Q1519" s="145">
        <v>2.0000000000000001E-4</v>
      </c>
      <c r="R1519" s="145">
        <f>Q1519*H1519</f>
        <v>6.8254200000000001E-2</v>
      </c>
      <c r="S1519" s="145">
        <v>0</v>
      </c>
      <c r="T1519" s="146">
        <f>S1519*H1519</f>
        <v>0</v>
      </c>
      <c r="AR1519" s="147" t="s">
        <v>368</v>
      </c>
      <c r="AT1519" s="147" t="s">
        <v>254</v>
      </c>
      <c r="AU1519" s="147" t="s">
        <v>82</v>
      </c>
      <c r="AY1519" s="17" t="s">
        <v>252</v>
      </c>
      <c r="BE1519" s="148">
        <f>IF(N1519="základní",J1519,0)</f>
        <v>0</v>
      </c>
      <c r="BF1519" s="148">
        <f>IF(N1519="snížená",J1519,0)</f>
        <v>0</v>
      </c>
      <c r="BG1519" s="148">
        <f>IF(N1519="zákl. přenesená",J1519,0)</f>
        <v>0</v>
      </c>
      <c r="BH1519" s="148">
        <f>IF(N1519="sníž. přenesená",J1519,0)</f>
        <v>0</v>
      </c>
      <c r="BI1519" s="148">
        <f>IF(N1519="nulová",J1519,0)</f>
        <v>0</v>
      </c>
      <c r="BJ1519" s="17" t="s">
        <v>80</v>
      </c>
      <c r="BK1519" s="148">
        <f>ROUND(I1519*H1519,2)</f>
        <v>0</v>
      </c>
      <c r="BL1519" s="17" t="s">
        <v>368</v>
      </c>
      <c r="BM1519" s="147" t="s">
        <v>1900</v>
      </c>
    </row>
    <row r="1520" spans="2:65" s="12" customFormat="1">
      <c r="B1520" s="149"/>
      <c r="D1520" s="150" t="s">
        <v>261</v>
      </c>
      <c r="E1520" s="151" t="s">
        <v>1</v>
      </c>
      <c r="F1520" s="152" t="s">
        <v>1883</v>
      </c>
      <c r="H1520" s="151" t="s">
        <v>1</v>
      </c>
      <c r="I1520" s="153"/>
      <c r="L1520" s="149"/>
      <c r="M1520" s="154"/>
      <c r="T1520" s="155"/>
      <c r="AT1520" s="151" t="s">
        <v>261</v>
      </c>
      <c r="AU1520" s="151" t="s">
        <v>82</v>
      </c>
      <c r="AV1520" s="12" t="s">
        <v>80</v>
      </c>
      <c r="AW1520" s="12" t="s">
        <v>30</v>
      </c>
      <c r="AX1520" s="12" t="s">
        <v>73</v>
      </c>
      <c r="AY1520" s="151" t="s">
        <v>252</v>
      </c>
    </row>
    <row r="1521" spans="2:65" s="13" customFormat="1">
      <c r="B1521" s="156"/>
      <c r="D1521" s="150" t="s">
        <v>261</v>
      </c>
      <c r="E1521" s="157" t="s">
        <v>1</v>
      </c>
      <c r="F1521" s="158" t="s">
        <v>1884</v>
      </c>
      <c r="H1521" s="159">
        <v>230.43</v>
      </c>
      <c r="I1521" s="160"/>
      <c r="L1521" s="156"/>
      <c r="M1521" s="161"/>
      <c r="T1521" s="162"/>
      <c r="AT1521" s="157" t="s">
        <v>261</v>
      </c>
      <c r="AU1521" s="157" t="s">
        <v>82</v>
      </c>
      <c r="AV1521" s="13" t="s">
        <v>82</v>
      </c>
      <c r="AW1521" s="13" t="s">
        <v>30</v>
      </c>
      <c r="AX1521" s="13" t="s">
        <v>73</v>
      </c>
      <c r="AY1521" s="157" t="s">
        <v>252</v>
      </c>
    </row>
    <row r="1522" spans="2:65" s="12" customFormat="1">
      <c r="B1522" s="149"/>
      <c r="D1522" s="150" t="s">
        <v>261</v>
      </c>
      <c r="E1522" s="151" t="s">
        <v>1</v>
      </c>
      <c r="F1522" s="152" t="s">
        <v>1901</v>
      </c>
      <c r="H1522" s="151" t="s">
        <v>1</v>
      </c>
      <c r="I1522" s="153"/>
      <c r="L1522" s="149"/>
      <c r="M1522" s="154"/>
      <c r="T1522" s="155"/>
      <c r="AT1522" s="151" t="s">
        <v>261</v>
      </c>
      <c r="AU1522" s="151" t="s">
        <v>82</v>
      </c>
      <c r="AV1522" s="12" t="s">
        <v>80</v>
      </c>
      <c r="AW1522" s="12" t="s">
        <v>30</v>
      </c>
      <c r="AX1522" s="12" t="s">
        <v>73</v>
      </c>
      <c r="AY1522" s="151" t="s">
        <v>252</v>
      </c>
    </row>
    <row r="1523" spans="2:65" s="13" customFormat="1">
      <c r="B1523" s="156"/>
      <c r="D1523" s="150" t="s">
        <v>261</v>
      </c>
      <c r="E1523" s="157" t="s">
        <v>1</v>
      </c>
      <c r="F1523" s="158" t="s">
        <v>1902</v>
      </c>
      <c r="H1523" s="159">
        <v>110.84099999999999</v>
      </c>
      <c r="I1523" s="160"/>
      <c r="L1523" s="156"/>
      <c r="M1523" s="161"/>
      <c r="T1523" s="162"/>
      <c r="AT1523" s="157" t="s">
        <v>261</v>
      </c>
      <c r="AU1523" s="157" t="s">
        <v>82</v>
      </c>
      <c r="AV1523" s="13" t="s">
        <v>82</v>
      </c>
      <c r="AW1523" s="13" t="s">
        <v>30</v>
      </c>
      <c r="AX1523" s="13" t="s">
        <v>73</v>
      </c>
      <c r="AY1523" s="157" t="s">
        <v>252</v>
      </c>
    </row>
    <row r="1524" spans="2:65" s="14" customFormat="1">
      <c r="B1524" s="163"/>
      <c r="D1524" s="150" t="s">
        <v>261</v>
      </c>
      <c r="E1524" s="164" t="s">
        <v>1</v>
      </c>
      <c r="F1524" s="165" t="s">
        <v>277</v>
      </c>
      <c r="H1524" s="166">
        <v>341.27100000000002</v>
      </c>
      <c r="I1524" s="167"/>
      <c r="L1524" s="163"/>
      <c r="M1524" s="168"/>
      <c r="T1524" s="169"/>
      <c r="AT1524" s="164" t="s">
        <v>261</v>
      </c>
      <c r="AU1524" s="164" t="s">
        <v>82</v>
      </c>
      <c r="AV1524" s="14" t="s">
        <v>259</v>
      </c>
      <c r="AW1524" s="14" t="s">
        <v>30</v>
      </c>
      <c r="AX1524" s="14" t="s">
        <v>80</v>
      </c>
      <c r="AY1524" s="164" t="s">
        <v>252</v>
      </c>
    </row>
    <row r="1525" spans="2:65" s="1" customFormat="1" ht="37.9" customHeight="1">
      <c r="B1525" s="32"/>
      <c r="C1525" s="136" t="s">
        <v>1903</v>
      </c>
      <c r="D1525" s="136" t="s">
        <v>254</v>
      </c>
      <c r="E1525" s="137" t="s">
        <v>1904</v>
      </c>
      <c r="F1525" s="138" t="s">
        <v>1905</v>
      </c>
      <c r="G1525" s="139" t="s">
        <v>257</v>
      </c>
      <c r="H1525" s="140">
        <v>2081.52</v>
      </c>
      <c r="I1525" s="141"/>
      <c r="J1525" s="142">
        <f>ROUND(I1525*H1525,2)</f>
        <v>0</v>
      </c>
      <c r="K1525" s="138" t="s">
        <v>258</v>
      </c>
      <c r="L1525" s="32"/>
      <c r="M1525" s="143" t="s">
        <v>1</v>
      </c>
      <c r="N1525" s="144" t="s">
        <v>38</v>
      </c>
      <c r="P1525" s="145">
        <f>O1525*H1525</f>
        <v>0</v>
      </c>
      <c r="Q1525" s="145">
        <v>2.9E-4</v>
      </c>
      <c r="R1525" s="145">
        <f>Q1525*H1525</f>
        <v>0.60364079999999998</v>
      </c>
      <c r="S1525" s="145">
        <v>0</v>
      </c>
      <c r="T1525" s="146">
        <f>S1525*H1525</f>
        <v>0</v>
      </c>
      <c r="AR1525" s="147" t="s">
        <v>368</v>
      </c>
      <c r="AT1525" s="147" t="s">
        <v>254</v>
      </c>
      <c r="AU1525" s="147" t="s">
        <v>82</v>
      </c>
      <c r="AY1525" s="17" t="s">
        <v>252</v>
      </c>
      <c r="BE1525" s="148">
        <f>IF(N1525="základní",J1525,0)</f>
        <v>0</v>
      </c>
      <c r="BF1525" s="148">
        <f>IF(N1525="snížená",J1525,0)</f>
        <v>0</v>
      </c>
      <c r="BG1525" s="148">
        <f>IF(N1525="zákl. přenesená",J1525,0)</f>
        <v>0</v>
      </c>
      <c r="BH1525" s="148">
        <f>IF(N1525="sníž. přenesená",J1525,0)</f>
        <v>0</v>
      </c>
      <c r="BI1525" s="148">
        <f>IF(N1525="nulová",J1525,0)</f>
        <v>0</v>
      </c>
      <c r="BJ1525" s="17" t="s">
        <v>80</v>
      </c>
      <c r="BK1525" s="148">
        <f>ROUND(I1525*H1525,2)</f>
        <v>0</v>
      </c>
      <c r="BL1525" s="17" t="s">
        <v>368</v>
      </c>
      <c r="BM1525" s="147" t="s">
        <v>1906</v>
      </c>
    </row>
    <row r="1526" spans="2:65" s="12" customFormat="1">
      <c r="B1526" s="149"/>
      <c r="D1526" s="150" t="s">
        <v>261</v>
      </c>
      <c r="E1526" s="151" t="s">
        <v>1</v>
      </c>
      <c r="F1526" s="152" t="s">
        <v>1889</v>
      </c>
      <c r="H1526" s="151" t="s">
        <v>1</v>
      </c>
      <c r="I1526" s="153"/>
      <c r="L1526" s="149"/>
      <c r="M1526" s="154"/>
      <c r="T1526" s="155"/>
      <c r="AT1526" s="151" t="s">
        <v>261</v>
      </c>
      <c r="AU1526" s="151" t="s">
        <v>82</v>
      </c>
      <c r="AV1526" s="12" t="s">
        <v>80</v>
      </c>
      <c r="AW1526" s="12" t="s">
        <v>30</v>
      </c>
      <c r="AX1526" s="12" t="s">
        <v>73</v>
      </c>
      <c r="AY1526" s="151" t="s">
        <v>252</v>
      </c>
    </row>
    <row r="1527" spans="2:65" s="13" customFormat="1">
      <c r="B1527" s="156"/>
      <c r="D1527" s="150" t="s">
        <v>261</v>
      </c>
      <c r="E1527" s="157" t="s">
        <v>1</v>
      </c>
      <c r="F1527" s="158" t="s">
        <v>1890</v>
      </c>
      <c r="H1527" s="159">
        <v>472.67500000000001</v>
      </c>
      <c r="I1527" s="160"/>
      <c r="L1527" s="156"/>
      <c r="M1527" s="161"/>
      <c r="T1527" s="162"/>
      <c r="AT1527" s="157" t="s">
        <v>261</v>
      </c>
      <c r="AU1527" s="157" t="s">
        <v>82</v>
      </c>
      <c r="AV1527" s="13" t="s">
        <v>82</v>
      </c>
      <c r="AW1527" s="13" t="s">
        <v>30</v>
      </c>
      <c r="AX1527" s="13" t="s">
        <v>73</v>
      </c>
      <c r="AY1527" s="157" t="s">
        <v>252</v>
      </c>
    </row>
    <row r="1528" spans="2:65" s="12" customFormat="1">
      <c r="B1528" s="149"/>
      <c r="D1528" s="150" t="s">
        <v>261</v>
      </c>
      <c r="E1528" s="151" t="s">
        <v>1</v>
      </c>
      <c r="F1528" s="152" t="s">
        <v>1891</v>
      </c>
      <c r="H1528" s="151" t="s">
        <v>1</v>
      </c>
      <c r="I1528" s="153"/>
      <c r="L1528" s="149"/>
      <c r="M1528" s="154"/>
      <c r="T1528" s="155"/>
      <c r="AT1528" s="151" t="s">
        <v>261</v>
      </c>
      <c r="AU1528" s="151" t="s">
        <v>82</v>
      </c>
      <c r="AV1528" s="12" t="s">
        <v>80</v>
      </c>
      <c r="AW1528" s="12" t="s">
        <v>30</v>
      </c>
      <c r="AX1528" s="12" t="s">
        <v>73</v>
      </c>
      <c r="AY1528" s="151" t="s">
        <v>252</v>
      </c>
    </row>
    <row r="1529" spans="2:65" s="13" customFormat="1">
      <c r="B1529" s="156"/>
      <c r="D1529" s="150" t="s">
        <v>261</v>
      </c>
      <c r="E1529" s="157" t="s">
        <v>1</v>
      </c>
      <c r="F1529" s="158" t="s">
        <v>1892</v>
      </c>
      <c r="H1529" s="159">
        <v>1051.047</v>
      </c>
      <c r="I1529" s="160"/>
      <c r="L1529" s="156"/>
      <c r="M1529" s="161"/>
      <c r="T1529" s="162"/>
      <c r="AT1529" s="157" t="s">
        <v>261</v>
      </c>
      <c r="AU1529" s="157" t="s">
        <v>82</v>
      </c>
      <c r="AV1529" s="13" t="s">
        <v>82</v>
      </c>
      <c r="AW1529" s="13" t="s">
        <v>30</v>
      </c>
      <c r="AX1529" s="13" t="s">
        <v>73</v>
      </c>
      <c r="AY1529" s="157" t="s">
        <v>252</v>
      </c>
    </row>
    <row r="1530" spans="2:65" s="12" customFormat="1">
      <c r="B1530" s="149"/>
      <c r="D1530" s="150" t="s">
        <v>261</v>
      </c>
      <c r="E1530" s="151" t="s">
        <v>1</v>
      </c>
      <c r="F1530" s="152" t="s">
        <v>1893</v>
      </c>
      <c r="H1530" s="151" t="s">
        <v>1</v>
      </c>
      <c r="I1530" s="153"/>
      <c r="L1530" s="149"/>
      <c r="M1530" s="154"/>
      <c r="T1530" s="155"/>
      <c r="AT1530" s="151" t="s">
        <v>261</v>
      </c>
      <c r="AU1530" s="151" t="s">
        <v>82</v>
      </c>
      <c r="AV1530" s="12" t="s">
        <v>80</v>
      </c>
      <c r="AW1530" s="12" t="s">
        <v>30</v>
      </c>
      <c r="AX1530" s="12" t="s">
        <v>73</v>
      </c>
      <c r="AY1530" s="151" t="s">
        <v>252</v>
      </c>
    </row>
    <row r="1531" spans="2:65" s="13" customFormat="1">
      <c r="B1531" s="156"/>
      <c r="D1531" s="150" t="s">
        <v>261</v>
      </c>
      <c r="E1531" s="157" t="s">
        <v>1</v>
      </c>
      <c r="F1531" s="158" t="s">
        <v>1894</v>
      </c>
      <c r="H1531" s="159">
        <v>239.55600000000001</v>
      </c>
      <c r="I1531" s="160"/>
      <c r="L1531" s="156"/>
      <c r="M1531" s="161"/>
      <c r="T1531" s="162"/>
      <c r="AT1531" s="157" t="s">
        <v>261</v>
      </c>
      <c r="AU1531" s="157" t="s">
        <v>82</v>
      </c>
      <c r="AV1531" s="13" t="s">
        <v>82</v>
      </c>
      <c r="AW1531" s="13" t="s">
        <v>30</v>
      </c>
      <c r="AX1531" s="13" t="s">
        <v>73</v>
      </c>
      <c r="AY1531" s="157" t="s">
        <v>252</v>
      </c>
    </row>
    <row r="1532" spans="2:65" s="12" customFormat="1">
      <c r="B1532" s="149"/>
      <c r="D1532" s="150" t="s">
        <v>261</v>
      </c>
      <c r="E1532" s="151" t="s">
        <v>1</v>
      </c>
      <c r="F1532" s="152" t="s">
        <v>1895</v>
      </c>
      <c r="H1532" s="151" t="s">
        <v>1</v>
      </c>
      <c r="I1532" s="153"/>
      <c r="L1532" s="149"/>
      <c r="M1532" s="154"/>
      <c r="T1532" s="155"/>
      <c r="AT1532" s="151" t="s">
        <v>261</v>
      </c>
      <c r="AU1532" s="151" t="s">
        <v>82</v>
      </c>
      <c r="AV1532" s="12" t="s">
        <v>80</v>
      </c>
      <c r="AW1532" s="12" t="s">
        <v>30</v>
      </c>
      <c r="AX1532" s="12" t="s">
        <v>73</v>
      </c>
      <c r="AY1532" s="151" t="s">
        <v>252</v>
      </c>
    </row>
    <row r="1533" spans="2:65" s="13" customFormat="1">
      <c r="B1533" s="156"/>
      <c r="D1533" s="150" t="s">
        <v>261</v>
      </c>
      <c r="E1533" s="157" t="s">
        <v>1</v>
      </c>
      <c r="F1533" s="158" t="s">
        <v>1896</v>
      </c>
      <c r="H1533" s="159">
        <v>318.24200000000002</v>
      </c>
      <c r="I1533" s="160"/>
      <c r="L1533" s="156"/>
      <c r="M1533" s="161"/>
      <c r="T1533" s="162"/>
      <c r="AT1533" s="157" t="s">
        <v>261</v>
      </c>
      <c r="AU1533" s="157" t="s">
        <v>82</v>
      </c>
      <c r="AV1533" s="13" t="s">
        <v>82</v>
      </c>
      <c r="AW1533" s="13" t="s">
        <v>30</v>
      </c>
      <c r="AX1533" s="13" t="s">
        <v>73</v>
      </c>
      <c r="AY1533" s="157" t="s">
        <v>252</v>
      </c>
    </row>
    <row r="1534" spans="2:65" s="14" customFormat="1">
      <c r="B1534" s="163"/>
      <c r="D1534" s="150" t="s">
        <v>261</v>
      </c>
      <c r="E1534" s="164" t="s">
        <v>1</v>
      </c>
      <c r="F1534" s="165" t="s">
        <v>277</v>
      </c>
      <c r="H1534" s="166">
        <v>2081.52</v>
      </c>
      <c r="I1534" s="167"/>
      <c r="L1534" s="163"/>
      <c r="M1534" s="168"/>
      <c r="T1534" s="169"/>
      <c r="AT1534" s="164" t="s">
        <v>261</v>
      </c>
      <c r="AU1534" s="164" t="s">
        <v>82</v>
      </c>
      <c r="AV1534" s="14" t="s">
        <v>259</v>
      </c>
      <c r="AW1534" s="14" t="s">
        <v>30</v>
      </c>
      <c r="AX1534" s="14" t="s">
        <v>80</v>
      </c>
      <c r="AY1534" s="164" t="s">
        <v>252</v>
      </c>
    </row>
    <row r="1535" spans="2:65" s="1" customFormat="1" ht="37.9" customHeight="1">
      <c r="B1535" s="32"/>
      <c r="C1535" s="136" t="s">
        <v>1907</v>
      </c>
      <c r="D1535" s="136" t="s">
        <v>254</v>
      </c>
      <c r="E1535" s="137" t="s">
        <v>1908</v>
      </c>
      <c r="F1535" s="138" t="s">
        <v>1909</v>
      </c>
      <c r="G1535" s="139" t="s">
        <v>257</v>
      </c>
      <c r="H1535" s="140">
        <v>341.27100000000002</v>
      </c>
      <c r="I1535" s="141"/>
      <c r="J1535" s="142">
        <f>ROUND(I1535*H1535,2)</f>
        <v>0</v>
      </c>
      <c r="K1535" s="138" t="s">
        <v>258</v>
      </c>
      <c r="L1535" s="32"/>
      <c r="M1535" s="143" t="s">
        <v>1</v>
      </c>
      <c r="N1535" s="144" t="s">
        <v>38</v>
      </c>
      <c r="P1535" s="145">
        <f>O1535*H1535</f>
        <v>0</v>
      </c>
      <c r="Q1535" s="145">
        <v>2.9E-4</v>
      </c>
      <c r="R1535" s="145">
        <f>Q1535*H1535</f>
        <v>9.8968590000000009E-2</v>
      </c>
      <c r="S1535" s="145">
        <v>0</v>
      </c>
      <c r="T1535" s="146">
        <f>S1535*H1535</f>
        <v>0</v>
      </c>
      <c r="AR1535" s="147" t="s">
        <v>368</v>
      </c>
      <c r="AT1535" s="147" t="s">
        <v>254</v>
      </c>
      <c r="AU1535" s="147" t="s">
        <v>82</v>
      </c>
      <c r="AY1535" s="17" t="s">
        <v>252</v>
      </c>
      <c r="BE1535" s="148">
        <f>IF(N1535="základní",J1535,0)</f>
        <v>0</v>
      </c>
      <c r="BF1535" s="148">
        <f>IF(N1535="snížená",J1535,0)</f>
        <v>0</v>
      </c>
      <c r="BG1535" s="148">
        <f>IF(N1535="zákl. přenesená",J1535,0)</f>
        <v>0</v>
      </c>
      <c r="BH1535" s="148">
        <f>IF(N1535="sníž. přenesená",J1535,0)</f>
        <v>0</v>
      </c>
      <c r="BI1535" s="148">
        <f>IF(N1535="nulová",J1535,0)</f>
        <v>0</v>
      </c>
      <c r="BJ1535" s="17" t="s">
        <v>80</v>
      </c>
      <c r="BK1535" s="148">
        <f>ROUND(I1535*H1535,2)</f>
        <v>0</v>
      </c>
      <c r="BL1535" s="17" t="s">
        <v>368</v>
      </c>
      <c r="BM1535" s="147" t="s">
        <v>1910</v>
      </c>
    </row>
    <row r="1536" spans="2:65" s="12" customFormat="1">
      <c r="B1536" s="149"/>
      <c r="D1536" s="150" t="s">
        <v>261</v>
      </c>
      <c r="E1536" s="151" t="s">
        <v>1</v>
      </c>
      <c r="F1536" s="152" t="s">
        <v>1883</v>
      </c>
      <c r="H1536" s="151" t="s">
        <v>1</v>
      </c>
      <c r="I1536" s="153"/>
      <c r="L1536" s="149"/>
      <c r="M1536" s="154"/>
      <c r="T1536" s="155"/>
      <c r="AT1536" s="151" t="s">
        <v>261</v>
      </c>
      <c r="AU1536" s="151" t="s">
        <v>82</v>
      </c>
      <c r="AV1536" s="12" t="s">
        <v>80</v>
      </c>
      <c r="AW1536" s="12" t="s">
        <v>30</v>
      </c>
      <c r="AX1536" s="12" t="s">
        <v>73</v>
      </c>
      <c r="AY1536" s="151" t="s">
        <v>252</v>
      </c>
    </row>
    <row r="1537" spans="2:65" s="13" customFormat="1">
      <c r="B1537" s="156"/>
      <c r="D1537" s="150" t="s">
        <v>261</v>
      </c>
      <c r="E1537" s="157" t="s">
        <v>1</v>
      </c>
      <c r="F1537" s="158" t="s">
        <v>1884</v>
      </c>
      <c r="H1537" s="159">
        <v>230.43</v>
      </c>
      <c r="I1537" s="160"/>
      <c r="L1537" s="156"/>
      <c r="M1537" s="161"/>
      <c r="T1537" s="162"/>
      <c r="AT1537" s="157" t="s">
        <v>261</v>
      </c>
      <c r="AU1537" s="157" t="s">
        <v>82</v>
      </c>
      <c r="AV1537" s="13" t="s">
        <v>82</v>
      </c>
      <c r="AW1537" s="13" t="s">
        <v>30</v>
      </c>
      <c r="AX1537" s="13" t="s">
        <v>73</v>
      </c>
      <c r="AY1537" s="157" t="s">
        <v>252</v>
      </c>
    </row>
    <row r="1538" spans="2:65" s="12" customFormat="1">
      <c r="B1538" s="149"/>
      <c r="D1538" s="150" t="s">
        <v>261</v>
      </c>
      <c r="E1538" s="151" t="s">
        <v>1</v>
      </c>
      <c r="F1538" s="152" t="s">
        <v>1901</v>
      </c>
      <c r="H1538" s="151" t="s">
        <v>1</v>
      </c>
      <c r="I1538" s="153"/>
      <c r="L1538" s="149"/>
      <c r="M1538" s="154"/>
      <c r="T1538" s="155"/>
      <c r="AT1538" s="151" t="s">
        <v>261</v>
      </c>
      <c r="AU1538" s="151" t="s">
        <v>82</v>
      </c>
      <c r="AV1538" s="12" t="s">
        <v>80</v>
      </c>
      <c r="AW1538" s="12" t="s">
        <v>30</v>
      </c>
      <c r="AX1538" s="12" t="s">
        <v>73</v>
      </c>
      <c r="AY1538" s="151" t="s">
        <v>252</v>
      </c>
    </row>
    <row r="1539" spans="2:65" s="13" customFormat="1">
      <c r="B1539" s="156"/>
      <c r="D1539" s="150" t="s">
        <v>261</v>
      </c>
      <c r="E1539" s="157" t="s">
        <v>1</v>
      </c>
      <c r="F1539" s="158" t="s">
        <v>1902</v>
      </c>
      <c r="H1539" s="159">
        <v>110.84099999999999</v>
      </c>
      <c r="I1539" s="160"/>
      <c r="L1539" s="156"/>
      <c r="M1539" s="161"/>
      <c r="T1539" s="162"/>
      <c r="AT1539" s="157" t="s">
        <v>261</v>
      </c>
      <c r="AU1539" s="157" t="s">
        <v>82</v>
      </c>
      <c r="AV1539" s="13" t="s">
        <v>82</v>
      </c>
      <c r="AW1539" s="13" t="s">
        <v>30</v>
      </c>
      <c r="AX1539" s="13" t="s">
        <v>73</v>
      </c>
      <c r="AY1539" s="157" t="s">
        <v>252</v>
      </c>
    </row>
    <row r="1540" spans="2:65" s="14" customFormat="1">
      <c r="B1540" s="163"/>
      <c r="D1540" s="150" t="s">
        <v>261</v>
      </c>
      <c r="E1540" s="164" t="s">
        <v>1</v>
      </c>
      <c r="F1540" s="165" t="s">
        <v>277</v>
      </c>
      <c r="H1540" s="166">
        <v>341.27100000000002</v>
      </c>
      <c r="I1540" s="167"/>
      <c r="L1540" s="163"/>
      <c r="M1540" s="168"/>
      <c r="T1540" s="169"/>
      <c r="AT1540" s="164" t="s">
        <v>261</v>
      </c>
      <c r="AU1540" s="164" t="s">
        <v>82</v>
      </c>
      <c r="AV1540" s="14" t="s">
        <v>259</v>
      </c>
      <c r="AW1540" s="14" t="s">
        <v>30</v>
      </c>
      <c r="AX1540" s="14" t="s">
        <v>80</v>
      </c>
      <c r="AY1540" s="164" t="s">
        <v>252</v>
      </c>
    </row>
    <row r="1541" spans="2:65" s="11" customFormat="1" ht="25.9" customHeight="1">
      <c r="B1541" s="124"/>
      <c r="D1541" s="125" t="s">
        <v>72</v>
      </c>
      <c r="E1541" s="126" t="s">
        <v>463</v>
      </c>
      <c r="F1541" s="126" t="s">
        <v>1911</v>
      </c>
      <c r="I1541" s="127"/>
      <c r="J1541" s="128">
        <f>BK1541</f>
        <v>0</v>
      </c>
      <c r="L1541" s="124"/>
      <c r="M1541" s="129"/>
      <c r="P1541" s="130">
        <f>P1542</f>
        <v>0</v>
      </c>
      <c r="R1541" s="130">
        <f>R1542</f>
        <v>0</v>
      </c>
      <c r="T1541" s="131">
        <f>T1542</f>
        <v>0</v>
      </c>
      <c r="AR1541" s="125" t="s">
        <v>96</v>
      </c>
      <c r="AT1541" s="132" t="s">
        <v>72</v>
      </c>
      <c r="AU1541" s="132" t="s">
        <v>73</v>
      </c>
      <c r="AY1541" s="125" t="s">
        <v>252</v>
      </c>
      <c r="BK1541" s="133">
        <f>BK1542</f>
        <v>0</v>
      </c>
    </row>
    <row r="1542" spans="2:65" s="11" customFormat="1" ht="22.9" customHeight="1">
      <c r="B1542" s="124"/>
      <c r="D1542" s="125" t="s">
        <v>72</v>
      </c>
      <c r="E1542" s="134" t="s">
        <v>1912</v>
      </c>
      <c r="F1542" s="134" t="s">
        <v>1913</v>
      </c>
      <c r="I1542" s="127"/>
      <c r="J1542" s="135">
        <f>BK1542</f>
        <v>0</v>
      </c>
      <c r="L1542" s="124"/>
      <c r="M1542" s="129"/>
      <c r="P1542" s="130">
        <f>SUM(P1543:P1544)</f>
        <v>0</v>
      </c>
      <c r="R1542" s="130">
        <f>SUM(R1543:R1544)</f>
        <v>0</v>
      </c>
      <c r="T1542" s="131">
        <f>SUM(T1543:T1544)</f>
        <v>0</v>
      </c>
      <c r="AR1542" s="125" t="s">
        <v>96</v>
      </c>
      <c r="AT1542" s="132" t="s">
        <v>72</v>
      </c>
      <c r="AU1542" s="132" t="s">
        <v>80</v>
      </c>
      <c r="AY1542" s="125" t="s">
        <v>252</v>
      </c>
      <c r="BK1542" s="133">
        <f>SUM(BK1543:BK1544)</f>
        <v>0</v>
      </c>
    </row>
    <row r="1543" spans="2:65" s="1" customFormat="1" ht="49.15" customHeight="1">
      <c r="B1543" s="32"/>
      <c r="C1543" s="136" t="s">
        <v>1914</v>
      </c>
      <c r="D1543" s="136" t="s">
        <v>254</v>
      </c>
      <c r="E1543" s="137" t="s">
        <v>1915</v>
      </c>
      <c r="F1543" s="138" t="s">
        <v>1916</v>
      </c>
      <c r="G1543" s="139" t="s">
        <v>345</v>
      </c>
      <c r="H1543" s="140">
        <v>1</v>
      </c>
      <c r="I1543" s="141"/>
      <c r="J1543" s="142">
        <f>ROUND(I1543*H1543,2)</f>
        <v>0</v>
      </c>
      <c r="K1543" s="138" t="s">
        <v>1</v>
      </c>
      <c r="L1543" s="32"/>
      <c r="M1543" s="143" t="s">
        <v>1</v>
      </c>
      <c r="N1543" s="144" t="s">
        <v>38</v>
      </c>
      <c r="P1543" s="145">
        <f>O1543*H1543</f>
        <v>0</v>
      </c>
      <c r="Q1543" s="145">
        <v>0</v>
      </c>
      <c r="R1543" s="145">
        <f>Q1543*H1543</f>
        <v>0</v>
      </c>
      <c r="S1543" s="145">
        <v>0</v>
      </c>
      <c r="T1543" s="146">
        <f>S1543*H1543</f>
        <v>0</v>
      </c>
      <c r="AR1543" s="147" t="s">
        <v>744</v>
      </c>
      <c r="AT1543" s="147" t="s">
        <v>254</v>
      </c>
      <c r="AU1543" s="147" t="s">
        <v>82</v>
      </c>
      <c r="AY1543" s="17" t="s">
        <v>252</v>
      </c>
      <c r="BE1543" s="148">
        <f>IF(N1543="základní",J1543,0)</f>
        <v>0</v>
      </c>
      <c r="BF1543" s="148">
        <f>IF(N1543="snížená",J1543,0)</f>
        <v>0</v>
      </c>
      <c r="BG1543" s="148">
        <f>IF(N1543="zákl. přenesená",J1543,0)</f>
        <v>0</v>
      </c>
      <c r="BH1543" s="148">
        <f>IF(N1543="sníž. přenesená",J1543,0)</f>
        <v>0</v>
      </c>
      <c r="BI1543" s="148">
        <f>IF(N1543="nulová",J1543,0)</f>
        <v>0</v>
      </c>
      <c r="BJ1543" s="17" t="s">
        <v>80</v>
      </c>
      <c r="BK1543" s="148">
        <f>ROUND(I1543*H1543,2)</f>
        <v>0</v>
      </c>
      <c r="BL1543" s="17" t="s">
        <v>744</v>
      </c>
      <c r="BM1543" s="147" t="s">
        <v>1917</v>
      </c>
    </row>
    <row r="1544" spans="2:65" s="1" customFormat="1" ht="49.15" customHeight="1">
      <c r="B1544" s="32"/>
      <c r="C1544" s="136" t="s">
        <v>1918</v>
      </c>
      <c r="D1544" s="136" t="s">
        <v>254</v>
      </c>
      <c r="E1544" s="137" t="s">
        <v>1919</v>
      </c>
      <c r="F1544" s="138" t="s">
        <v>1920</v>
      </c>
      <c r="G1544" s="139" t="s">
        <v>345</v>
      </c>
      <c r="H1544" s="140">
        <v>1</v>
      </c>
      <c r="I1544" s="141"/>
      <c r="J1544" s="142">
        <f>ROUND(I1544*H1544,2)</f>
        <v>0</v>
      </c>
      <c r="K1544" s="138" t="s">
        <v>1</v>
      </c>
      <c r="L1544" s="32"/>
      <c r="M1544" s="188" t="s">
        <v>1</v>
      </c>
      <c r="N1544" s="189" t="s">
        <v>38</v>
      </c>
      <c r="O1544" s="190"/>
      <c r="P1544" s="191">
        <f>O1544*H1544</f>
        <v>0</v>
      </c>
      <c r="Q1544" s="191">
        <v>0</v>
      </c>
      <c r="R1544" s="191">
        <f>Q1544*H1544</f>
        <v>0</v>
      </c>
      <c r="S1544" s="191">
        <v>0</v>
      </c>
      <c r="T1544" s="192">
        <f>S1544*H1544</f>
        <v>0</v>
      </c>
      <c r="AR1544" s="147" t="s">
        <v>744</v>
      </c>
      <c r="AT1544" s="147" t="s">
        <v>254</v>
      </c>
      <c r="AU1544" s="147" t="s">
        <v>82</v>
      </c>
      <c r="AY1544" s="17" t="s">
        <v>252</v>
      </c>
      <c r="BE1544" s="148">
        <f>IF(N1544="základní",J1544,0)</f>
        <v>0</v>
      </c>
      <c r="BF1544" s="148">
        <f>IF(N1544="snížená",J1544,0)</f>
        <v>0</v>
      </c>
      <c r="BG1544" s="148">
        <f>IF(N1544="zákl. přenesená",J1544,0)</f>
        <v>0</v>
      </c>
      <c r="BH1544" s="148">
        <f>IF(N1544="sníž. přenesená",J1544,0)</f>
        <v>0</v>
      </c>
      <c r="BI1544" s="148">
        <f>IF(N1544="nulová",J1544,0)</f>
        <v>0</v>
      </c>
      <c r="BJ1544" s="17" t="s">
        <v>80</v>
      </c>
      <c r="BK1544" s="148">
        <f>ROUND(I1544*H1544,2)</f>
        <v>0</v>
      </c>
      <c r="BL1544" s="17" t="s">
        <v>744</v>
      </c>
      <c r="BM1544" s="147" t="s">
        <v>1921</v>
      </c>
    </row>
    <row r="1545" spans="2:65" s="1" customFormat="1" ht="6.95" customHeight="1">
      <c r="B1545" s="44"/>
      <c r="C1545" s="45"/>
      <c r="D1545" s="45"/>
      <c r="E1545" s="45"/>
      <c r="F1545" s="45"/>
      <c r="G1545" s="45"/>
      <c r="H1545" s="45"/>
      <c r="I1545" s="45"/>
      <c r="J1545" s="45"/>
      <c r="K1545" s="45"/>
      <c r="L1545" s="32"/>
    </row>
  </sheetData>
  <sheetProtection algorithmName="SHA-512" hashValue="ntLP7aMnNY9LJILmK8T2Yrc7dUPooluBPwJToWR1fxK1dWew4Yccwie3kFE9JK4U5EuP35l7cmwEYJoKSlVseg==" saltValue="hyAnbQTY4yyVtIg0cK4UHPB/rOVfqNcEU3pQXr4K2H2MsUju+rJ1n6lXlnZ7scV4RUyOG1QnOXVi4FTgbEiDTg==" spinCount="100000" sheet="1" objects="1" scenarios="1" formatColumns="0" formatRows="0" autoFilter="0"/>
  <autoFilter ref="C152:K1544" xr:uid="{00000000-0009-0000-0000-000001000000}"/>
  <mergeCells count="12">
    <mergeCell ref="E145:H145"/>
    <mergeCell ref="L2:V2"/>
    <mergeCell ref="E85:H85"/>
    <mergeCell ref="E87:H87"/>
    <mergeCell ref="E89:H89"/>
    <mergeCell ref="E141:H141"/>
    <mergeCell ref="E143:H14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4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158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3286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3978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3979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ROUND(J126,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ROUND((SUM(BE126:BE145)),  2)</f>
        <v>0</v>
      </c>
      <c r="I37" s="96">
        <v>0.21</v>
      </c>
      <c r="J37" s="86">
        <f>ROUND(((SUM(BE126:BE145))*I37),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ROUND((SUM(BF126:BF145)),  2)</f>
        <v>0</v>
      </c>
      <c r="I38" s="96">
        <v>0.12</v>
      </c>
      <c r="J38" s="86">
        <f>ROUND(((SUM(BF126:BF145))*I38),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ROUND((SUM(BG126:BG145)),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ROUND((SUM(BH126:BH145)),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ROUND((SUM(BI126:BI145)),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3286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3978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B.4.1 - ERO - 3.np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J126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2266</v>
      </c>
      <c r="E101" s="110"/>
      <c r="F101" s="110"/>
      <c r="G101" s="110"/>
      <c r="H101" s="110"/>
      <c r="I101" s="110"/>
      <c r="J101" s="111">
        <f>J127</f>
        <v>0</v>
      </c>
      <c r="L101" s="108"/>
    </row>
    <row r="102" spans="2:47" s="8" customFormat="1" ht="24.95" customHeight="1">
      <c r="B102" s="108"/>
      <c r="D102" s="109" t="s">
        <v>3980</v>
      </c>
      <c r="E102" s="110"/>
      <c r="F102" s="110"/>
      <c r="G102" s="110"/>
      <c r="H102" s="110"/>
      <c r="I102" s="110"/>
      <c r="J102" s="111">
        <f>J135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237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35" t="str">
        <f>E7</f>
        <v>FN Brno, Jihlavská 20 - rekonstrukce přípravny jídel a rozšíření jídelny</v>
      </c>
      <c r="F112" s="236"/>
      <c r="G112" s="236"/>
      <c r="H112" s="236"/>
      <c r="L112" s="32"/>
    </row>
    <row r="113" spans="2:65" ht="12" customHeight="1">
      <c r="B113" s="20"/>
      <c r="C113" s="27" t="s">
        <v>195</v>
      </c>
      <c r="L113" s="20"/>
    </row>
    <row r="114" spans="2:65" ht="16.5" customHeight="1">
      <c r="B114" s="20"/>
      <c r="E114" s="235" t="s">
        <v>3286</v>
      </c>
      <c r="F114" s="239"/>
      <c r="G114" s="239"/>
      <c r="H114" s="239"/>
      <c r="L114" s="20"/>
    </row>
    <row r="115" spans="2:65" ht="12" customHeight="1">
      <c r="B115" s="20"/>
      <c r="C115" s="27" t="s">
        <v>197</v>
      </c>
      <c r="L115" s="20"/>
    </row>
    <row r="116" spans="2:65" s="1" customFormat="1" ht="16.5" customHeight="1">
      <c r="B116" s="32"/>
      <c r="E116" s="230" t="s">
        <v>3978</v>
      </c>
      <c r="F116" s="237"/>
      <c r="G116" s="237"/>
      <c r="H116" s="237"/>
      <c r="L116" s="32"/>
    </row>
    <row r="117" spans="2:65" s="1" customFormat="1" ht="12" customHeight="1">
      <c r="B117" s="32"/>
      <c r="C117" s="27" t="s">
        <v>2118</v>
      </c>
      <c r="L117" s="32"/>
    </row>
    <row r="118" spans="2:65" s="1" customFormat="1" ht="16.5" customHeight="1">
      <c r="B118" s="32"/>
      <c r="E118" s="217" t="str">
        <f>E13</f>
        <v>B.4.1 - ERO - 3.np</v>
      </c>
      <c r="F118" s="237"/>
      <c r="G118" s="237"/>
      <c r="H118" s="23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</v>
      </c>
      <c r="I120" s="27" t="s">
        <v>22</v>
      </c>
      <c r="J120" s="52" t="str">
        <f>IF(J16="","",J16)</f>
        <v>3. 6. 2025</v>
      </c>
      <c r="L120" s="32"/>
    </row>
    <row r="121" spans="2:65" s="1" customFormat="1" ht="6.95" customHeight="1">
      <c r="B121" s="32"/>
      <c r="L121" s="32"/>
    </row>
    <row r="122" spans="2:65" s="1" customFormat="1" ht="15.2" customHeight="1">
      <c r="B122" s="32"/>
      <c r="C122" s="27" t="s">
        <v>24</v>
      </c>
      <c r="F122" s="25" t="str">
        <f>E19</f>
        <v xml:space="preserve"> </v>
      </c>
      <c r="I122" s="27" t="s">
        <v>29</v>
      </c>
      <c r="J122" s="30" t="str">
        <f>E25</f>
        <v xml:space="preserve"> </v>
      </c>
      <c r="L122" s="32"/>
    </row>
    <row r="123" spans="2:65" s="1" customFormat="1" ht="15.2" customHeight="1">
      <c r="B123" s="32"/>
      <c r="C123" s="27" t="s">
        <v>27</v>
      </c>
      <c r="F123" s="25" t="str">
        <f>IF(E22="","",E22)</f>
        <v>Vyplň údaj</v>
      </c>
      <c r="I123" s="27" t="s">
        <v>31</v>
      </c>
      <c r="J123" s="30" t="str">
        <f>E28</f>
        <v xml:space="preserve">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5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P127+P135</f>
        <v>0</v>
      </c>
      <c r="Q126" s="53"/>
      <c r="R126" s="121">
        <f>R127+R135</f>
        <v>0</v>
      </c>
      <c r="S126" s="53"/>
      <c r="T126" s="122">
        <f>T127+T135</f>
        <v>0</v>
      </c>
      <c r="AT126" s="17" t="s">
        <v>72</v>
      </c>
      <c r="AU126" s="17" t="s">
        <v>203</v>
      </c>
      <c r="BK126" s="123">
        <f>BK127+BK135</f>
        <v>0</v>
      </c>
    </row>
    <row r="127" spans="2:65" s="11" customFormat="1" ht="25.9" customHeight="1">
      <c r="B127" s="124"/>
      <c r="D127" s="125" t="s">
        <v>72</v>
      </c>
      <c r="E127" s="126" t="s">
        <v>2268</v>
      </c>
      <c r="F127" s="126" t="s">
        <v>2269</v>
      </c>
      <c r="I127" s="127"/>
      <c r="J127" s="128">
        <f>BK127</f>
        <v>0</v>
      </c>
      <c r="L127" s="124"/>
      <c r="M127" s="129"/>
      <c r="P127" s="130">
        <f>SUM(P128:P134)</f>
        <v>0</v>
      </c>
      <c r="R127" s="130">
        <f>SUM(R128:R134)</f>
        <v>0</v>
      </c>
      <c r="T127" s="131">
        <f>SUM(T128:T134)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SUM(BK128:BK134)</f>
        <v>0</v>
      </c>
    </row>
    <row r="128" spans="2:65" s="1" customFormat="1" ht="16.5" customHeight="1">
      <c r="B128" s="32"/>
      <c r="C128" s="136" t="s">
        <v>80</v>
      </c>
      <c r="D128" s="136" t="s">
        <v>254</v>
      </c>
      <c r="E128" s="137" t="s">
        <v>80</v>
      </c>
      <c r="F128" s="138" t="s">
        <v>3981</v>
      </c>
      <c r="G128" s="139" t="s">
        <v>2132</v>
      </c>
      <c r="H128" s="140">
        <v>13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82</v>
      </c>
    </row>
    <row r="129" spans="2:65" s="1" customFormat="1" ht="24.2" customHeight="1">
      <c r="B129" s="32"/>
      <c r="C129" s="136" t="s">
        <v>82</v>
      </c>
      <c r="D129" s="136" t="s">
        <v>254</v>
      </c>
      <c r="E129" s="137" t="s">
        <v>82</v>
      </c>
      <c r="F129" s="138" t="s">
        <v>2271</v>
      </c>
      <c r="G129" s="139" t="s">
        <v>610</v>
      </c>
      <c r="H129" s="140">
        <v>190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259</v>
      </c>
    </row>
    <row r="130" spans="2:65" s="1" customFormat="1" ht="24.2" customHeight="1">
      <c r="B130" s="32"/>
      <c r="C130" s="136" t="s">
        <v>96</v>
      </c>
      <c r="D130" s="136" t="s">
        <v>254</v>
      </c>
      <c r="E130" s="137" t="s">
        <v>96</v>
      </c>
      <c r="F130" s="138" t="s">
        <v>2272</v>
      </c>
      <c r="G130" s="139" t="s">
        <v>2141</v>
      </c>
      <c r="H130" s="140">
        <v>16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305</v>
      </c>
    </row>
    <row r="131" spans="2:65" s="1" customFormat="1" ht="24.2" customHeight="1">
      <c r="B131" s="32"/>
      <c r="C131" s="136" t="s">
        <v>259</v>
      </c>
      <c r="D131" s="136" t="s">
        <v>254</v>
      </c>
      <c r="E131" s="137" t="s">
        <v>259</v>
      </c>
      <c r="F131" s="138" t="s">
        <v>2273</v>
      </c>
      <c r="G131" s="139" t="s">
        <v>434</v>
      </c>
      <c r="H131" s="140">
        <v>1.2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320</v>
      </c>
    </row>
    <row r="132" spans="2:65" s="1" customFormat="1" ht="44.25" customHeight="1">
      <c r="B132" s="32"/>
      <c r="C132" s="136" t="s">
        <v>297</v>
      </c>
      <c r="D132" s="136" t="s">
        <v>254</v>
      </c>
      <c r="E132" s="137" t="s">
        <v>297</v>
      </c>
      <c r="F132" s="138" t="s">
        <v>2274</v>
      </c>
      <c r="G132" s="139" t="s">
        <v>2141</v>
      </c>
      <c r="H132" s="140">
        <v>24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333</v>
      </c>
    </row>
    <row r="133" spans="2:65" s="1" customFormat="1" ht="16.5" customHeight="1">
      <c r="B133" s="32"/>
      <c r="C133" s="136" t="s">
        <v>305</v>
      </c>
      <c r="D133" s="136" t="s">
        <v>254</v>
      </c>
      <c r="E133" s="137" t="s">
        <v>305</v>
      </c>
      <c r="F133" s="138" t="s">
        <v>2275</v>
      </c>
      <c r="G133" s="139" t="s">
        <v>2132</v>
      </c>
      <c r="H133" s="140">
        <v>13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8</v>
      </c>
    </row>
    <row r="134" spans="2:65" s="1" customFormat="1" ht="24.2" customHeight="1">
      <c r="B134" s="32"/>
      <c r="C134" s="136" t="s">
        <v>315</v>
      </c>
      <c r="D134" s="136" t="s">
        <v>254</v>
      </c>
      <c r="E134" s="137" t="s">
        <v>315</v>
      </c>
      <c r="F134" s="138" t="s">
        <v>2276</v>
      </c>
      <c r="G134" s="139" t="s">
        <v>2132</v>
      </c>
      <c r="H134" s="140">
        <v>620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359</v>
      </c>
    </row>
    <row r="135" spans="2:65" s="11" customFormat="1" ht="25.9" customHeight="1">
      <c r="B135" s="124"/>
      <c r="D135" s="125" t="s">
        <v>72</v>
      </c>
      <c r="E135" s="126" t="s">
        <v>3982</v>
      </c>
      <c r="F135" s="126" t="s">
        <v>2279</v>
      </c>
      <c r="I135" s="127"/>
      <c r="J135" s="128">
        <f>BK135</f>
        <v>0</v>
      </c>
      <c r="L135" s="124"/>
      <c r="M135" s="129"/>
      <c r="P135" s="130">
        <f>SUM(P136:P145)</f>
        <v>0</v>
      </c>
      <c r="R135" s="130">
        <f>SUM(R136:R145)</f>
        <v>0</v>
      </c>
      <c r="T135" s="131">
        <f>SUM(T136:T145)</f>
        <v>0</v>
      </c>
      <c r="AR135" s="125" t="s">
        <v>80</v>
      </c>
      <c r="AT135" s="132" t="s">
        <v>72</v>
      </c>
      <c r="AU135" s="132" t="s">
        <v>73</v>
      </c>
      <c r="AY135" s="125" t="s">
        <v>252</v>
      </c>
      <c r="BK135" s="133">
        <f>SUM(BK136:BK145)</f>
        <v>0</v>
      </c>
    </row>
    <row r="136" spans="2:65" s="1" customFormat="1" ht="16.5" customHeight="1">
      <c r="B136" s="32"/>
      <c r="C136" s="136" t="s">
        <v>320</v>
      </c>
      <c r="D136" s="136" t="s">
        <v>254</v>
      </c>
      <c r="E136" s="137" t="s">
        <v>327</v>
      </c>
      <c r="F136" s="138" t="s">
        <v>2281</v>
      </c>
      <c r="G136" s="139" t="s">
        <v>2141</v>
      </c>
      <c r="H136" s="140">
        <v>8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368</v>
      </c>
    </row>
    <row r="137" spans="2:65" s="1" customFormat="1" ht="16.5" customHeight="1">
      <c r="B137" s="32"/>
      <c r="C137" s="136" t="s">
        <v>327</v>
      </c>
      <c r="D137" s="136" t="s">
        <v>254</v>
      </c>
      <c r="E137" s="137" t="s">
        <v>333</v>
      </c>
      <c r="F137" s="138" t="s">
        <v>2282</v>
      </c>
      <c r="G137" s="139" t="s">
        <v>2148</v>
      </c>
      <c r="H137" s="140">
        <v>5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380</v>
      </c>
    </row>
    <row r="138" spans="2:65" s="1" customFormat="1" ht="16.5" customHeight="1">
      <c r="B138" s="32"/>
      <c r="C138" s="136" t="s">
        <v>333</v>
      </c>
      <c r="D138" s="136" t="s">
        <v>254</v>
      </c>
      <c r="E138" s="137" t="s">
        <v>342</v>
      </c>
      <c r="F138" s="138" t="s">
        <v>2283</v>
      </c>
      <c r="G138" s="139" t="s">
        <v>2132</v>
      </c>
      <c r="H138" s="140">
        <v>203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405</v>
      </c>
    </row>
    <row r="139" spans="2:65" s="1" customFormat="1" ht="16.5" customHeight="1">
      <c r="B139" s="32"/>
      <c r="C139" s="136" t="s">
        <v>342</v>
      </c>
      <c r="D139" s="136" t="s">
        <v>254</v>
      </c>
      <c r="E139" s="137" t="s">
        <v>8</v>
      </c>
      <c r="F139" s="138" t="s">
        <v>2284</v>
      </c>
      <c r="G139" s="139" t="s">
        <v>2141</v>
      </c>
      <c r="H139" s="140">
        <v>6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420</v>
      </c>
    </row>
    <row r="140" spans="2:65" s="1" customFormat="1" ht="16.5" customHeight="1">
      <c r="B140" s="32"/>
      <c r="C140" s="136" t="s">
        <v>8</v>
      </c>
      <c r="D140" s="136" t="s">
        <v>254</v>
      </c>
      <c r="E140" s="137" t="s">
        <v>353</v>
      </c>
      <c r="F140" s="138" t="s">
        <v>2285</v>
      </c>
      <c r="G140" s="139" t="s">
        <v>2141</v>
      </c>
      <c r="H140" s="140">
        <v>6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431</v>
      </c>
    </row>
    <row r="141" spans="2:65" s="1" customFormat="1" ht="33" customHeight="1">
      <c r="B141" s="32"/>
      <c r="C141" s="136" t="s">
        <v>353</v>
      </c>
      <c r="D141" s="136" t="s">
        <v>254</v>
      </c>
      <c r="E141" s="137" t="s">
        <v>359</v>
      </c>
      <c r="F141" s="138" t="s">
        <v>2286</v>
      </c>
      <c r="G141" s="139" t="s">
        <v>2132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444</v>
      </c>
    </row>
    <row r="142" spans="2:65" s="1" customFormat="1" ht="49.15" customHeight="1">
      <c r="B142" s="32"/>
      <c r="C142" s="136" t="s">
        <v>359</v>
      </c>
      <c r="D142" s="136" t="s">
        <v>254</v>
      </c>
      <c r="E142" s="137" t="s">
        <v>368</v>
      </c>
      <c r="F142" s="138" t="s">
        <v>2287</v>
      </c>
      <c r="G142" s="139" t="s">
        <v>2141</v>
      </c>
      <c r="H142" s="140">
        <v>8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456</v>
      </c>
    </row>
    <row r="143" spans="2:65" s="1" customFormat="1" ht="16.5" customHeight="1">
      <c r="B143" s="32"/>
      <c r="C143" s="136" t="s">
        <v>363</v>
      </c>
      <c r="D143" s="136" t="s">
        <v>254</v>
      </c>
      <c r="E143" s="137" t="s">
        <v>405</v>
      </c>
      <c r="F143" s="138" t="s">
        <v>2288</v>
      </c>
      <c r="G143" s="139" t="s">
        <v>2141</v>
      </c>
      <c r="H143" s="140">
        <v>10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468</v>
      </c>
    </row>
    <row r="144" spans="2:65" s="1" customFormat="1" ht="16.5" customHeight="1">
      <c r="B144" s="32"/>
      <c r="C144" s="136" t="s">
        <v>368</v>
      </c>
      <c r="D144" s="136" t="s">
        <v>254</v>
      </c>
      <c r="E144" s="137" t="s">
        <v>7</v>
      </c>
      <c r="F144" s="138" t="s">
        <v>2289</v>
      </c>
      <c r="G144" s="139" t="s">
        <v>2141</v>
      </c>
      <c r="H144" s="140">
        <v>10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489</v>
      </c>
    </row>
    <row r="145" spans="2:65" s="1" customFormat="1" ht="16.5" customHeight="1">
      <c r="B145" s="32"/>
      <c r="C145" s="136" t="s">
        <v>373</v>
      </c>
      <c r="D145" s="136" t="s">
        <v>254</v>
      </c>
      <c r="E145" s="137" t="s">
        <v>420</v>
      </c>
      <c r="F145" s="138" t="s">
        <v>2500</v>
      </c>
      <c r="G145" s="139" t="s">
        <v>2141</v>
      </c>
      <c r="H145" s="140">
        <v>12</v>
      </c>
      <c r="I145" s="141"/>
      <c r="J145" s="142">
        <f>ROUND(I145*H145,2)</f>
        <v>0</v>
      </c>
      <c r="K145" s="138" t="s">
        <v>1</v>
      </c>
      <c r="L145" s="32"/>
      <c r="M145" s="188" t="s">
        <v>1</v>
      </c>
      <c r="N145" s="189" t="s">
        <v>38</v>
      </c>
      <c r="O145" s="190"/>
      <c r="P145" s="191">
        <f>O145*H145</f>
        <v>0</v>
      </c>
      <c r="Q145" s="191">
        <v>0</v>
      </c>
      <c r="R145" s="191">
        <f>Q145*H145</f>
        <v>0</v>
      </c>
      <c r="S145" s="191">
        <v>0</v>
      </c>
      <c r="T145" s="192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502</v>
      </c>
    </row>
    <row r="146" spans="2:65" s="1" customFormat="1" ht="6.95" customHeight="1">
      <c r="B146" s="44"/>
      <c r="C146" s="45"/>
      <c r="D146" s="45"/>
      <c r="E146" s="45"/>
      <c r="F146" s="45"/>
      <c r="G146" s="45"/>
      <c r="H146" s="45"/>
      <c r="I146" s="45"/>
      <c r="J146" s="45"/>
      <c r="K146" s="45"/>
      <c r="L146" s="32"/>
    </row>
  </sheetData>
  <sheetProtection algorithmName="SHA-512" hashValue="XKBindJuiVErkFiPkmxtpE5bGrJfE5xe1EtuOVFSg9lVtjnNBqPv83aeQvY0+C8KWmEb0r4R0JgpgAawy9Ofmg==" saltValue="TKobb3z/mH6RWbqAHUxC+alWeWj/jHOCvFANG4roLIzmlCBYr/h6QBGjdv2iLUEleNiGa9KWwqL4U+wXI5IOwA==" spinCount="100000" sheet="1" objects="1" scenarios="1" formatColumns="0" formatRows="0" autoFilter="0"/>
  <autoFilter ref="C125:K145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8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161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3286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3978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3983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ROUND(J126,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ROUND((SUM(BE126:BE183)),  2)</f>
        <v>0</v>
      </c>
      <c r="I37" s="96">
        <v>0.21</v>
      </c>
      <c r="J37" s="86">
        <f>ROUND(((SUM(BE126:BE183))*I37),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ROUND((SUM(BF126:BF183)),  2)</f>
        <v>0</v>
      </c>
      <c r="I38" s="96">
        <v>0.12</v>
      </c>
      <c r="J38" s="86">
        <f>ROUND(((SUM(BF126:BF183))*I38),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ROUND((SUM(BG126:BG183)),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ROUND((SUM(BH126:BH183)),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ROUND((SUM(BI126:BI183)),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3286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3978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B.4.2 - Datové rozvody - 3.np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J126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2292</v>
      </c>
      <c r="E101" s="110"/>
      <c r="F101" s="110"/>
      <c r="G101" s="110"/>
      <c r="H101" s="110"/>
      <c r="I101" s="110"/>
      <c r="J101" s="111">
        <f>J127</f>
        <v>0</v>
      </c>
      <c r="L101" s="108"/>
    </row>
    <row r="102" spans="2:47" s="8" customFormat="1" ht="24.95" customHeight="1">
      <c r="B102" s="108"/>
      <c r="D102" s="109" t="s">
        <v>2293</v>
      </c>
      <c r="E102" s="110"/>
      <c r="F102" s="110"/>
      <c r="G102" s="110"/>
      <c r="H102" s="110"/>
      <c r="I102" s="110"/>
      <c r="J102" s="111">
        <f>J175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237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35" t="str">
        <f>E7</f>
        <v>FN Brno, Jihlavská 20 - rekonstrukce přípravny jídel a rozšíření jídelny</v>
      </c>
      <c r="F112" s="236"/>
      <c r="G112" s="236"/>
      <c r="H112" s="236"/>
      <c r="L112" s="32"/>
    </row>
    <row r="113" spans="2:65" ht="12" customHeight="1">
      <c r="B113" s="20"/>
      <c r="C113" s="27" t="s">
        <v>195</v>
      </c>
      <c r="L113" s="20"/>
    </row>
    <row r="114" spans="2:65" ht="16.5" customHeight="1">
      <c r="B114" s="20"/>
      <c r="E114" s="235" t="s">
        <v>3286</v>
      </c>
      <c r="F114" s="239"/>
      <c r="G114" s="239"/>
      <c r="H114" s="239"/>
      <c r="L114" s="20"/>
    </row>
    <row r="115" spans="2:65" ht="12" customHeight="1">
      <c r="B115" s="20"/>
      <c r="C115" s="27" t="s">
        <v>197</v>
      </c>
      <c r="L115" s="20"/>
    </row>
    <row r="116" spans="2:65" s="1" customFormat="1" ht="16.5" customHeight="1">
      <c r="B116" s="32"/>
      <c r="E116" s="230" t="s">
        <v>3978</v>
      </c>
      <c r="F116" s="237"/>
      <c r="G116" s="237"/>
      <c r="H116" s="237"/>
      <c r="L116" s="32"/>
    </row>
    <row r="117" spans="2:65" s="1" customFormat="1" ht="12" customHeight="1">
      <c r="B117" s="32"/>
      <c r="C117" s="27" t="s">
        <v>2118</v>
      </c>
      <c r="L117" s="32"/>
    </row>
    <row r="118" spans="2:65" s="1" customFormat="1" ht="16.5" customHeight="1">
      <c r="B118" s="32"/>
      <c r="E118" s="217" t="str">
        <f>E13</f>
        <v>B.4.2 - Datové rozvody - 3.np</v>
      </c>
      <c r="F118" s="237"/>
      <c r="G118" s="237"/>
      <c r="H118" s="23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</v>
      </c>
      <c r="I120" s="27" t="s">
        <v>22</v>
      </c>
      <c r="J120" s="52" t="str">
        <f>IF(J16="","",J16)</f>
        <v>3. 6. 2025</v>
      </c>
      <c r="L120" s="32"/>
    </row>
    <row r="121" spans="2:65" s="1" customFormat="1" ht="6.95" customHeight="1">
      <c r="B121" s="32"/>
      <c r="L121" s="32"/>
    </row>
    <row r="122" spans="2:65" s="1" customFormat="1" ht="15.2" customHeight="1">
      <c r="B122" s="32"/>
      <c r="C122" s="27" t="s">
        <v>24</v>
      </c>
      <c r="F122" s="25" t="str">
        <f>E19</f>
        <v xml:space="preserve"> </v>
      </c>
      <c r="I122" s="27" t="s">
        <v>29</v>
      </c>
      <c r="J122" s="30" t="str">
        <f>E25</f>
        <v xml:space="preserve"> </v>
      </c>
      <c r="L122" s="32"/>
    </row>
    <row r="123" spans="2:65" s="1" customFormat="1" ht="15.2" customHeight="1">
      <c r="B123" s="32"/>
      <c r="C123" s="27" t="s">
        <v>27</v>
      </c>
      <c r="F123" s="25" t="str">
        <f>IF(E22="","",E22)</f>
        <v>Vyplň údaj</v>
      </c>
      <c r="I123" s="27" t="s">
        <v>31</v>
      </c>
      <c r="J123" s="30" t="str">
        <f>E28</f>
        <v xml:space="preserve">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5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P127+P175</f>
        <v>0</v>
      </c>
      <c r="Q126" s="53"/>
      <c r="R126" s="121">
        <f>R127+R175</f>
        <v>0</v>
      </c>
      <c r="S126" s="53"/>
      <c r="T126" s="122">
        <f>T127+T175</f>
        <v>0</v>
      </c>
      <c r="AT126" s="17" t="s">
        <v>72</v>
      </c>
      <c r="AU126" s="17" t="s">
        <v>203</v>
      </c>
      <c r="BK126" s="123">
        <f>BK127+BK175</f>
        <v>0</v>
      </c>
    </row>
    <row r="127" spans="2:65" s="11" customFormat="1" ht="25.9" customHeight="1">
      <c r="B127" s="124"/>
      <c r="D127" s="125" t="s">
        <v>72</v>
      </c>
      <c r="E127" s="126" t="s">
        <v>80</v>
      </c>
      <c r="F127" s="126" t="s">
        <v>2294</v>
      </c>
      <c r="I127" s="127"/>
      <c r="J127" s="128">
        <f>BK127</f>
        <v>0</v>
      </c>
      <c r="L127" s="124"/>
      <c r="M127" s="129"/>
      <c r="P127" s="130">
        <f>SUM(P128:P174)</f>
        <v>0</v>
      </c>
      <c r="R127" s="130">
        <f>SUM(R128:R174)</f>
        <v>0</v>
      </c>
      <c r="T127" s="131">
        <f>SUM(T128:T174)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SUM(BK128:BK174)</f>
        <v>0</v>
      </c>
    </row>
    <row r="128" spans="2:65" s="1" customFormat="1" ht="33" customHeight="1">
      <c r="B128" s="32"/>
      <c r="C128" s="136" t="s">
        <v>80</v>
      </c>
      <c r="D128" s="136" t="s">
        <v>254</v>
      </c>
      <c r="E128" s="137" t="s">
        <v>2295</v>
      </c>
      <c r="F128" s="138" t="s">
        <v>3984</v>
      </c>
      <c r="G128" s="139" t="s">
        <v>2132</v>
      </c>
      <c r="H128" s="140">
        <v>1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82</v>
      </c>
    </row>
    <row r="129" spans="2:65" s="1" customFormat="1" ht="24.2" customHeight="1">
      <c r="B129" s="32"/>
      <c r="C129" s="136" t="s">
        <v>82</v>
      </c>
      <c r="D129" s="136" t="s">
        <v>254</v>
      </c>
      <c r="E129" s="137" t="s">
        <v>2297</v>
      </c>
      <c r="F129" s="138" t="s">
        <v>2416</v>
      </c>
      <c r="G129" s="139" t="s">
        <v>2132</v>
      </c>
      <c r="H129" s="140">
        <v>72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259</v>
      </c>
    </row>
    <row r="130" spans="2:65" s="1" customFormat="1" ht="24.2" customHeight="1">
      <c r="B130" s="32"/>
      <c r="C130" s="136" t="s">
        <v>96</v>
      </c>
      <c r="D130" s="136" t="s">
        <v>254</v>
      </c>
      <c r="E130" s="137" t="s">
        <v>2421</v>
      </c>
      <c r="F130" s="138" t="s">
        <v>2422</v>
      </c>
      <c r="G130" s="139" t="s">
        <v>2132</v>
      </c>
      <c r="H130" s="140">
        <v>72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305</v>
      </c>
    </row>
    <row r="131" spans="2:65" s="1" customFormat="1" ht="24.2" customHeight="1">
      <c r="B131" s="32"/>
      <c r="C131" s="136" t="s">
        <v>259</v>
      </c>
      <c r="D131" s="136" t="s">
        <v>254</v>
      </c>
      <c r="E131" s="137" t="s">
        <v>2417</v>
      </c>
      <c r="F131" s="138" t="s">
        <v>2418</v>
      </c>
      <c r="G131" s="139" t="s">
        <v>2132</v>
      </c>
      <c r="H131" s="140">
        <v>35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320</v>
      </c>
    </row>
    <row r="132" spans="2:65" s="1" customFormat="1" ht="24.2" customHeight="1">
      <c r="B132" s="32"/>
      <c r="C132" s="136" t="s">
        <v>297</v>
      </c>
      <c r="D132" s="136" t="s">
        <v>254</v>
      </c>
      <c r="E132" s="137" t="s">
        <v>2303</v>
      </c>
      <c r="F132" s="138" t="s">
        <v>2298</v>
      </c>
      <c r="G132" s="139" t="s">
        <v>2132</v>
      </c>
      <c r="H132" s="140">
        <v>5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333</v>
      </c>
    </row>
    <row r="133" spans="2:65" s="1" customFormat="1" ht="24.2" customHeight="1">
      <c r="B133" s="32"/>
      <c r="C133" s="136" t="s">
        <v>305</v>
      </c>
      <c r="D133" s="136" t="s">
        <v>254</v>
      </c>
      <c r="E133" s="137" t="s">
        <v>2299</v>
      </c>
      <c r="F133" s="138" t="s">
        <v>2300</v>
      </c>
      <c r="G133" s="139" t="s">
        <v>2132</v>
      </c>
      <c r="H133" s="140">
        <v>5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8</v>
      </c>
    </row>
    <row r="134" spans="2:65" s="1" customFormat="1" ht="24.2" customHeight="1">
      <c r="B134" s="32"/>
      <c r="C134" s="136" t="s">
        <v>315</v>
      </c>
      <c r="D134" s="136" t="s">
        <v>254</v>
      </c>
      <c r="E134" s="137" t="s">
        <v>2301</v>
      </c>
      <c r="F134" s="138" t="s">
        <v>2302</v>
      </c>
      <c r="G134" s="139" t="s">
        <v>2132</v>
      </c>
      <c r="H134" s="140">
        <v>3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359</v>
      </c>
    </row>
    <row r="135" spans="2:65" s="1" customFormat="1" ht="24.2" customHeight="1">
      <c r="B135" s="32"/>
      <c r="C135" s="136" t="s">
        <v>320</v>
      </c>
      <c r="D135" s="136" t="s">
        <v>254</v>
      </c>
      <c r="E135" s="137" t="s">
        <v>2309</v>
      </c>
      <c r="F135" s="138" t="s">
        <v>2304</v>
      </c>
      <c r="G135" s="139" t="s">
        <v>2132</v>
      </c>
      <c r="H135" s="140">
        <v>7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368</v>
      </c>
    </row>
    <row r="136" spans="2:65" s="1" customFormat="1" ht="24.2" customHeight="1">
      <c r="B136" s="32"/>
      <c r="C136" s="136" t="s">
        <v>327</v>
      </c>
      <c r="D136" s="136" t="s">
        <v>254</v>
      </c>
      <c r="E136" s="137" t="s">
        <v>2305</v>
      </c>
      <c r="F136" s="138" t="s">
        <v>2306</v>
      </c>
      <c r="G136" s="139" t="s">
        <v>2132</v>
      </c>
      <c r="H136" s="140">
        <v>7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380</v>
      </c>
    </row>
    <row r="137" spans="2:65" s="1" customFormat="1" ht="24.2" customHeight="1">
      <c r="B137" s="32"/>
      <c r="C137" s="136" t="s">
        <v>333</v>
      </c>
      <c r="D137" s="136" t="s">
        <v>254</v>
      </c>
      <c r="E137" s="137" t="s">
        <v>2307</v>
      </c>
      <c r="F137" s="138" t="s">
        <v>2308</v>
      </c>
      <c r="G137" s="139" t="s">
        <v>2132</v>
      </c>
      <c r="H137" s="140">
        <v>4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405</v>
      </c>
    </row>
    <row r="138" spans="2:65" s="1" customFormat="1" ht="24.2" customHeight="1">
      <c r="B138" s="32"/>
      <c r="C138" s="136" t="s">
        <v>342</v>
      </c>
      <c r="D138" s="136" t="s">
        <v>254</v>
      </c>
      <c r="E138" s="137" t="s">
        <v>2315</v>
      </c>
      <c r="F138" s="138" t="s">
        <v>2310</v>
      </c>
      <c r="G138" s="139" t="s">
        <v>2132</v>
      </c>
      <c r="H138" s="140">
        <v>5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420</v>
      </c>
    </row>
    <row r="139" spans="2:65" s="1" customFormat="1" ht="24.2" customHeight="1">
      <c r="B139" s="32"/>
      <c r="C139" s="136" t="s">
        <v>8</v>
      </c>
      <c r="D139" s="136" t="s">
        <v>254</v>
      </c>
      <c r="E139" s="137" t="s">
        <v>2311</v>
      </c>
      <c r="F139" s="138" t="s">
        <v>2312</v>
      </c>
      <c r="G139" s="139" t="s">
        <v>2132</v>
      </c>
      <c r="H139" s="140">
        <v>5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431</v>
      </c>
    </row>
    <row r="140" spans="2:65" s="1" customFormat="1" ht="24.2" customHeight="1">
      <c r="B140" s="32"/>
      <c r="C140" s="136" t="s">
        <v>353</v>
      </c>
      <c r="D140" s="136" t="s">
        <v>254</v>
      </c>
      <c r="E140" s="137" t="s">
        <v>2313</v>
      </c>
      <c r="F140" s="138" t="s">
        <v>2314</v>
      </c>
      <c r="G140" s="139" t="s">
        <v>2132</v>
      </c>
      <c r="H140" s="140">
        <v>3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444</v>
      </c>
    </row>
    <row r="141" spans="2:65" s="1" customFormat="1" ht="16.5" customHeight="1">
      <c r="B141" s="32"/>
      <c r="C141" s="136" t="s">
        <v>359</v>
      </c>
      <c r="D141" s="136" t="s">
        <v>254</v>
      </c>
      <c r="E141" s="137" t="s">
        <v>2685</v>
      </c>
      <c r="F141" s="138" t="s">
        <v>3985</v>
      </c>
      <c r="G141" s="139" t="s">
        <v>2132</v>
      </c>
      <c r="H141" s="140">
        <v>10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456</v>
      </c>
    </row>
    <row r="142" spans="2:65" s="1" customFormat="1" ht="16.5" customHeight="1">
      <c r="B142" s="32"/>
      <c r="C142" s="136" t="s">
        <v>363</v>
      </c>
      <c r="D142" s="136" t="s">
        <v>254</v>
      </c>
      <c r="E142" s="137" t="s">
        <v>2331</v>
      </c>
      <c r="F142" s="138" t="s">
        <v>2332</v>
      </c>
      <c r="G142" s="139" t="s">
        <v>2132</v>
      </c>
      <c r="H142" s="140">
        <v>480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468</v>
      </c>
    </row>
    <row r="143" spans="2:65" s="1" customFormat="1" ht="16.5" customHeight="1">
      <c r="B143" s="32"/>
      <c r="C143" s="136" t="s">
        <v>368</v>
      </c>
      <c r="D143" s="136" t="s">
        <v>254</v>
      </c>
      <c r="E143" s="137" t="s">
        <v>2317</v>
      </c>
      <c r="F143" s="138" t="s">
        <v>2336</v>
      </c>
      <c r="G143" s="139" t="s">
        <v>610</v>
      </c>
      <c r="H143" s="140">
        <v>72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489</v>
      </c>
    </row>
    <row r="144" spans="2:65" s="1" customFormat="1" ht="16.5" customHeight="1">
      <c r="B144" s="32"/>
      <c r="C144" s="136" t="s">
        <v>373</v>
      </c>
      <c r="D144" s="136" t="s">
        <v>254</v>
      </c>
      <c r="E144" s="137" t="s">
        <v>3044</v>
      </c>
      <c r="F144" s="138" t="s">
        <v>2338</v>
      </c>
      <c r="G144" s="139" t="s">
        <v>610</v>
      </c>
      <c r="H144" s="140">
        <v>235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502</v>
      </c>
    </row>
    <row r="145" spans="2:65" s="1" customFormat="1" ht="16.5" customHeight="1">
      <c r="B145" s="32"/>
      <c r="C145" s="136" t="s">
        <v>380</v>
      </c>
      <c r="D145" s="136" t="s">
        <v>254</v>
      </c>
      <c r="E145" s="137" t="s">
        <v>2319</v>
      </c>
      <c r="F145" s="138" t="s">
        <v>2364</v>
      </c>
      <c r="G145" s="139" t="s">
        <v>610</v>
      </c>
      <c r="H145" s="140">
        <v>198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553</v>
      </c>
    </row>
    <row r="146" spans="2:65" s="1" customFormat="1" ht="16.5" customHeight="1">
      <c r="B146" s="32"/>
      <c r="C146" s="136" t="s">
        <v>399</v>
      </c>
      <c r="D146" s="136" t="s">
        <v>254</v>
      </c>
      <c r="E146" s="137" t="s">
        <v>2321</v>
      </c>
      <c r="F146" s="138" t="s">
        <v>2368</v>
      </c>
      <c r="G146" s="139" t="s">
        <v>610</v>
      </c>
      <c r="H146" s="140">
        <v>162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565</v>
      </c>
    </row>
    <row r="147" spans="2:65" s="1" customFormat="1" ht="21.75" customHeight="1">
      <c r="B147" s="32"/>
      <c r="C147" s="136" t="s">
        <v>405</v>
      </c>
      <c r="D147" s="136" t="s">
        <v>254</v>
      </c>
      <c r="E147" s="137" t="s">
        <v>2323</v>
      </c>
      <c r="F147" s="138" t="s">
        <v>2376</v>
      </c>
      <c r="G147" s="139" t="s">
        <v>2132</v>
      </c>
      <c r="H147" s="140">
        <v>126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578</v>
      </c>
    </row>
    <row r="148" spans="2:65" s="1" customFormat="1" ht="21.75" customHeight="1">
      <c r="B148" s="32"/>
      <c r="C148" s="136" t="s">
        <v>7</v>
      </c>
      <c r="D148" s="136" t="s">
        <v>254</v>
      </c>
      <c r="E148" s="137" t="s">
        <v>2325</v>
      </c>
      <c r="F148" s="138" t="s">
        <v>2378</v>
      </c>
      <c r="G148" s="139" t="s">
        <v>2132</v>
      </c>
      <c r="H148" s="140">
        <v>126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80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590</v>
      </c>
    </row>
    <row r="149" spans="2:65" s="1" customFormat="1" ht="24.2" customHeight="1">
      <c r="B149" s="32"/>
      <c r="C149" s="136" t="s">
        <v>420</v>
      </c>
      <c r="D149" s="136" t="s">
        <v>254</v>
      </c>
      <c r="E149" s="137" t="s">
        <v>2327</v>
      </c>
      <c r="F149" s="138" t="s">
        <v>3986</v>
      </c>
      <c r="G149" s="139" t="s">
        <v>2132</v>
      </c>
      <c r="H149" s="140">
        <v>49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80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602</v>
      </c>
    </row>
    <row r="150" spans="2:65" s="1" customFormat="1" ht="21.75" customHeight="1">
      <c r="B150" s="32"/>
      <c r="C150" s="136" t="s">
        <v>424</v>
      </c>
      <c r="D150" s="136" t="s">
        <v>254</v>
      </c>
      <c r="E150" s="137" t="s">
        <v>2333</v>
      </c>
      <c r="F150" s="138" t="s">
        <v>2380</v>
      </c>
      <c r="G150" s="139" t="s">
        <v>2132</v>
      </c>
      <c r="H150" s="140">
        <v>254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80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614</v>
      </c>
    </row>
    <row r="151" spans="2:65" s="1" customFormat="1" ht="24.2" customHeight="1">
      <c r="B151" s="32"/>
      <c r="C151" s="136" t="s">
        <v>431</v>
      </c>
      <c r="D151" s="136" t="s">
        <v>254</v>
      </c>
      <c r="E151" s="137" t="s">
        <v>2335</v>
      </c>
      <c r="F151" s="138" t="s">
        <v>3987</v>
      </c>
      <c r="G151" s="139" t="s">
        <v>2132</v>
      </c>
      <c r="H151" s="140">
        <v>246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80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637</v>
      </c>
    </row>
    <row r="152" spans="2:65" s="1" customFormat="1" ht="16.5" customHeight="1">
      <c r="B152" s="32"/>
      <c r="C152" s="136" t="s">
        <v>438</v>
      </c>
      <c r="D152" s="136" t="s">
        <v>254</v>
      </c>
      <c r="E152" s="137" t="s">
        <v>2337</v>
      </c>
      <c r="F152" s="138" t="s">
        <v>2386</v>
      </c>
      <c r="G152" s="139" t="s">
        <v>2132</v>
      </c>
      <c r="H152" s="140">
        <v>18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80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655</v>
      </c>
    </row>
    <row r="153" spans="2:65" s="1" customFormat="1" ht="24.2" customHeight="1">
      <c r="B153" s="32"/>
      <c r="C153" s="136" t="s">
        <v>444</v>
      </c>
      <c r="D153" s="136" t="s">
        <v>254</v>
      </c>
      <c r="E153" s="137" t="s">
        <v>2341</v>
      </c>
      <c r="F153" s="138" t="s">
        <v>3988</v>
      </c>
      <c r="G153" s="139" t="s">
        <v>2132</v>
      </c>
      <c r="H153" s="140">
        <v>8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80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668</v>
      </c>
    </row>
    <row r="154" spans="2:65" s="1" customFormat="1" ht="24.2" customHeight="1">
      <c r="B154" s="32"/>
      <c r="C154" s="136" t="s">
        <v>449</v>
      </c>
      <c r="D154" s="136" t="s">
        <v>254</v>
      </c>
      <c r="E154" s="137" t="s">
        <v>2345</v>
      </c>
      <c r="F154" s="138" t="s">
        <v>3989</v>
      </c>
      <c r="G154" s="139" t="s">
        <v>2132</v>
      </c>
      <c r="H154" s="140">
        <v>2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80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684</v>
      </c>
    </row>
    <row r="155" spans="2:65" s="1" customFormat="1" ht="16.5" customHeight="1">
      <c r="B155" s="32"/>
      <c r="C155" s="136" t="s">
        <v>456</v>
      </c>
      <c r="D155" s="136" t="s">
        <v>254</v>
      </c>
      <c r="E155" s="137" t="s">
        <v>2391</v>
      </c>
      <c r="F155" s="138" t="s">
        <v>2392</v>
      </c>
      <c r="G155" s="139" t="s">
        <v>2132</v>
      </c>
      <c r="H155" s="140">
        <v>2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80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697</v>
      </c>
    </row>
    <row r="156" spans="2:65" s="1" customFormat="1" ht="16.5" customHeight="1">
      <c r="B156" s="32"/>
      <c r="C156" s="136" t="s">
        <v>462</v>
      </c>
      <c r="D156" s="136" t="s">
        <v>254</v>
      </c>
      <c r="E156" s="137" t="s">
        <v>2347</v>
      </c>
      <c r="F156" s="138" t="s">
        <v>2400</v>
      </c>
      <c r="G156" s="139" t="s">
        <v>2132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80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707</v>
      </c>
    </row>
    <row r="157" spans="2:65" s="1" customFormat="1" ht="16.5" customHeight="1">
      <c r="B157" s="32"/>
      <c r="C157" s="136" t="s">
        <v>468</v>
      </c>
      <c r="D157" s="136" t="s">
        <v>254</v>
      </c>
      <c r="E157" s="137" t="s">
        <v>2687</v>
      </c>
      <c r="F157" s="138" t="s">
        <v>3990</v>
      </c>
      <c r="G157" s="139" t="s">
        <v>2132</v>
      </c>
      <c r="H157" s="140">
        <v>2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80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717</v>
      </c>
    </row>
    <row r="158" spans="2:65" s="1" customFormat="1" ht="16.5" customHeight="1">
      <c r="B158" s="32"/>
      <c r="C158" s="136" t="s">
        <v>481</v>
      </c>
      <c r="D158" s="136" t="s">
        <v>254</v>
      </c>
      <c r="E158" s="137" t="s">
        <v>2403</v>
      </c>
      <c r="F158" s="138" t="s">
        <v>2404</v>
      </c>
      <c r="G158" s="139" t="s">
        <v>2132</v>
      </c>
      <c r="H158" s="140">
        <v>1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80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732</v>
      </c>
    </row>
    <row r="159" spans="2:65" s="1" customFormat="1" ht="16.5" customHeight="1">
      <c r="B159" s="32"/>
      <c r="C159" s="136" t="s">
        <v>489</v>
      </c>
      <c r="D159" s="136" t="s">
        <v>254</v>
      </c>
      <c r="E159" s="137" t="s">
        <v>2349</v>
      </c>
      <c r="F159" s="138" t="s">
        <v>2396</v>
      </c>
      <c r="G159" s="139" t="s">
        <v>2132</v>
      </c>
      <c r="H159" s="140">
        <v>1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80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744</v>
      </c>
    </row>
    <row r="160" spans="2:65" s="1" customFormat="1" ht="24.2" customHeight="1">
      <c r="B160" s="32"/>
      <c r="C160" s="136" t="s">
        <v>493</v>
      </c>
      <c r="D160" s="136" t="s">
        <v>254</v>
      </c>
      <c r="E160" s="137" t="s">
        <v>2351</v>
      </c>
      <c r="F160" s="138" t="s">
        <v>2372</v>
      </c>
      <c r="G160" s="139" t="s">
        <v>610</v>
      </c>
      <c r="H160" s="140">
        <v>1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80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758</v>
      </c>
    </row>
    <row r="161" spans="2:65" s="1" customFormat="1" ht="24.2" customHeight="1">
      <c r="B161" s="32"/>
      <c r="C161" s="136" t="s">
        <v>502</v>
      </c>
      <c r="D161" s="136" t="s">
        <v>254</v>
      </c>
      <c r="E161" s="137" t="s">
        <v>2363</v>
      </c>
      <c r="F161" s="138" t="s">
        <v>2370</v>
      </c>
      <c r="G161" s="139" t="s">
        <v>610</v>
      </c>
      <c r="H161" s="140">
        <v>2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80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768</v>
      </c>
    </row>
    <row r="162" spans="2:65" s="1" customFormat="1" ht="16.5" customHeight="1">
      <c r="B162" s="32"/>
      <c r="C162" s="136" t="s">
        <v>543</v>
      </c>
      <c r="D162" s="136" t="s">
        <v>254</v>
      </c>
      <c r="E162" s="137" t="s">
        <v>2365</v>
      </c>
      <c r="F162" s="138" t="s">
        <v>2318</v>
      </c>
      <c r="G162" s="139" t="s">
        <v>2132</v>
      </c>
      <c r="H162" s="140">
        <v>13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80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786</v>
      </c>
    </row>
    <row r="163" spans="2:65" s="1" customFormat="1" ht="24.2" customHeight="1">
      <c r="B163" s="32"/>
      <c r="C163" s="136" t="s">
        <v>553</v>
      </c>
      <c r="D163" s="136" t="s">
        <v>254</v>
      </c>
      <c r="E163" s="137" t="s">
        <v>2367</v>
      </c>
      <c r="F163" s="138" t="s">
        <v>2372</v>
      </c>
      <c r="G163" s="139" t="s">
        <v>610</v>
      </c>
      <c r="H163" s="140">
        <v>46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80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799</v>
      </c>
    </row>
    <row r="164" spans="2:65" s="1" customFormat="1" ht="24.2" customHeight="1">
      <c r="B164" s="32"/>
      <c r="C164" s="136" t="s">
        <v>559</v>
      </c>
      <c r="D164" s="136" t="s">
        <v>254</v>
      </c>
      <c r="E164" s="137" t="s">
        <v>2369</v>
      </c>
      <c r="F164" s="138" t="s">
        <v>2370</v>
      </c>
      <c r="G164" s="139" t="s">
        <v>610</v>
      </c>
      <c r="H164" s="140">
        <v>19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80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809</v>
      </c>
    </row>
    <row r="165" spans="2:65" s="1" customFormat="1" ht="16.5" customHeight="1">
      <c r="B165" s="32"/>
      <c r="C165" s="136" t="s">
        <v>565</v>
      </c>
      <c r="D165" s="136" t="s">
        <v>254</v>
      </c>
      <c r="E165" s="137" t="s">
        <v>2689</v>
      </c>
      <c r="F165" s="138" t="s">
        <v>3991</v>
      </c>
      <c r="G165" s="139" t="s">
        <v>2132</v>
      </c>
      <c r="H165" s="140">
        <v>4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80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819</v>
      </c>
    </row>
    <row r="166" spans="2:65" s="1" customFormat="1" ht="16.5" customHeight="1">
      <c r="B166" s="32"/>
      <c r="C166" s="136" t="s">
        <v>574</v>
      </c>
      <c r="D166" s="136" t="s">
        <v>254</v>
      </c>
      <c r="E166" s="137" t="s">
        <v>2691</v>
      </c>
      <c r="F166" s="138" t="s">
        <v>2326</v>
      </c>
      <c r="G166" s="139" t="s">
        <v>610</v>
      </c>
      <c r="H166" s="140">
        <v>253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80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828</v>
      </c>
    </row>
    <row r="167" spans="2:65" s="1" customFormat="1" ht="16.5" customHeight="1">
      <c r="B167" s="32"/>
      <c r="C167" s="136" t="s">
        <v>578</v>
      </c>
      <c r="D167" s="136" t="s">
        <v>254</v>
      </c>
      <c r="E167" s="137" t="s">
        <v>2693</v>
      </c>
      <c r="F167" s="138" t="s">
        <v>3992</v>
      </c>
      <c r="G167" s="139" t="s">
        <v>610</v>
      </c>
      <c r="H167" s="140">
        <v>253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80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837</v>
      </c>
    </row>
    <row r="168" spans="2:65" s="1" customFormat="1" ht="16.5" customHeight="1">
      <c r="B168" s="32"/>
      <c r="C168" s="136" t="s">
        <v>585</v>
      </c>
      <c r="D168" s="136" t="s">
        <v>254</v>
      </c>
      <c r="E168" s="137" t="s">
        <v>2695</v>
      </c>
      <c r="F168" s="138" t="s">
        <v>3993</v>
      </c>
      <c r="G168" s="139" t="s">
        <v>2132</v>
      </c>
      <c r="H168" s="140">
        <v>253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80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847</v>
      </c>
    </row>
    <row r="169" spans="2:65" s="1" customFormat="1" ht="16.5" customHeight="1">
      <c r="B169" s="32"/>
      <c r="C169" s="136" t="s">
        <v>590</v>
      </c>
      <c r="D169" s="136" t="s">
        <v>254</v>
      </c>
      <c r="E169" s="137" t="s">
        <v>2697</v>
      </c>
      <c r="F169" s="138" t="s">
        <v>3994</v>
      </c>
      <c r="G169" s="139" t="s">
        <v>2132</v>
      </c>
      <c r="H169" s="140">
        <v>4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80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857</v>
      </c>
    </row>
    <row r="170" spans="2:65" s="1" customFormat="1" ht="24.2" customHeight="1">
      <c r="B170" s="32"/>
      <c r="C170" s="136" t="s">
        <v>596</v>
      </c>
      <c r="D170" s="136" t="s">
        <v>254</v>
      </c>
      <c r="E170" s="137" t="s">
        <v>3995</v>
      </c>
      <c r="F170" s="138" t="s">
        <v>2320</v>
      </c>
      <c r="G170" s="139" t="s">
        <v>610</v>
      </c>
      <c r="H170" s="140">
        <v>9396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80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868</v>
      </c>
    </row>
    <row r="171" spans="2:65" s="1" customFormat="1" ht="24.2" customHeight="1">
      <c r="B171" s="32"/>
      <c r="C171" s="136" t="s">
        <v>602</v>
      </c>
      <c r="D171" s="136" t="s">
        <v>254</v>
      </c>
      <c r="E171" s="137" t="s">
        <v>3996</v>
      </c>
      <c r="F171" s="138" t="s">
        <v>2418</v>
      </c>
      <c r="G171" s="139" t="s">
        <v>2132</v>
      </c>
      <c r="H171" s="140">
        <v>179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80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878</v>
      </c>
    </row>
    <row r="172" spans="2:65" s="1" customFormat="1" ht="24.2" customHeight="1">
      <c r="B172" s="32"/>
      <c r="C172" s="136" t="s">
        <v>607</v>
      </c>
      <c r="D172" s="136" t="s">
        <v>254</v>
      </c>
      <c r="E172" s="137" t="s">
        <v>3997</v>
      </c>
      <c r="F172" s="138" t="s">
        <v>2302</v>
      </c>
      <c r="G172" s="139" t="s">
        <v>2132</v>
      </c>
      <c r="H172" s="140">
        <v>3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80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888</v>
      </c>
    </row>
    <row r="173" spans="2:65" s="1" customFormat="1" ht="24.2" customHeight="1">
      <c r="B173" s="32"/>
      <c r="C173" s="136" t="s">
        <v>614</v>
      </c>
      <c r="D173" s="136" t="s">
        <v>254</v>
      </c>
      <c r="E173" s="137" t="s">
        <v>3998</v>
      </c>
      <c r="F173" s="138" t="s">
        <v>2308</v>
      </c>
      <c r="G173" s="139" t="s">
        <v>2132</v>
      </c>
      <c r="H173" s="140">
        <v>15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80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898</v>
      </c>
    </row>
    <row r="174" spans="2:65" s="1" customFormat="1" ht="24.2" customHeight="1">
      <c r="B174" s="32"/>
      <c r="C174" s="136" t="s">
        <v>623</v>
      </c>
      <c r="D174" s="136" t="s">
        <v>254</v>
      </c>
      <c r="E174" s="137" t="s">
        <v>3999</v>
      </c>
      <c r="F174" s="138" t="s">
        <v>2314</v>
      </c>
      <c r="G174" s="139" t="s">
        <v>2132</v>
      </c>
      <c r="H174" s="140">
        <v>6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80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914</v>
      </c>
    </row>
    <row r="175" spans="2:65" s="11" customFormat="1" ht="25.9" customHeight="1">
      <c r="B175" s="124"/>
      <c r="D175" s="125" t="s">
        <v>72</v>
      </c>
      <c r="E175" s="126" t="s">
        <v>259</v>
      </c>
      <c r="F175" s="126" t="s">
        <v>2279</v>
      </c>
      <c r="I175" s="127"/>
      <c r="J175" s="128">
        <f>BK175</f>
        <v>0</v>
      </c>
      <c r="L175" s="124"/>
      <c r="M175" s="129"/>
      <c r="P175" s="130">
        <f>SUM(P176:P183)</f>
        <v>0</v>
      </c>
      <c r="R175" s="130">
        <f>SUM(R176:R183)</f>
        <v>0</v>
      </c>
      <c r="T175" s="131">
        <f>SUM(T176:T183)</f>
        <v>0</v>
      </c>
      <c r="AR175" s="125" t="s">
        <v>80</v>
      </c>
      <c r="AT175" s="132" t="s">
        <v>72</v>
      </c>
      <c r="AU175" s="132" t="s">
        <v>73</v>
      </c>
      <c r="AY175" s="125" t="s">
        <v>252</v>
      </c>
      <c r="BK175" s="133">
        <f>SUM(BK176:BK183)</f>
        <v>0</v>
      </c>
    </row>
    <row r="176" spans="2:65" s="1" customFormat="1" ht="16.5" customHeight="1">
      <c r="B176" s="32"/>
      <c r="C176" s="136" t="s">
        <v>637</v>
      </c>
      <c r="D176" s="136" t="s">
        <v>254</v>
      </c>
      <c r="E176" s="137" t="s">
        <v>2423</v>
      </c>
      <c r="F176" s="138" t="s">
        <v>2424</v>
      </c>
      <c r="G176" s="139" t="s">
        <v>2141</v>
      </c>
      <c r="H176" s="140">
        <v>8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80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925</v>
      </c>
    </row>
    <row r="177" spans="2:65" s="1" customFormat="1" ht="16.5" customHeight="1">
      <c r="B177" s="32"/>
      <c r="C177" s="136" t="s">
        <v>651</v>
      </c>
      <c r="D177" s="136" t="s">
        <v>254</v>
      </c>
      <c r="E177" s="137" t="s">
        <v>2425</v>
      </c>
      <c r="F177" s="138" t="s">
        <v>2426</v>
      </c>
      <c r="G177" s="139" t="s">
        <v>2141</v>
      </c>
      <c r="H177" s="140">
        <v>14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80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934</v>
      </c>
    </row>
    <row r="178" spans="2:65" s="1" customFormat="1" ht="16.5" customHeight="1">
      <c r="B178" s="32"/>
      <c r="C178" s="136" t="s">
        <v>655</v>
      </c>
      <c r="D178" s="136" t="s">
        <v>254</v>
      </c>
      <c r="E178" s="137" t="s">
        <v>2427</v>
      </c>
      <c r="F178" s="138" t="s">
        <v>2428</v>
      </c>
      <c r="G178" s="139" t="s">
        <v>2132</v>
      </c>
      <c r="H178" s="140">
        <v>18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80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944</v>
      </c>
    </row>
    <row r="179" spans="2:65" s="1" customFormat="1" ht="16.5" customHeight="1">
      <c r="B179" s="32"/>
      <c r="C179" s="136" t="s">
        <v>660</v>
      </c>
      <c r="D179" s="136" t="s">
        <v>254</v>
      </c>
      <c r="E179" s="137" t="s">
        <v>2429</v>
      </c>
      <c r="F179" s="138" t="s">
        <v>2430</v>
      </c>
      <c r="G179" s="139" t="s">
        <v>2141</v>
      </c>
      <c r="H179" s="140">
        <v>24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80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971</v>
      </c>
    </row>
    <row r="180" spans="2:65" s="1" customFormat="1" ht="16.5" customHeight="1">
      <c r="B180" s="32"/>
      <c r="C180" s="136" t="s">
        <v>668</v>
      </c>
      <c r="D180" s="136" t="s">
        <v>254</v>
      </c>
      <c r="E180" s="137" t="s">
        <v>2146</v>
      </c>
      <c r="F180" s="138" t="s">
        <v>2147</v>
      </c>
      <c r="G180" s="139" t="s">
        <v>2148</v>
      </c>
      <c r="H180" s="140">
        <v>16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80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983</v>
      </c>
    </row>
    <row r="181" spans="2:65" s="1" customFormat="1" ht="16.5" customHeight="1">
      <c r="B181" s="32"/>
      <c r="C181" s="136" t="s">
        <v>678</v>
      </c>
      <c r="D181" s="136" t="s">
        <v>254</v>
      </c>
      <c r="E181" s="137" t="s">
        <v>2431</v>
      </c>
      <c r="F181" s="138" t="s">
        <v>2432</v>
      </c>
      <c r="G181" s="139" t="s">
        <v>2141</v>
      </c>
      <c r="H181" s="140">
        <v>24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80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993</v>
      </c>
    </row>
    <row r="182" spans="2:65" s="1" customFormat="1" ht="16.5" customHeight="1">
      <c r="B182" s="32"/>
      <c r="C182" s="136" t="s">
        <v>684</v>
      </c>
      <c r="D182" s="136" t="s">
        <v>254</v>
      </c>
      <c r="E182" s="137" t="s">
        <v>2433</v>
      </c>
      <c r="F182" s="138" t="s">
        <v>2138</v>
      </c>
      <c r="G182" s="139" t="s">
        <v>2132</v>
      </c>
      <c r="H182" s="140">
        <v>1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80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1003</v>
      </c>
    </row>
    <row r="183" spans="2:65" s="1" customFormat="1" ht="16.5" customHeight="1">
      <c r="B183" s="32"/>
      <c r="C183" s="136" t="s">
        <v>691</v>
      </c>
      <c r="D183" s="136" t="s">
        <v>254</v>
      </c>
      <c r="E183" s="137" t="s">
        <v>2434</v>
      </c>
      <c r="F183" s="138" t="s">
        <v>2435</v>
      </c>
      <c r="G183" s="139" t="s">
        <v>2141</v>
      </c>
      <c r="H183" s="140">
        <v>16</v>
      </c>
      <c r="I183" s="141"/>
      <c r="J183" s="142">
        <f>ROUND(I183*H183,2)</f>
        <v>0</v>
      </c>
      <c r="K183" s="138" t="s">
        <v>1</v>
      </c>
      <c r="L183" s="32"/>
      <c r="M183" s="188" t="s">
        <v>1</v>
      </c>
      <c r="N183" s="189" t="s">
        <v>38</v>
      </c>
      <c r="O183" s="190"/>
      <c r="P183" s="191">
        <f>O183*H183</f>
        <v>0</v>
      </c>
      <c r="Q183" s="191">
        <v>0</v>
      </c>
      <c r="R183" s="191">
        <f>Q183*H183</f>
        <v>0</v>
      </c>
      <c r="S183" s="191">
        <v>0</v>
      </c>
      <c r="T183" s="192">
        <f>S183*H183</f>
        <v>0</v>
      </c>
      <c r="AR183" s="147" t="s">
        <v>259</v>
      </c>
      <c r="AT183" s="147" t="s">
        <v>254</v>
      </c>
      <c r="AU183" s="147" t="s">
        <v>80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1013</v>
      </c>
    </row>
    <row r="184" spans="2:65" s="1" customFormat="1" ht="6.95" customHeight="1">
      <c r="B184" s="44"/>
      <c r="C184" s="45"/>
      <c r="D184" s="45"/>
      <c r="E184" s="45"/>
      <c r="F184" s="45"/>
      <c r="G184" s="45"/>
      <c r="H184" s="45"/>
      <c r="I184" s="45"/>
      <c r="J184" s="45"/>
      <c r="K184" s="45"/>
      <c r="L184" s="32"/>
    </row>
  </sheetData>
  <sheetProtection algorithmName="SHA-512" hashValue="iP/upuCuQAgdb4rykQdBJfM2rIgV2t5UDfewGyikRxMcH8KuN2gQDXtlfRM4sWW3h1bNTDA1KXA5vWSA+uxTWA==" saltValue="BKZ+teEK/ebuEg1TbFPdHXMPZytuFL4fqykKdc84pWzaTM1X/PXQ0iJqJqXZVkwu7QMu8LARVfZJ2xuk1mVSaw==" spinCount="100000" sheet="1" objects="1" scenarios="1" formatColumns="0" formatRows="0" autoFilter="0"/>
  <autoFilter ref="C125:K183" xr:uid="{00000000-0009-0000-0000-000014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7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164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3286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3978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4000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ROUND(J125,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ROUND((SUM(BE125:BE174)),  2)</f>
        <v>0</v>
      </c>
      <c r="I37" s="96">
        <v>0.21</v>
      </c>
      <c r="J37" s="86">
        <f>ROUND(((SUM(BE125:BE174))*I37),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ROUND((SUM(BF125:BF174)),  2)</f>
        <v>0</v>
      </c>
      <c r="I38" s="96">
        <v>0.12</v>
      </c>
      <c r="J38" s="86">
        <f>ROUND(((SUM(BF125:BF174))*I38),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ROUND((SUM(BG125:BG174)),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ROUND((SUM(BH125:BH174)),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ROUND((SUM(BI125:BI174)),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3286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3978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B.4.3 - Aktivní prvky - 3.np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J125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2437</v>
      </c>
      <c r="E101" s="110"/>
      <c r="F101" s="110"/>
      <c r="G101" s="110"/>
      <c r="H101" s="110"/>
      <c r="I101" s="110"/>
      <c r="J101" s="111">
        <f>J126</f>
        <v>0</v>
      </c>
      <c r="L101" s="108"/>
    </row>
    <row r="102" spans="2:47" s="1" customFormat="1" ht="21.75" customHeight="1">
      <c r="B102" s="32"/>
      <c r="L102" s="32"/>
    </row>
    <row r="103" spans="2:47" s="1" customFormat="1" ht="6.9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6.9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4.95" customHeight="1">
      <c r="B108" s="32"/>
      <c r="C108" s="21" t="s">
        <v>237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26.25" customHeight="1">
      <c r="B111" s="32"/>
      <c r="E111" s="235" t="str">
        <f>E7</f>
        <v>FN Brno, Jihlavská 20 - rekonstrukce přípravny jídel a rozšíření jídelny</v>
      </c>
      <c r="F111" s="236"/>
      <c r="G111" s="236"/>
      <c r="H111" s="236"/>
      <c r="L111" s="32"/>
    </row>
    <row r="112" spans="2:47" ht="12" customHeight="1">
      <c r="B112" s="20"/>
      <c r="C112" s="27" t="s">
        <v>195</v>
      </c>
      <c r="L112" s="20"/>
    </row>
    <row r="113" spans="2:65" ht="16.5" customHeight="1">
      <c r="B113" s="20"/>
      <c r="E113" s="235" t="s">
        <v>3286</v>
      </c>
      <c r="F113" s="239"/>
      <c r="G113" s="239"/>
      <c r="H113" s="239"/>
      <c r="L113" s="20"/>
    </row>
    <row r="114" spans="2:65" ht="12" customHeight="1">
      <c r="B114" s="20"/>
      <c r="C114" s="27" t="s">
        <v>197</v>
      </c>
      <c r="L114" s="20"/>
    </row>
    <row r="115" spans="2:65" s="1" customFormat="1" ht="16.5" customHeight="1">
      <c r="B115" s="32"/>
      <c r="E115" s="230" t="s">
        <v>3978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2118</v>
      </c>
      <c r="L116" s="32"/>
    </row>
    <row r="117" spans="2:65" s="1" customFormat="1" ht="16.5" customHeight="1">
      <c r="B117" s="32"/>
      <c r="E117" s="217" t="str">
        <f>E13</f>
        <v>B.4.3 - Aktivní prvky - 3.np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</v>
      </c>
      <c r="I119" s="27" t="s">
        <v>22</v>
      </c>
      <c r="J119" s="52" t="str">
        <f>IF(J16="","",J16)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E19</f>
        <v xml:space="preserve"> </v>
      </c>
      <c r="I121" s="27" t="s">
        <v>29</v>
      </c>
      <c r="J121" s="30" t="str">
        <f>E25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IF(E22="","",E22)</f>
        <v>Vyplň údaj</v>
      </c>
      <c r="I122" s="27" t="s">
        <v>31</v>
      </c>
      <c r="J122" s="30" t="str">
        <f>E28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</v>
      </c>
      <c r="S125" s="53"/>
      <c r="T125" s="122">
        <f>T126</f>
        <v>0</v>
      </c>
      <c r="AT125" s="17" t="s">
        <v>72</v>
      </c>
      <c r="AU125" s="17" t="s">
        <v>203</v>
      </c>
      <c r="BK125" s="123">
        <f>BK126</f>
        <v>0</v>
      </c>
    </row>
    <row r="126" spans="2:65" s="11" customFormat="1" ht="25.9" customHeight="1">
      <c r="B126" s="124"/>
      <c r="D126" s="125" t="s">
        <v>72</v>
      </c>
      <c r="E126" s="126" t="s">
        <v>2268</v>
      </c>
      <c r="F126" s="126" t="s">
        <v>2438</v>
      </c>
      <c r="I126" s="127"/>
      <c r="J126" s="128">
        <f>BK126</f>
        <v>0</v>
      </c>
      <c r="L126" s="124"/>
      <c r="M126" s="129"/>
      <c r="P126" s="130">
        <f>SUM(P127:P174)</f>
        <v>0</v>
      </c>
      <c r="R126" s="130">
        <f>SUM(R127:R174)</f>
        <v>0</v>
      </c>
      <c r="T126" s="131">
        <f>SUM(T127:T174)</f>
        <v>0</v>
      </c>
      <c r="AR126" s="125" t="s">
        <v>80</v>
      </c>
      <c r="AT126" s="132" t="s">
        <v>72</v>
      </c>
      <c r="AU126" s="132" t="s">
        <v>73</v>
      </c>
      <c r="AY126" s="125" t="s">
        <v>252</v>
      </c>
      <c r="BK126" s="133">
        <f>SUM(BK127:BK174)</f>
        <v>0</v>
      </c>
    </row>
    <row r="127" spans="2:65" s="1" customFormat="1" ht="16.5" customHeight="1">
      <c r="B127" s="32"/>
      <c r="C127" s="136" t="s">
        <v>80</v>
      </c>
      <c r="D127" s="136" t="s">
        <v>254</v>
      </c>
      <c r="E127" s="137" t="s">
        <v>80</v>
      </c>
      <c r="F127" s="138" t="s">
        <v>4001</v>
      </c>
      <c r="G127" s="139" t="s">
        <v>2132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259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82</v>
      </c>
    </row>
    <row r="128" spans="2:65" s="1" customFormat="1" ht="24.2" customHeight="1">
      <c r="B128" s="32"/>
      <c r="C128" s="136" t="s">
        <v>82</v>
      </c>
      <c r="D128" s="136" t="s">
        <v>254</v>
      </c>
      <c r="E128" s="137" t="s">
        <v>82</v>
      </c>
      <c r="F128" s="138" t="s">
        <v>4002</v>
      </c>
      <c r="G128" s="139" t="s">
        <v>2132</v>
      </c>
      <c r="H128" s="140">
        <v>1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259</v>
      </c>
    </row>
    <row r="129" spans="2:65" s="1" customFormat="1" ht="16.5" customHeight="1">
      <c r="B129" s="32"/>
      <c r="C129" s="136" t="s">
        <v>96</v>
      </c>
      <c r="D129" s="136" t="s">
        <v>254</v>
      </c>
      <c r="E129" s="137" t="s">
        <v>96</v>
      </c>
      <c r="F129" s="138" t="s">
        <v>2441</v>
      </c>
      <c r="G129" s="139" t="s">
        <v>2132</v>
      </c>
      <c r="H129" s="140">
        <v>1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305</v>
      </c>
    </row>
    <row r="130" spans="2:65" s="1" customFormat="1" ht="16.5" customHeight="1">
      <c r="B130" s="32"/>
      <c r="C130" s="136" t="s">
        <v>259</v>
      </c>
      <c r="D130" s="136" t="s">
        <v>254</v>
      </c>
      <c r="E130" s="137" t="s">
        <v>259</v>
      </c>
      <c r="F130" s="138" t="s">
        <v>2442</v>
      </c>
      <c r="G130" s="139" t="s">
        <v>2132</v>
      </c>
      <c r="H130" s="140">
        <v>1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320</v>
      </c>
    </row>
    <row r="131" spans="2:65" s="1" customFormat="1" ht="16.5" customHeight="1">
      <c r="B131" s="32"/>
      <c r="C131" s="136" t="s">
        <v>297</v>
      </c>
      <c r="D131" s="136" t="s">
        <v>254</v>
      </c>
      <c r="E131" s="137" t="s">
        <v>297</v>
      </c>
      <c r="F131" s="138" t="s">
        <v>4003</v>
      </c>
      <c r="G131" s="139" t="s">
        <v>2132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333</v>
      </c>
    </row>
    <row r="132" spans="2:65" s="1" customFormat="1" ht="24.2" customHeight="1">
      <c r="B132" s="32"/>
      <c r="C132" s="136" t="s">
        <v>305</v>
      </c>
      <c r="D132" s="136" t="s">
        <v>254</v>
      </c>
      <c r="E132" s="137" t="s">
        <v>305</v>
      </c>
      <c r="F132" s="138" t="s">
        <v>2444</v>
      </c>
      <c r="G132" s="139" t="s">
        <v>2132</v>
      </c>
      <c r="H132" s="140">
        <v>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8</v>
      </c>
    </row>
    <row r="133" spans="2:65" s="1" customFormat="1" ht="16.5" customHeight="1">
      <c r="B133" s="32"/>
      <c r="C133" s="136" t="s">
        <v>315</v>
      </c>
      <c r="D133" s="136" t="s">
        <v>254</v>
      </c>
      <c r="E133" s="137" t="s">
        <v>315</v>
      </c>
      <c r="F133" s="138" t="s">
        <v>2445</v>
      </c>
      <c r="G133" s="139" t="s">
        <v>2132</v>
      </c>
      <c r="H133" s="140">
        <v>2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359</v>
      </c>
    </row>
    <row r="134" spans="2:65" s="1" customFormat="1" ht="16.5" customHeight="1">
      <c r="B134" s="32"/>
      <c r="C134" s="136" t="s">
        <v>320</v>
      </c>
      <c r="D134" s="136" t="s">
        <v>254</v>
      </c>
      <c r="E134" s="137" t="s">
        <v>320</v>
      </c>
      <c r="F134" s="138" t="s">
        <v>2446</v>
      </c>
      <c r="G134" s="139" t="s">
        <v>2132</v>
      </c>
      <c r="H134" s="140">
        <v>1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368</v>
      </c>
    </row>
    <row r="135" spans="2:65" s="1" customFormat="1" ht="16.5" customHeight="1">
      <c r="B135" s="32"/>
      <c r="C135" s="136" t="s">
        <v>327</v>
      </c>
      <c r="D135" s="136" t="s">
        <v>254</v>
      </c>
      <c r="E135" s="137" t="s">
        <v>327</v>
      </c>
      <c r="F135" s="138" t="s">
        <v>2447</v>
      </c>
      <c r="G135" s="139" t="s">
        <v>2132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380</v>
      </c>
    </row>
    <row r="136" spans="2:65" s="1" customFormat="1" ht="16.5" customHeight="1">
      <c r="B136" s="32"/>
      <c r="C136" s="136" t="s">
        <v>333</v>
      </c>
      <c r="D136" s="136" t="s">
        <v>254</v>
      </c>
      <c r="E136" s="137" t="s">
        <v>333</v>
      </c>
      <c r="F136" s="138" t="s">
        <v>2448</v>
      </c>
      <c r="G136" s="139" t="s">
        <v>2132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405</v>
      </c>
    </row>
    <row r="137" spans="2:65" s="1" customFormat="1" ht="16.5" customHeight="1">
      <c r="B137" s="32"/>
      <c r="C137" s="136" t="s">
        <v>342</v>
      </c>
      <c r="D137" s="136" t="s">
        <v>254</v>
      </c>
      <c r="E137" s="137" t="s">
        <v>342</v>
      </c>
      <c r="F137" s="138" t="s">
        <v>2449</v>
      </c>
      <c r="G137" s="139" t="s">
        <v>2132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420</v>
      </c>
    </row>
    <row r="138" spans="2:65" s="1" customFormat="1" ht="16.5" customHeight="1">
      <c r="B138" s="32"/>
      <c r="C138" s="136" t="s">
        <v>8</v>
      </c>
      <c r="D138" s="136" t="s">
        <v>254</v>
      </c>
      <c r="E138" s="137" t="s">
        <v>8</v>
      </c>
      <c r="F138" s="138" t="s">
        <v>2450</v>
      </c>
      <c r="G138" s="139" t="s">
        <v>2132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431</v>
      </c>
    </row>
    <row r="139" spans="2:65" s="1" customFormat="1" ht="21.75" customHeight="1">
      <c r="B139" s="32"/>
      <c r="C139" s="136" t="s">
        <v>353</v>
      </c>
      <c r="D139" s="136" t="s">
        <v>254</v>
      </c>
      <c r="E139" s="137" t="s">
        <v>353</v>
      </c>
      <c r="F139" s="138" t="s">
        <v>2451</v>
      </c>
      <c r="G139" s="139" t="s">
        <v>2132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444</v>
      </c>
    </row>
    <row r="140" spans="2:65" s="1" customFormat="1" ht="24.2" customHeight="1">
      <c r="B140" s="32"/>
      <c r="C140" s="136" t="s">
        <v>359</v>
      </c>
      <c r="D140" s="136" t="s">
        <v>254</v>
      </c>
      <c r="E140" s="137" t="s">
        <v>359</v>
      </c>
      <c r="F140" s="138" t="s">
        <v>2452</v>
      </c>
      <c r="G140" s="139" t="s">
        <v>2132</v>
      </c>
      <c r="H140" s="140">
        <v>1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456</v>
      </c>
    </row>
    <row r="141" spans="2:65" s="1" customFormat="1" ht="24.2" customHeight="1">
      <c r="B141" s="32"/>
      <c r="C141" s="136" t="s">
        <v>363</v>
      </c>
      <c r="D141" s="136" t="s">
        <v>254</v>
      </c>
      <c r="E141" s="137" t="s">
        <v>363</v>
      </c>
      <c r="F141" s="138" t="s">
        <v>2453</v>
      </c>
      <c r="G141" s="139" t="s">
        <v>2132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468</v>
      </c>
    </row>
    <row r="142" spans="2:65" s="1" customFormat="1" ht="24.2" customHeight="1">
      <c r="B142" s="32"/>
      <c r="C142" s="136" t="s">
        <v>368</v>
      </c>
      <c r="D142" s="136" t="s">
        <v>254</v>
      </c>
      <c r="E142" s="137" t="s">
        <v>368</v>
      </c>
      <c r="F142" s="138" t="s">
        <v>2454</v>
      </c>
      <c r="G142" s="139" t="s">
        <v>2132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489</v>
      </c>
    </row>
    <row r="143" spans="2:65" s="1" customFormat="1" ht="21.75" customHeight="1">
      <c r="B143" s="32"/>
      <c r="C143" s="136" t="s">
        <v>373</v>
      </c>
      <c r="D143" s="136" t="s">
        <v>254</v>
      </c>
      <c r="E143" s="137" t="s">
        <v>373</v>
      </c>
      <c r="F143" s="138" t="s">
        <v>2455</v>
      </c>
      <c r="G143" s="139" t="s">
        <v>2132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502</v>
      </c>
    </row>
    <row r="144" spans="2:65" s="1" customFormat="1" ht="21.75" customHeight="1">
      <c r="B144" s="32"/>
      <c r="C144" s="136" t="s">
        <v>380</v>
      </c>
      <c r="D144" s="136" t="s">
        <v>254</v>
      </c>
      <c r="E144" s="137" t="s">
        <v>380</v>
      </c>
      <c r="F144" s="138" t="s">
        <v>4004</v>
      </c>
      <c r="G144" s="139" t="s">
        <v>2132</v>
      </c>
      <c r="H144" s="140">
        <v>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553</v>
      </c>
    </row>
    <row r="145" spans="2:65" s="1" customFormat="1" ht="24.2" customHeight="1">
      <c r="B145" s="32"/>
      <c r="C145" s="136" t="s">
        <v>399</v>
      </c>
      <c r="D145" s="136" t="s">
        <v>254</v>
      </c>
      <c r="E145" s="137" t="s">
        <v>399</v>
      </c>
      <c r="F145" s="138" t="s">
        <v>4005</v>
      </c>
      <c r="G145" s="139" t="s">
        <v>2132</v>
      </c>
      <c r="H145" s="140">
        <v>1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565</v>
      </c>
    </row>
    <row r="146" spans="2:65" s="1" customFormat="1" ht="16.5" customHeight="1">
      <c r="B146" s="32"/>
      <c r="C146" s="136" t="s">
        <v>405</v>
      </c>
      <c r="D146" s="136" t="s">
        <v>254</v>
      </c>
      <c r="E146" s="137" t="s">
        <v>405</v>
      </c>
      <c r="F146" s="138" t="s">
        <v>2441</v>
      </c>
      <c r="G146" s="139" t="s">
        <v>2132</v>
      </c>
      <c r="H146" s="140">
        <v>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578</v>
      </c>
    </row>
    <row r="147" spans="2:65" s="1" customFormat="1" ht="16.5" customHeight="1">
      <c r="B147" s="32"/>
      <c r="C147" s="136" t="s">
        <v>7</v>
      </c>
      <c r="D147" s="136" t="s">
        <v>254</v>
      </c>
      <c r="E147" s="137" t="s">
        <v>7</v>
      </c>
      <c r="F147" s="138" t="s">
        <v>2442</v>
      </c>
      <c r="G147" s="139" t="s">
        <v>2132</v>
      </c>
      <c r="H147" s="140">
        <v>1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590</v>
      </c>
    </row>
    <row r="148" spans="2:65" s="1" customFormat="1" ht="16.5" customHeight="1">
      <c r="B148" s="32"/>
      <c r="C148" s="136" t="s">
        <v>420</v>
      </c>
      <c r="D148" s="136" t="s">
        <v>254</v>
      </c>
      <c r="E148" s="137" t="s">
        <v>420</v>
      </c>
      <c r="F148" s="138" t="s">
        <v>4006</v>
      </c>
      <c r="G148" s="139" t="s">
        <v>2132</v>
      </c>
      <c r="H148" s="140">
        <v>1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80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602</v>
      </c>
    </row>
    <row r="149" spans="2:65" s="1" customFormat="1" ht="24.2" customHeight="1">
      <c r="B149" s="32"/>
      <c r="C149" s="136" t="s">
        <v>424</v>
      </c>
      <c r="D149" s="136" t="s">
        <v>254</v>
      </c>
      <c r="E149" s="137" t="s">
        <v>424</v>
      </c>
      <c r="F149" s="138" t="s">
        <v>4007</v>
      </c>
      <c r="G149" s="139" t="s">
        <v>2132</v>
      </c>
      <c r="H149" s="140">
        <v>1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80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614</v>
      </c>
    </row>
    <row r="150" spans="2:65" s="1" customFormat="1" ht="16.5" customHeight="1">
      <c r="B150" s="32"/>
      <c r="C150" s="136" t="s">
        <v>431</v>
      </c>
      <c r="D150" s="136" t="s">
        <v>254</v>
      </c>
      <c r="E150" s="137" t="s">
        <v>431</v>
      </c>
      <c r="F150" s="138" t="s">
        <v>2445</v>
      </c>
      <c r="G150" s="139" t="s">
        <v>2132</v>
      </c>
      <c r="H150" s="140">
        <v>2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80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637</v>
      </c>
    </row>
    <row r="151" spans="2:65" s="1" customFormat="1" ht="16.5" customHeight="1">
      <c r="B151" s="32"/>
      <c r="C151" s="136" t="s">
        <v>438</v>
      </c>
      <c r="D151" s="136" t="s">
        <v>254</v>
      </c>
      <c r="E151" s="137" t="s">
        <v>438</v>
      </c>
      <c r="F151" s="138" t="s">
        <v>2446</v>
      </c>
      <c r="G151" s="139" t="s">
        <v>2132</v>
      </c>
      <c r="H151" s="140">
        <v>1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80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655</v>
      </c>
    </row>
    <row r="152" spans="2:65" s="1" customFormat="1" ht="16.5" customHeight="1">
      <c r="B152" s="32"/>
      <c r="C152" s="136" t="s">
        <v>444</v>
      </c>
      <c r="D152" s="136" t="s">
        <v>254</v>
      </c>
      <c r="E152" s="137" t="s">
        <v>444</v>
      </c>
      <c r="F152" s="138" t="s">
        <v>2447</v>
      </c>
      <c r="G152" s="139" t="s">
        <v>2132</v>
      </c>
      <c r="H152" s="140">
        <v>1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80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668</v>
      </c>
    </row>
    <row r="153" spans="2:65" s="1" customFormat="1" ht="16.5" customHeight="1">
      <c r="B153" s="32"/>
      <c r="C153" s="136" t="s">
        <v>449</v>
      </c>
      <c r="D153" s="136" t="s">
        <v>254</v>
      </c>
      <c r="E153" s="137" t="s">
        <v>449</v>
      </c>
      <c r="F153" s="138" t="s">
        <v>2448</v>
      </c>
      <c r="G153" s="139" t="s">
        <v>2132</v>
      </c>
      <c r="H153" s="140">
        <v>1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80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684</v>
      </c>
    </row>
    <row r="154" spans="2:65" s="1" customFormat="1" ht="16.5" customHeight="1">
      <c r="B154" s="32"/>
      <c r="C154" s="136" t="s">
        <v>456</v>
      </c>
      <c r="D154" s="136" t="s">
        <v>254</v>
      </c>
      <c r="E154" s="137" t="s">
        <v>456</v>
      </c>
      <c r="F154" s="138" t="s">
        <v>2449</v>
      </c>
      <c r="G154" s="139" t="s">
        <v>2132</v>
      </c>
      <c r="H154" s="140">
        <v>1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80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697</v>
      </c>
    </row>
    <row r="155" spans="2:65" s="1" customFormat="1" ht="16.5" customHeight="1">
      <c r="B155" s="32"/>
      <c r="C155" s="136" t="s">
        <v>462</v>
      </c>
      <c r="D155" s="136" t="s">
        <v>254</v>
      </c>
      <c r="E155" s="137" t="s">
        <v>462</v>
      </c>
      <c r="F155" s="138" t="s">
        <v>2450</v>
      </c>
      <c r="G155" s="139" t="s">
        <v>2132</v>
      </c>
      <c r="H155" s="140">
        <v>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80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707</v>
      </c>
    </row>
    <row r="156" spans="2:65" s="1" customFormat="1" ht="21.75" customHeight="1">
      <c r="B156" s="32"/>
      <c r="C156" s="136" t="s">
        <v>468</v>
      </c>
      <c r="D156" s="136" t="s">
        <v>254</v>
      </c>
      <c r="E156" s="137" t="s">
        <v>468</v>
      </c>
      <c r="F156" s="138" t="s">
        <v>2451</v>
      </c>
      <c r="G156" s="139" t="s">
        <v>2132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80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717</v>
      </c>
    </row>
    <row r="157" spans="2:65" s="1" customFormat="1" ht="24.2" customHeight="1">
      <c r="B157" s="32"/>
      <c r="C157" s="136" t="s">
        <v>481</v>
      </c>
      <c r="D157" s="136" t="s">
        <v>254</v>
      </c>
      <c r="E157" s="137" t="s">
        <v>481</v>
      </c>
      <c r="F157" s="138" t="s">
        <v>2452</v>
      </c>
      <c r="G157" s="139" t="s">
        <v>2132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80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732</v>
      </c>
    </row>
    <row r="158" spans="2:65" s="1" customFormat="1" ht="24.2" customHeight="1">
      <c r="B158" s="32"/>
      <c r="C158" s="136" t="s">
        <v>489</v>
      </c>
      <c r="D158" s="136" t="s">
        <v>254</v>
      </c>
      <c r="E158" s="137" t="s">
        <v>489</v>
      </c>
      <c r="F158" s="138" t="s">
        <v>2453</v>
      </c>
      <c r="G158" s="139" t="s">
        <v>2132</v>
      </c>
      <c r="H158" s="140">
        <v>1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80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744</v>
      </c>
    </row>
    <row r="159" spans="2:65" s="1" customFormat="1" ht="24.2" customHeight="1">
      <c r="B159" s="32"/>
      <c r="C159" s="136" t="s">
        <v>493</v>
      </c>
      <c r="D159" s="136" t="s">
        <v>254</v>
      </c>
      <c r="E159" s="137" t="s">
        <v>493</v>
      </c>
      <c r="F159" s="138" t="s">
        <v>2454</v>
      </c>
      <c r="G159" s="139" t="s">
        <v>2132</v>
      </c>
      <c r="H159" s="140">
        <v>1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80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758</v>
      </c>
    </row>
    <row r="160" spans="2:65" s="1" customFormat="1" ht="21.75" customHeight="1">
      <c r="B160" s="32"/>
      <c r="C160" s="136" t="s">
        <v>502</v>
      </c>
      <c r="D160" s="136" t="s">
        <v>254</v>
      </c>
      <c r="E160" s="137" t="s">
        <v>502</v>
      </c>
      <c r="F160" s="138" t="s">
        <v>2455</v>
      </c>
      <c r="G160" s="139" t="s">
        <v>2132</v>
      </c>
      <c r="H160" s="140">
        <v>1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80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768</v>
      </c>
    </row>
    <row r="161" spans="2:65" s="1" customFormat="1" ht="21.75" customHeight="1">
      <c r="B161" s="32"/>
      <c r="C161" s="136" t="s">
        <v>543</v>
      </c>
      <c r="D161" s="136" t="s">
        <v>254</v>
      </c>
      <c r="E161" s="137" t="s">
        <v>543</v>
      </c>
      <c r="F161" s="138" t="s">
        <v>2456</v>
      </c>
      <c r="G161" s="139" t="s">
        <v>2132</v>
      </c>
      <c r="H161" s="140">
        <v>2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80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786</v>
      </c>
    </row>
    <row r="162" spans="2:65" s="1" customFormat="1" ht="16.5" customHeight="1">
      <c r="B162" s="32"/>
      <c r="C162" s="136" t="s">
        <v>553</v>
      </c>
      <c r="D162" s="136" t="s">
        <v>254</v>
      </c>
      <c r="E162" s="137" t="s">
        <v>553</v>
      </c>
      <c r="F162" s="138" t="s">
        <v>2457</v>
      </c>
      <c r="G162" s="139" t="s">
        <v>2132</v>
      </c>
      <c r="H162" s="140">
        <v>2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80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799</v>
      </c>
    </row>
    <row r="163" spans="2:65" s="1" customFormat="1" ht="16.5" customHeight="1">
      <c r="B163" s="32"/>
      <c r="C163" s="136" t="s">
        <v>559</v>
      </c>
      <c r="D163" s="136" t="s">
        <v>254</v>
      </c>
      <c r="E163" s="137" t="s">
        <v>559</v>
      </c>
      <c r="F163" s="138" t="s">
        <v>2458</v>
      </c>
      <c r="G163" s="139" t="s">
        <v>2132</v>
      </c>
      <c r="H163" s="140">
        <v>2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80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809</v>
      </c>
    </row>
    <row r="164" spans="2:65" s="1" customFormat="1" ht="24.2" customHeight="1">
      <c r="B164" s="32"/>
      <c r="C164" s="136" t="s">
        <v>565</v>
      </c>
      <c r="D164" s="136" t="s">
        <v>254</v>
      </c>
      <c r="E164" s="137" t="s">
        <v>565</v>
      </c>
      <c r="F164" s="138" t="s">
        <v>2459</v>
      </c>
      <c r="G164" s="139" t="s">
        <v>2132</v>
      </c>
      <c r="H164" s="140">
        <v>2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80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819</v>
      </c>
    </row>
    <row r="165" spans="2:65" s="1" customFormat="1" ht="21.75" customHeight="1">
      <c r="B165" s="32"/>
      <c r="C165" s="136" t="s">
        <v>574</v>
      </c>
      <c r="D165" s="136" t="s">
        <v>254</v>
      </c>
      <c r="E165" s="137" t="s">
        <v>574</v>
      </c>
      <c r="F165" s="138" t="s">
        <v>2460</v>
      </c>
      <c r="G165" s="139" t="s">
        <v>2132</v>
      </c>
      <c r="H165" s="140">
        <v>2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80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828</v>
      </c>
    </row>
    <row r="166" spans="2:65" s="1" customFormat="1" ht="21.75" customHeight="1">
      <c r="B166" s="32"/>
      <c r="C166" s="136" t="s">
        <v>578</v>
      </c>
      <c r="D166" s="136" t="s">
        <v>254</v>
      </c>
      <c r="E166" s="137" t="s">
        <v>578</v>
      </c>
      <c r="F166" s="138" t="s">
        <v>2461</v>
      </c>
      <c r="G166" s="139" t="s">
        <v>2132</v>
      </c>
      <c r="H166" s="140">
        <v>2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80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837</v>
      </c>
    </row>
    <row r="167" spans="2:65" s="1" customFormat="1" ht="24.2" customHeight="1">
      <c r="B167" s="32"/>
      <c r="C167" s="136" t="s">
        <v>585</v>
      </c>
      <c r="D167" s="136" t="s">
        <v>254</v>
      </c>
      <c r="E167" s="137" t="s">
        <v>585</v>
      </c>
      <c r="F167" s="138" t="s">
        <v>2452</v>
      </c>
      <c r="G167" s="139" t="s">
        <v>2132</v>
      </c>
      <c r="H167" s="140">
        <v>2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80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847</v>
      </c>
    </row>
    <row r="168" spans="2:65" s="1" customFormat="1" ht="16.5" customHeight="1">
      <c r="B168" s="32"/>
      <c r="C168" s="136" t="s">
        <v>590</v>
      </c>
      <c r="D168" s="136" t="s">
        <v>254</v>
      </c>
      <c r="E168" s="137" t="s">
        <v>590</v>
      </c>
      <c r="F168" s="138" t="s">
        <v>2462</v>
      </c>
      <c r="G168" s="139" t="s">
        <v>2132</v>
      </c>
      <c r="H168" s="140">
        <v>2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80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857</v>
      </c>
    </row>
    <row r="169" spans="2:65" s="1" customFormat="1" ht="16.5" customHeight="1">
      <c r="B169" s="32"/>
      <c r="C169" s="136" t="s">
        <v>596</v>
      </c>
      <c r="D169" s="136" t="s">
        <v>254</v>
      </c>
      <c r="E169" s="137" t="s">
        <v>596</v>
      </c>
      <c r="F169" s="138" t="s">
        <v>2463</v>
      </c>
      <c r="G169" s="139" t="s">
        <v>2132</v>
      </c>
      <c r="H169" s="140">
        <v>2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80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868</v>
      </c>
    </row>
    <row r="170" spans="2:65" s="1" customFormat="1" ht="21.75" customHeight="1">
      <c r="B170" s="32"/>
      <c r="C170" s="136" t="s">
        <v>602</v>
      </c>
      <c r="D170" s="136" t="s">
        <v>254</v>
      </c>
      <c r="E170" s="137" t="s">
        <v>602</v>
      </c>
      <c r="F170" s="138" t="s">
        <v>2464</v>
      </c>
      <c r="G170" s="139" t="s">
        <v>2132</v>
      </c>
      <c r="H170" s="140">
        <v>2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80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878</v>
      </c>
    </row>
    <row r="171" spans="2:65" s="1" customFormat="1" ht="21.75" customHeight="1">
      <c r="B171" s="32"/>
      <c r="C171" s="136" t="s">
        <v>607</v>
      </c>
      <c r="D171" s="136" t="s">
        <v>254</v>
      </c>
      <c r="E171" s="137" t="s">
        <v>607</v>
      </c>
      <c r="F171" s="138" t="s">
        <v>2465</v>
      </c>
      <c r="G171" s="139" t="s">
        <v>2132</v>
      </c>
      <c r="H171" s="140">
        <v>2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80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888</v>
      </c>
    </row>
    <row r="172" spans="2:65" s="1" customFormat="1" ht="24.2" customHeight="1">
      <c r="B172" s="32"/>
      <c r="C172" s="136" t="s">
        <v>614</v>
      </c>
      <c r="D172" s="136" t="s">
        <v>254</v>
      </c>
      <c r="E172" s="137" t="s">
        <v>614</v>
      </c>
      <c r="F172" s="138" t="s">
        <v>2466</v>
      </c>
      <c r="G172" s="139" t="s">
        <v>2132</v>
      </c>
      <c r="H172" s="140">
        <v>2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80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898</v>
      </c>
    </row>
    <row r="173" spans="2:65" s="1" customFormat="1" ht="24.2" customHeight="1">
      <c r="B173" s="32"/>
      <c r="C173" s="136" t="s">
        <v>623</v>
      </c>
      <c r="D173" s="136" t="s">
        <v>254</v>
      </c>
      <c r="E173" s="137" t="s">
        <v>623</v>
      </c>
      <c r="F173" s="138" t="s">
        <v>2467</v>
      </c>
      <c r="G173" s="139" t="s">
        <v>2132</v>
      </c>
      <c r="H173" s="140">
        <v>2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80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914</v>
      </c>
    </row>
    <row r="174" spans="2:65" s="1" customFormat="1" ht="21.75" customHeight="1">
      <c r="B174" s="32"/>
      <c r="C174" s="136" t="s">
        <v>637</v>
      </c>
      <c r="D174" s="136" t="s">
        <v>254</v>
      </c>
      <c r="E174" s="137" t="s">
        <v>637</v>
      </c>
      <c r="F174" s="138" t="s">
        <v>2468</v>
      </c>
      <c r="G174" s="139" t="s">
        <v>2132</v>
      </c>
      <c r="H174" s="140">
        <v>2</v>
      </c>
      <c r="I174" s="141"/>
      <c r="J174" s="142">
        <f>ROUND(I174*H174,2)</f>
        <v>0</v>
      </c>
      <c r="K174" s="138" t="s">
        <v>1</v>
      </c>
      <c r="L174" s="32"/>
      <c r="M174" s="188" t="s">
        <v>1</v>
      </c>
      <c r="N174" s="189" t="s">
        <v>38</v>
      </c>
      <c r="O174" s="190"/>
      <c r="P174" s="191">
        <f>O174*H174</f>
        <v>0</v>
      </c>
      <c r="Q174" s="191">
        <v>0</v>
      </c>
      <c r="R174" s="191">
        <f>Q174*H174</f>
        <v>0</v>
      </c>
      <c r="S174" s="191">
        <v>0</v>
      </c>
      <c r="T174" s="192">
        <f>S174*H174</f>
        <v>0</v>
      </c>
      <c r="AR174" s="147" t="s">
        <v>259</v>
      </c>
      <c r="AT174" s="147" t="s">
        <v>254</v>
      </c>
      <c r="AU174" s="147" t="s">
        <v>80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925</v>
      </c>
    </row>
    <row r="175" spans="2:65" s="1" customFormat="1" ht="6.9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BRUdOCUFVEgd7SdRCK8wX4Xvn8RKuaUaKk8CJXROtLcg7mmJT5Neiyb1YPxUm+rvbukb6ZC4Q++do8Kz19nj/Q==" saltValue="3eK+zlPp7a4UJfXDGXTKEenaMlJbro7Tc64EM3coMRvFTJ+lXoajZ0kU+sEwQqDV/zF9w38kUH3YOLa3HzPPgg==" spinCount="100000" sheet="1" objects="1" scenarios="1" formatColumns="0" formatRows="0" autoFilter="0"/>
  <autoFilter ref="C124:K174" xr:uid="{00000000-0009-0000-0000-000015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12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167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3286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3978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4008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ROUND(J125,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ROUND((SUM(BE125:BE127)),  2)</f>
        <v>0</v>
      </c>
      <c r="I37" s="96">
        <v>0.21</v>
      </c>
      <c r="J37" s="86">
        <f>ROUND(((SUM(BE125:BE127))*I37),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ROUND((SUM(BF125:BF127)),  2)</f>
        <v>0</v>
      </c>
      <c r="I38" s="96">
        <v>0.12</v>
      </c>
      <c r="J38" s="86">
        <f>ROUND(((SUM(BF125:BF127))*I38),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ROUND((SUM(BG125:BG127)),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ROUND((SUM(BH125:BH127)),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ROUND((SUM(BI125:BI127)),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3286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3978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B.4.4 - UPS - 3.np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J125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2470</v>
      </c>
      <c r="E101" s="110"/>
      <c r="F101" s="110"/>
      <c r="G101" s="110"/>
      <c r="H101" s="110"/>
      <c r="I101" s="110"/>
      <c r="J101" s="111">
        <f>J126</f>
        <v>0</v>
      </c>
      <c r="L101" s="108"/>
    </row>
    <row r="102" spans="2:47" s="1" customFormat="1" ht="21.75" customHeight="1">
      <c r="B102" s="32"/>
      <c r="L102" s="32"/>
    </row>
    <row r="103" spans="2:47" s="1" customFormat="1" ht="6.9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6.9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4.95" customHeight="1">
      <c r="B108" s="32"/>
      <c r="C108" s="21" t="s">
        <v>237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26.25" customHeight="1">
      <c r="B111" s="32"/>
      <c r="E111" s="235" t="str">
        <f>E7</f>
        <v>FN Brno, Jihlavská 20 - rekonstrukce přípravny jídel a rozšíření jídelny</v>
      </c>
      <c r="F111" s="236"/>
      <c r="G111" s="236"/>
      <c r="H111" s="236"/>
      <c r="L111" s="32"/>
    </row>
    <row r="112" spans="2:47" ht="12" customHeight="1">
      <c r="B112" s="20"/>
      <c r="C112" s="27" t="s">
        <v>195</v>
      </c>
      <c r="L112" s="20"/>
    </row>
    <row r="113" spans="2:65" ht="16.5" customHeight="1">
      <c r="B113" s="20"/>
      <c r="E113" s="235" t="s">
        <v>3286</v>
      </c>
      <c r="F113" s="239"/>
      <c r="G113" s="239"/>
      <c r="H113" s="239"/>
      <c r="L113" s="20"/>
    </row>
    <row r="114" spans="2:65" ht="12" customHeight="1">
      <c r="B114" s="20"/>
      <c r="C114" s="27" t="s">
        <v>197</v>
      </c>
      <c r="L114" s="20"/>
    </row>
    <row r="115" spans="2:65" s="1" customFormat="1" ht="16.5" customHeight="1">
      <c r="B115" s="32"/>
      <c r="E115" s="230" t="s">
        <v>3978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2118</v>
      </c>
      <c r="L116" s="32"/>
    </row>
    <row r="117" spans="2:65" s="1" customFormat="1" ht="16.5" customHeight="1">
      <c r="B117" s="32"/>
      <c r="E117" s="217" t="str">
        <f>E13</f>
        <v>B.4.4 - UPS - 3.np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</v>
      </c>
      <c r="I119" s="27" t="s">
        <v>22</v>
      </c>
      <c r="J119" s="52" t="str">
        <f>IF(J16="","",J16)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E19</f>
        <v xml:space="preserve"> </v>
      </c>
      <c r="I121" s="27" t="s">
        <v>29</v>
      </c>
      <c r="J121" s="30" t="str">
        <f>E25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IF(E22="","",E22)</f>
        <v>Vyplň údaj</v>
      </c>
      <c r="I122" s="27" t="s">
        <v>31</v>
      </c>
      <c r="J122" s="30" t="str">
        <f>E28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</v>
      </c>
      <c r="S125" s="53"/>
      <c r="T125" s="122">
        <f>T126</f>
        <v>0</v>
      </c>
      <c r="AT125" s="17" t="s">
        <v>72</v>
      </c>
      <c r="AU125" s="17" t="s">
        <v>203</v>
      </c>
      <c r="BK125" s="123">
        <f>BK126</f>
        <v>0</v>
      </c>
    </row>
    <row r="126" spans="2:65" s="11" customFormat="1" ht="25.9" customHeight="1">
      <c r="B126" s="124"/>
      <c r="D126" s="125" t="s">
        <v>72</v>
      </c>
      <c r="E126" s="126" t="s">
        <v>2471</v>
      </c>
      <c r="F126" s="126" t="s">
        <v>2472</v>
      </c>
      <c r="I126" s="127"/>
      <c r="J126" s="128">
        <f>BK126</f>
        <v>0</v>
      </c>
      <c r="L126" s="124"/>
      <c r="M126" s="129"/>
      <c r="P126" s="130">
        <f>P127</f>
        <v>0</v>
      </c>
      <c r="R126" s="130">
        <f>R127</f>
        <v>0</v>
      </c>
      <c r="T126" s="131">
        <f>T127</f>
        <v>0</v>
      </c>
      <c r="AR126" s="125" t="s">
        <v>80</v>
      </c>
      <c r="AT126" s="132" t="s">
        <v>72</v>
      </c>
      <c r="AU126" s="132" t="s">
        <v>73</v>
      </c>
      <c r="AY126" s="125" t="s">
        <v>252</v>
      </c>
      <c r="BK126" s="133">
        <f>BK127</f>
        <v>0</v>
      </c>
    </row>
    <row r="127" spans="2:65" s="1" customFormat="1" ht="44.25" customHeight="1">
      <c r="B127" s="32"/>
      <c r="C127" s="136" t="s">
        <v>80</v>
      </c>
      <c r="D127" s="136" t="s">
        <v>254</v>
      </c>
      <c r="E127" s="137" t="s">
        <v>553</v>
      </c>
      <c r="F127" s="138" t="s">
        <v>4009</v>
      </c>
      <c r="G127" s="139" t="s">
        <v>2132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88" t="s">
        <v>1</v>
      </c>
      <c r="N127" s="189" t="s">
        <v>38</v>
      </c>
      <c r="O127" s="190"/>
      <c r="P127" s="191">
        <f>O127*H127</f>
        <v>0</v>
      </c>
      <c r="Q127" s="191">
        <v>0</v>
      </c>
      <c r="R127" s="191">
        <f>Q127*H127</f>
        <v>0</v>
      </c>
      <c r="S127" s="191">
        <v>0</v>
      </c>
      <c r="T127" s="192">
        <f>S127*H127</f>
        <v>0</v>
      </c>
      <c r="AR127" s="147" t="s">
        <v>259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82</v>
      </c>
    </row>
    <row r="128" spans="2:65" s="1" customFormat="1" ht="6.95" customHeight="1">
      <c r="B128" s="44"/>
      <c r="C128" s="45"/>
      <c r="D128" s="45"/>
      <c r="E128" s="45"/>
      <c r="F128" s="45"/>
      <c r="G128" s="45"/>
      <c r="H128" s="45"/>
      <c r="I128" s="45"/>
      <c r="J128" s="45"/>
      <c r="K128" s="45"/>
      <c r="L128" s="32"/>
    </row>
  </sheetData>
  <sheetProtection algorithmName="SHA-512" hashValue="2eJ2tzNxxmhjRrOv0pfM/GvQWfiCJ2xOfiC5P5vCpdIAzjDs1NDl3wWqj4pJY373/X0Woq8bwUqCexqQ0lC7TQ==" saltValue="Rf13iaoPGVXjV3xVxUEunjM57npITdi8TSEizzMf4v+o6LVDVwu5y8FT8vnwGnfhrnZg80s4CwbdDGK857Dq6Q==" spinCount="100000" sheet="1" objects="1" scenarios="1" formatColumns="0" formatRows="0" autoFilter="0"/>
  <autoFilter ref="C124:K127" xr:uid="{00000000-0009-0000-0000-000016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5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170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4010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ROUND(J122,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ROUND((SUM(BE122:BE152)),  2)</f>
        <v>0</v>
      </c>
      <c r="I35" s="96">
        <v>0.21</v>
      </c>
      <c r="J35" s="86">
        <f>ROUND(((SUM(BE122:BE152))*I35),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ROUND((SUM(BF122:BF152)),  2)</f>
        <v>0</v>
      </c>
      <c r="I36" s="96">
        <v>0.12</v>
      </c>
      <c r="J36" s="86">
        <f>ROUND(((SUM(BF122:BF152))*I36),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ROUND((SUM(BG122:BG152)),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ROUND((SUM(BH122:BH152)),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ROUND((SUM(BI122:BI152)),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B.5 - EPS - 3.np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J122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2475</v>
      </c>
      <c r="E99" s="110"/>
      <c r="F99" s="110"/>
      <c r="G99" s="110"/>
      <c r="H99" s="110"/>
      <c r="I99" s="110"/>
      <c r="J99" s="111">
        <f>J123</f>
        <v>0</v>
      </c>
      <c r="L99" s="108"/>
    </row>
    <row r="100" spans="2:47" s="8" customFormat="1" ht="24.95" customHeight="1">
      <c r="B100" s="108"/>
      <c r="D100" s="109" t="s">
        <v>2476</v>
      </c>
      <c r="E100" s="110"/>
      <c r="F100" s="110"/>
      <c r="G100" s="110"/>
      <c r="H100" s="110"/>
      <c r="I100" s="110"/>
      <c r="J100" s="111">
        <f>J135</f>
        <v>0</v>
      </c>
      <c r="L100" s="108"/>
    </row>
    <row r="101" spans="2:47" s="1" customFormat="1" ht="21.75" customHeight="1">
      <c r="B101" s="32"/>
      <c r="L101" s="32"/>
    </row>
    <row r="102" spans="2:47" s="1" customFormat="1" ht="6.9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5" customHeight="1">
      <c r="B107" s="32"/>
      <c r="C107" s="21" t="s">
        <v>237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26.25" customHeight="1">
      <c r="B110" s="32"/>
      <c r="E110" s="235" t="str">
        <f>E7</f>
        <v>FN Brno, Jihlavská 20 - rekonstrukce přípravny jídel a rozšíření jídelny</v>
      </c>
      <c r="F110" s="236"/>
      <c r="G110" s="236"/>
      <c r="H110" s="236"/>
      <c r="L110" s="32"/>
    </row>
    <row r="111" spans="2:47" ht="12" customHeight="1">
      <c r="B111" s="20"/>
      <c r="C111" s="27" t="s">
        <v>195</v>
      </c>
      <c r="L111" s="20"/>
    </row>
    <row r="112" spans="2:47" s="1" customFormat="1" ht="16.5" customHeight="1">
      <c r="B112" s="32"/>
      <c r="E112" s="235" t="s">
        <v>3286</v>
      </c>
      <c r="F112" s="237"/>
      <c r="G112" s="237"/>
      <c r="H112" s="237"/>
      <c r="L112" s="32"/>
    </row>
    <row r="113" spans="2:65" s="1" customFormat="1" ht="12" customHeight="1">
      <c r="B113" s="32"/>
      <c r="C113" s="27" t="s">
        <v>197</v>
      </c>
      <c r="L113" s="32"/>
    </row>
    <row r="114" spans="2:65" s="1" customFormat="1" ht="16.5" customHeight="1">
      <c r="B114" s="32"/>
      <c r="E114" s="217" t="str">
        <f>E11</f>
        <v>B.5 - EPS - 3.np</v>
      </c>
      <c r="F114" s="237"/>
      <c r="G114" s="237"/>
      <c r="H114" s="237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F14</f>
        <v xml:space="preserve"> </v>
      </c>
      <c r="I116" s="27" t="s">
        <v>22</v>
      </c>
      <c r="J116" s="52" t="str">
        <f>IF(J14="","",J14)</f>
        <v>3. 6. 2025</v>
      </c>
      <c r="L116" s="32"/>
    </row>
    <row r="117" spans="2:65" s="1" customFormat="1" ht="6.95" customHeight="1">
      <c r="B117" s="32"/>
      <c r="L117" s="32"/>
    </row>
    <row r="118" spans="2:65" s="1" customFormat="1" ht="15.2" customHeight="1">
      <c r="B118" s="32"/>
      <c r="C118" s="27" t="s">
        <v>24</v>
      </c>
      <c r="F118" s="25" t="str">
        <f>E17</f>
        <v xml:space="preserve"> </v>
      </c>
      <c r="I118" s="27" t="s">
        <v>29</v>
      </c>
      <c r="J118" s="30" t="str">
        <f>E23</f>
        <v xml:space="preserve">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31</v>
      </c>
      <c r="J119" s="30" t="str">
        <f>E26</f>
        <v xml:space="preserve"> 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6"/>
      <c r="C121" s="117" t="s">
        <v>238</v>
      </c>
      <c r="D121" s="118" t="s">
        <v>58</v>
      </c>
      <c r="E121" s="118" t="s">
        <v>54</v>
      </c>
      <c r="F121" s="118" t="s">
        <v>55</v>
      </c>
      <c r="G121" s="118" t="s">
        <v>239</v>
      </c>
      <c r="H121" s="118" t="s">
        <v>240</v>
      </c>
      <c r="I121" s="118" t="s">
        <v>241</v>
      </c>
      <c r="J121" s="118" t="s">
        <v>201</v>
      </c>
      <c r="K121" s="119" t="s">
        <v>242</v>
      </c>
      <c r="L121" s="116"/>
      <c r="M121" s="59" t="s">
        <v>1</v>
      </c>
      <c r="N121" s="60" t="s">
        <v>37</v>
      </c>
      <c r="O121" s="60" t="s">
        <v>243</v>
      </c>
      <c r="P121" s="60" t="s">
        <v>244</v>
      </c>
      <c r="Q121" s="60" t="s">
        <v>245</v>
      </c>
      <c r="R121" s="60" t="s">
        <v>246</v>
      </c>
      <c r="S121" s="60" t="s">
        <v>247</v>
      </c>
      <c r="T121" s="61" t="s">
        <v>248</v>
      </c>
    </row>
    <row r="122" spans="2:65" s="1" customFormat="1" ht="22.9" customHeight="1">
      <c r="B122" s="32"/>
      <c r="C122" s="64" t="s">
        <v>249</v>
      </c>
      <c r="J122" s="120">
        <f>BK122</f>
        <v>0</v>
      </c>
      <c r="L122" s="32"/>
      <c r="M122" s="62"/>
      <c r="N122" s="53"/>
      <c r="O122" s="53"/>
      <c r="P122" s="121">
        <f>P123+P135</f>
        <v>0</v>
      </c>
      <c r="Q122" s="53"/>
      <c r="R122" s="121">
        <f>R123+R135</f>
        <v>0</v>
      </c>
      <c r="S122" s="53"/>
      <c r="T122" s="122">
        <f>T123+T135</f>
        <v>0</v>
      </c>
      <c r="AT122" s="17" t="s">
        <v>72</v>
      </c>
      <c r="AU122" s="17" t="s">
        <v>203</v>
      </c>
      <c r="BK122" s="123">
        <f>BK123+BK135</f>
        <v>0</v>
      </c>
    </row>
    <row r="123" spans="2:65" s="11" customFormat="1" ht="25.9" customHeight="1">
      <c r="B123" s="124"/>
      <c r="D123" s="125" t="s">
        <v>72</v>
      </c>
      <c r="E123" s="126" t="s">
        <v>2122</v>
      </c>
      <c r="F123" s="126" t="s">
        <v>2477</v>
      </c>
      <c r="I123" s="127"/>
      <c r="J123" s="128">
        <f>BK123</f>
        <v>0</v>
      </c>
      <c r="L123" s="124"/>
      <c r="M123" s="129"/>
      <c r="P123" s="130">
        <f>SUM(P124:P134)</f>
        <v>0</v>
      </c>
      <c r="R123" s="130">
        <f>SUM(R124:R134)</f>
        <v>0</v>
      </c>
      <c r="T123" s="131">
        <f>SUM(T124:T134)</f>
        <v>0</v>
      </c>
      <c r="AR123" s="125" t="s">
        <v>80</v>
      </c>
      <c r="AT123" s="132" t="s">
        <v>72</v>
      </c>
      <c r="AU123" s="132" t="s">
        <v>73</v>
      </c>
      <c r="AY123" s="125" t="s">
        <v>252</v>
      </c>
      <c r="BK123" s="133">
        <f>SUM(BK124:BK134)</f>
        <v>0</v>
      </c>
    </row>
    <row r="124" spans="2:65" s="1" customFormat="1" ht="16.5" customHeight="1">
      <c r="B124" s="32"/>
      <c r="C124" s="136" t="s">
        <v>80</v>
      </c>
      <c r="D124" s="136" t="s">
        <v>254</v>
      </c>
      <c r="E124" s="137" t="s">
        <v>80</v>
      </c>
      <c r="F124" s="138" t="s">
        <v>2478</v>
      </c>
      <c r="G124" s="139" t="s">
        <v>2132</v>
      </c>
      <c r="H124" s="140">
        <v>13</v>
      </c>
      <c r="I124" s="141"/>
      <c r="J124" s="142">
        <f>ROUND(I124*H124,2)</f>
        <v>0</v>
      </c>
      <c r="K124" s="138" t="s">
        <v>1</v>
      </c>
      <c r="L124" s="32"/>
      <c r="M124" s="143" t="s">
        <v>1</v>
      </c>
      <c r="N124" s="144" t="s">
        <v>38</v>
      </c>
      <c r="P124" s="145">
        <f>O124*H124</f>
        <v>0</v>
      </c>
      <c r="Q124" s="145">
        <v>0</v>
      </c>
      <c r="R124" s="145">
        <f>Q124*H124</f>
        <v>0</v>
      </c>
      <c r="S124" s="145">
        <v>0</v>
      </c>
      <c r="T124" s="146">
        <f>S124*H124</f>
        <v>0</v>
      </c>
      <c r="AR124" s="147" t="s">
        <v>259</v>
      </c>
      <c r="AT124" s="147" t="s">
        <v>254</v>
      </c>
      <c r="AU124" s="147" t="s">
        <v>80</v>
      </c>
      <c r="AY124" s="17" t="s">
        <v>252</v>
      </c>
      <c r="BE124" s="148">
        <f>IF(N124="základní",J124,0)</f>
        <v>0</v>
      </c>
      <c r="BF124" s="148">
        <f>IF(N124="snížená",J124,0)</f>
        <v>0</v>
      </c>
      <c r="BG124" s="148">
        <f>IF(N124="zákl. přenesená",J124,0)</f>
        <v>0</v>
      </c>
      <c r="BH124" s="148">
        <f>IF(N124="sníž. přenesená",J124,0)</f>
        <v>0</v>
      </c>
      <c r="BI124" s="148">
        <f>IF(N124="nulová",J124,0)</f>
        <v>0</v>
      </c>
      <c r="BJ124" s="17" t="s">
        <v>80</v>
      </c>
      <c r="BK124" s="148">
        <f>ROUND(I124*H124,2)</f>
        <v>0</v>
      </c>
      <c r="BL124" s="17" t="s">
        <v>259</v>
      </c>
      <c r="BM124" s="147" t="s">
        <v>82</v>
      </c>
    </row>
    <row r="125" spans="2:65" s="1" customFormat="1" ht="24.2" customHeight="1">
      <c r="B125" s="32"/>
      <c r="C125" s="136" t="s">
        <v>82</v>
      </c>
      <c r="D125" s="136" t="s">
        <v>254</v>
      </c>
      <c r="E125" s="137" t="s">
        <v>82</v>
      </c>
      <c r="F125" s="138" t="s">
        <v>2479</v>
      </c>
      <c r="G125" s="139" t="s">
        <v>2132</v>
      </c>
      <c r="H125" s="140">
        <v>13</v>
      </c>
      <c r="I125" s="141"/>
      <c r="J125" s="142">
        <f>ROUND(I125*H125,2)</f>
        <v>0</v>
      </c>
      <c r="K125" s="138" t="s">
        <v>1</v>
      </c>
      <c r="L125" s="32"/>
      <c r="M125" s="143" t="s">
        <v>1</v>
      </c>
      <c r="N125" s="144" t="s">
        <v>38</v>
      </c>
      <c r="P125" s="145">
        <f>O125*H125</f>
        <v>0</v>
      </c>
      <c r="Q125" s="145">
        <v>0</v>
      </c>
      <c r="R125" s="145">
        <f>Q125*H125</f>
        <v>0</v>
      </c>
      <c r="S125" s="145">
        <v>0</v>
      </c>
      <c r="T125" s="146">
        <f>S125*H125</f>
        <v>0</v>
      </c>
      <c r="AR125" s="147" t="s">
        <v>259</v>
      </c>
      <c r="AT125" s="147" t="s">
        <v>254</v>
      </c>
      <c r="AU125" s="147" t="s">
        <v>80</v>
      </c>
      <c r="AY125" s="17" t="s">
        <v>252</v>
      </c>
      <c r="BE125" s="148">
        <f>IF(N125="základní",J125,0)</f>
        <v>0</v>
      </c>
      <c r="BF125" s="148">
        <f>IF(N125="snížená",J125,0)</f>
        <v>0</v>
      </c>
      <c r="BG125" s="148">
        <f>IF(N125="zákl. přenesená",J125,0)</f>
        <v>0</v>
      </c>
      <c r="BH125" s="148">
        <f>IF(N125="sníž. přenesená",J125,0)</f>
        <v>0</v>
      </c>
      <c r="BI125" s="148">
        <f>IF(N125="nulová",J125,0)</f>
        <v>0</v>
      </c>
      <c r="BJ125" s="17" t="s">
        <v>80</v>
      </c>
      <c r="BK125" s="148">
        <f>ROUND(I125*H125,2)</f>
        <v>0</v>
      </c>
      <c r="BL125" s="17" t="s">
        <v>259</v>
      </c>
      <c r="BM125" s="147" t="s">
        <v>259</v>
      </c>
    </row>
    <row r="126" spans="2:65" s="1" customFormat="1" ht="16.5" customHeight="1">
      <c r="B126" s="32"/>
      <c r="C126" s="136" t="s">
        <v>96</v>
      </c>
      <c r="D126" s="136" t="s">
        <v>254</v>
      </c>
      <c r="E126" s="137" t="s">
        <v>96</v>
      </c>
      <c r="F126" s="138" t="s">
        <v>4011</v>
      </c>
      <c r="G126" s="139" t="s">
        <v>2132</v>
      </c>
      <c r="H126" s="140">
        <v>2</v>
      </c>
      <c r="I126" s="141"/>
      <c r="J126" s="142">
        <f>ROUND(I126*H126,2)</f>
        <v>0</v>
      </c>
      <c r="K126" s="138" t="s">
        <v>1</v>
      </c>
      <c r="L126" s="32"/>
      <c r="M126" s="143" t="s">
        <v>1</v>
      </c>
      <c r="N126" s="144" t="s">
        <v>38</v>
      </c>
      <c r="P126" s="145">
        <f>O126*H126</f>
        <v>0</v>
      </c>
      <c r="Q126" s="145">
        <v>0</v>
      </c>
      <c r="R126" s="145">
        <f>Q126*H126</f>
        <v>0</v>
      </c>
      <c r="S126" s="145">
        <v>0</v>
      </c>
      <c r="T126" s="146">
        <f>S126*H126</f>
        <v>0</v>
      </c>
      <c r="AR126" s="147" t="s">
        <v>259</v>
      </c>
      <c r="AT126" s="147" t="s">
        <v>254</v>
      </c>
      <c r="AU126" s="147" t="s">
        <v>80</v>
      </c>
      <c r="AY126" s="17" t="s">
        <v>252</v>
      </c>
      <c r="BE126" s="148">
        <f>IF(N126="základní",J126,0)</f>
        <v>0</v>
      </c>
      <c r="BF126" s="148">
        <f>IF(N126="snížená",J126,0)</f>
        <v>0</v>
      </c>
      <c r="BG126" s="148">
        <f>IF(N126="zákl. přenesená",J126,0)</f>
        <v>0</v>
      </c>
      <c r="BH126" s="148">
        <f>IF(N126="sníž. přenesená",J126,0)</f>
        <v>0</v>
      </c>
      <c r="BI126" s="148">
        <f>IF(N126="nulová",J126,0)</f>
        <v>0</v>
      </c>
      <c r="BJ126" s="17" t="s">
        <v>80</v>
      </c>
      <c r="BK126" s="148">
        <f>ROUND(I126*H126,2)</f>
        <v>0</v>
      </c>
      <c r="BL126" s="17" t="s">
        <v>259</v>
      </c>
      <c r="BM126" s="147" t="s">
        <v>305</v>
      </c>
    </row>
    <row r="127" spans="2:65" s="1" customFormat="1" ht="16.5" customHeight="1">
      <c r="B127" s="32"/>
      <c r="C127" s="136" t="s">
        <v>259</v>
      </c>
      <c r="D127" s="136" t="s">
        <v>254</v>
      </c>
      <c r="E127" s="137" t="s">
        <v>259</v>
      </c>
      <c r="F127" s="138" t="s">
        <v>2483</v>
      </c>
      <c r="G127" s="139" t="s">
        <v>2132</v>
      </c>
      <c r="H127" s="140">
        <v>26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259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320</v>
      </c>
    </row>
    <row r="128" spans="2:65" s="1" customFormat="1" ht="16.5" customHeight="1">
      <c r="B128" s="32"/>
      <c r="C128" s="136" t="s">
        <v>297</v>
      </c>
      <c r="D128" s="136" t="s">
        <v>254</v>
      </c>
      <c r="E128" s="137" t="s">
        <v>297</v>
      </c>
      <c r="F128" s="138" t="s">
        <v>2484</v>
      </c>
      <c r="G128" s="139" t="s">
        <v>2132</v>
      </c>
      <c r="H128" s="140">
        <v>1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333</v>
      </c>
    </row>
    <row r="129" spans="2:65" s="1" customFormat="1" ht="16.5" customHeight="1">
      <c r="B129" s="32"/>
      <c r="C129" s="136" t="s">
        <v>305</v>
      </c>
      <c r="D129" s="136" t="s">
        <v>254</v>
      </c>
      <c r="E129" s="137" t="s">
        <v>305</v>
      </c>
      <c r="F129" s="138" t="s">
        <v>2485</v>
      </c>
      <c r="G129" s="139" t="s">
        <v>2132</v>
      </c>
      <c r="H129" s="140">
        <v>1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8</v>
      </c>
    </row>
    <row r="130" spans="2:65" s="1" customFormat="1" ht="24.2" customHeight="1">
      <c r="B130" s="32"/>
      <c r="C130" s="136" t="s">
        <v>315</v>
      </c>
      <c r="D130" s="136" t="s">
        <v>254</v>
      </c>
      <c r="E130" s="137" t="s">
        <v>315</v>
      </c>
      <c r="F130" s="138" t="s">
        <v>2487</v>
      </c>
      <c r="G130" s="139" t="s">
        <v>610</v>
      </c>
      <c r="H130" s="140">
        <v>290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359</v>
      </c>
    </row>
    <row r="131" spans="2:65" s="1" customFormat="1" ht="16.5" customHeight="1">
      <c r="B131" s="32"/>
      <c r="C131" s="136" t="s">
        <v>320</v>
      </c>
      <c r="D131" s="136" t="s">
        <v>254</v>
      </c>
      <c r="E131" s="137" t="s">
        <v>320</v>
      </c>
      <c r="F131" s="138" t="s">
        <v>2488</v>
      </c>
      <c r="G131" s="139" t="s">
        <v>610</v>
      </c>
      <c r="H131" s="140">
        <v>320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368</v>
      </c>
    </row>
    <row r="132" spans="2:65" s="1" customFormat="1" ht="16.5" customHeight="1">
      <c r="B132" s="32"/>
      <c r="C132" s="136" t="s">
        <v>327</v>
      </c>
      <c r="D132" s="136" t="s">
        <v>254</v>
      </c>
      <c r="E132" s="137" t="s">
        <v>327</v>
      </c>
      <c r="F132" s="138" t="s">
        <v>2489</v>
      </c>
      <c r="G132" s="139" t="s">
        <v>2132</v>
      </c>
      <c r="H132" s="140">
        <v>18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380</v>
      </c>
    </row>
    <row r="133" spans="2:65" s="1" customFormat="1" ht="24.2" customHeight="1">
      <c r="B133" s="32"/>
      <c r="C133" s="136" t="s">
        <v>333</v>
      </c>
      <c r="D133" s="136" t="s">
        <v>254</v>
      </c>
      <c r="E133" s="137" t="s">
        <v>333</v>
      </c>
      <c r="F133" s="138" t="s">
        <v>2276</v>
      </c>
      <c r="G133" s="139" t="s">
        <v>2132</v>
      </c>
      <c r="H133" s="140">
        <v>992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405</v>
      </c>
    </row>
    <row r="134" spans="2:65" s="1" customFormat="1" ht="16.5" customHeight="1">
      <c r="B134" s="32"/>
      <c r="C134" s="136" t="s">
        <v>342</v>
      </c>
      <c r="D134" s="136" t="s">
        <v>254</v>
      </c>
      <c r="E134" s="137" t="s">
        <v>342</v>
      </c>
      <c r="F134" s="138" t="s">
        <v>2490</v>
      </c>
      <c r="G134" s="139" t="s">
        <v>2132</v>
      </c>
      <c r="H134" s="140">
        <v>290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420</v>
      </c>
    </row>
    <row r="135" spans="2:65" s="11" customFormat="1" ht="25.9" customHeight="1">
      <c r="B135" s="124"/>
      <c r="D135" s="125" t="s">
        <v>72</v>
      </c>
      <c r="E135" s="126" t="s">
        <v>2128</v>
      </c>
      <c r="F135" s="126" t="s">
        <v>2279</v>
      </c>
      <c r="I135" s="127"/>
      <c r="J135" s="128">
        <f>BK135</f>
        <v>0</v>
      </c>
      <c r="L135" s="124"/>
      <c r="M135" s="129"/>
      <c r="P135" s="130">
        <f>SUM(P136:P152)</f>
        <v>0</v>
      </c>
      <c r="R135" s="130">
        <f>SUM(R136:R152)</f>
        <v>0</v>
      </c>
      <c r="T135" s="131">
        <f>SUM(T136:T152)</f>
        <v>0</v>
      </c>
      <c r="AR135" s="125" t="s">
        <v>80</v>
      </c>
      <c r="AT135" s="132" t="s">
        <v>72</v>
      </c>
      <c r="AU135" s="132" t="s">
        <v>73</v>
      </c>
      <c r="AY135" s="125" t="s">
        <v>252</v>
      </c>
      <c r="BK135" s="133">
        <f>SUM(BK136:BK152)</f>
        <v>0</v>
      </c>
    </row>
    <row r="136" spans="2:65" s="1" customFormat="1" ht="16.5" customHeight="1">
      <c r="B136" s="32"/>
      <c r="C136" s="136" t="s">
        <v>8</v>
      </c>
      <c r="D136" s="136" t="s">
        <v>254</v>
      </c>
      <c r="E136" s="137" t="s">
        <v>353</v>
      </c>
      <c r="F136" s="138" t="s">
        <v>2281</v>
      </c>
      <c r="G136" s="139" t="s">
        <v>2141</v>
      </c>
      <c r="H136" s="140">
        <v>8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431</v>
      </c>
    </row>
    <row r="137" spans="2:65" s="1" customFormat="1" ht="16.5" customHeight="1">
      <c r="B137" s="32"/>
      <c r="C137" s="136" t="s">
        <v>353</v>
      </c>
      <c r="D137" s="136" t="s">
        <v>254</v>
      </c>
      <c r="E137" s="137" t="s">
        <v>359</v>
      </c>
      <c r="F137" s="138" t="s">
        <v>2282</v>
      </c>
      <c r="G137" s="139" t="s">
        <v>2148</v>
      </c>
      <c r="H137" s="140">
        <v>5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444</v>
      </c>
    </row>
    <row r="138" spans="2:65" s="1" customFormat="1" ht="16.5" customHeight="1">
      <c r="B138" s="32"/>
      <c r="C138" s="136" t="s">
        <v>359</v>
      </c>
      <c r="D138" s="136" t="s">
        <v>254</v>
      </c>
      <c r="E138" s="137" t="s">
        <v>363</v>
      </c>
      <c r="F138" s="138" t="s">
        <v>2283</v>
      </c>
      <c r="G138" s="139" t="s">
        <v>2132</v>
      </c>
      <c r="H138" s="140">
        <v>956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456</v>
      </c>
    </row>
    <row r="139" spans="2:65" s="1" customFormat="1" ht="16.5" customHeight="1">
      <c r="B139" s="32"/>
      <c r="C139" s="136" t="s">
        <v>363</v>
      </c>
      <c r="D139" s="136" t="s">
        <v>254</v>
      </c>
      <c r="E139" s="137" t="s">
        <v>368</v>
      </c>
      <c r="F139" s="138" t="s">
        <v>2284</v>
      </c>
      <c r="G139" s="139" t="s">
        <v>2141</v>
      </c>
      <c r="H139" s="140">
        <v>8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468</v>
      </c>
    </row>
    <row r="140" spans="2:65" s="1" customFormat="1" ht="16.5" customHeight="1">
      <c r="B140" s="32"/>
      <c r="C140" s="136" t="s">
        <v>368</v>
      </c>
      <c r="D140" s="136" t="s">
        <v>254</v>
      </c>
      <c r="E140" s="137" t="s">
        <v>373</v>
      </c>
      <c r="F140" s="138" t="s">
        <v>2285</v>
      </c>
      <c r="G140" s="139" t="s">
        <v>2141</v>
      </c>
      <c r="H140" s="140">
        <v>8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489</v>
      </c>
    </row>
    <row r="141" spans="2:65" s="1" customFormat="1" ht="66.75" customHeight="1">
      <c r="B141" s="32"/>
      <c r="C141" s="136" t="s">
        <v>373</v>
      </c>
      <c r="D141" s="136" t="s">
        <v>254</v>
      </c>
      <c r="E141" s="137" t="s">
        <v>380</v>
      </c>
      <c r="F141" s="138" t="s">
        <v>2491</v>
      </c>
      <c r="G141" s="139" t="s">
        <v>2141</v>
      </c>
      <c r="H141" s="140">
        <v>14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502</v>
      </c>
    </row>
    <row r="142" spans="2:65" s="1" customFormat="1" ht="33" customHeight="1">
      <c r="B142" s="32"/>
      <c r="C142" s="136" t="s">
        <v>380</v>
      </c>
      <c r="D142" s="136" t="s">
        <v>254</v>
      </c>
      <c r="E142" s="137" t="s">
        <v>399</v>
      </c>
      <c r="F142" s="138" t="s">
        <v>2286</v>
      </c>
      <c r="G142" s="139" t="s">
        <v>2132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553</v>
      </c>
    </row>
    <row r="143" spans="2:65" s="1" customFormat="1" ht="16.5" customHeight="1">
      <c r="B143" s="32"/>
      <c r="C143" s="136" t="s">
        <v>399</v>
      </c>
      <c r="D143" s="136" t="s">
        <v>254</v>
      </c>
      <c r="E143" s="137" t="s">
        <v>405</v>
      </c>
      <c r="F143" s="138" t="s">
        <v>2492</v>
      </c>
      <c r="G143" s="139" t="s">
        <v>2132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565</v>
      </c>
    </row>
    <row r="144" spans="2:65" s="1" customFormat="1" ht="16.5" customHeight="1">
      <c r="B144" s="32"/>
      <c r="C144" s="136" t="s">
        <v>405</v>
      </c>
      <c r="D144" s="136" t="s">
        <v>254</v>
      </c>
      <c r="E144" s="137" t="s">
        <v>7</v>
      </c>
      <c r="F144" s="138" t="s">
        <v>2494</v>
      </c>
      <c r="G144" s="139" t="s">
        <v>2141</v>
      </c>
      <c r="H144" s="140">
        <v>55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578</v>
      </c>
    </row>
    <row r="145" spans="2:65" s="1" customFormat="1" ht="16.5" customHeight="1">
      <c r="B145" s="32"/>
      <c r="C145" s="136" t="s">
        <v>7</v>
      </c>
      <c r="D145" s="136" t="s">
        <v>254</v>
      </c>
      <c r="E145" s="137" t="s">
        <v>420</v>
      </c>
      <c r="F145" s="138" t="s">
        <v>4012</v>
      </c>
      <c r="G145" s="139" t="s">
        <v>2141</v>
      </c>
      <c r="H145" s="140">
        <v>20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590</v>
      </c>
    </row>
    <row r="146" spans="2:65" s="1" customFormat="1" ht="24.2" customHeight="1">
      <c r="B146" s="32"/>
      <c r="C146" s="136" t="s">
        <v>420</v>
      </c>
      <c r="D146" s="136" t="s">
        <v>254</v>
      </c>
      <c r="E146" s="137" t="s">
        <v>2701</v>
      </c>
      <c r="F146" s="138" t="s">
        <v>4013</v>
      </c>
      <c r="G146" s="139" t="s">
        <v>2132</v>
      </c>
      <c r="H146" s="140">
        <v>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602</v>
      </c>
    </row>
    <row r="147" spans="2:65" s="1" customFormat="1" ht="24.2" customHeight="1">
      <c r="B147" s="32"/>
      <c r="C147" s="136" t="s">
        <v>424</v>
      </c>
      <c r="D147" s="136" t="s">
        <v>254</v>
      </c>
      <c r="E147" s="137" t="s">
        <v>431</v>
      </c>
      <c r="F147" s="138" t="s">
        <v>2493</v>
      </c>
      <c r="G147" s="139" t="s">
        <v>2141</v>
      </c>
      <c r="H147" s="140">
        <v>45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614</v>
      </c>
    </row>
    <row r="148" spans="2:65" s="1" customFormat="1" ht="55.5" customHeight="1">
      <c r="B148" s="32"/>
      <c r="C148" s="136" t="s">
        <v>431</v>
      </c>
      <c r="D148" s="136" t="s">
        <v>254</v>
      </c>
      <c r="E148" s="137" t="s">
        <v>438</v>
      </c>
      <c r="F148" s="138" t="s">
        <v>2498</v>
      </c>
      <c r="G148" s="139" t="s">
        <v>2141</v>
      </c>
      <c r="H148" s="140">
        <v>18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80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637</v>
      </c>
    </row>
    <row r="149" spans="2:65" s="1" customFormat="1" ht="66.75" customHeight="1">
      <c r="B149" s="32"/>
      <c r="C149" s="136" t="s">
        <v>438</v>
      </c>
      <c r="D149" s="136" t="s">
        <v>254</v>
      </c>
      <c r="E149" s="137" t="s">
        <v>444</v>
      </c>
      <c r="F149" s="138" t="s">
        <v>2499</v>
      </c>
      <c r="G149" s="139" t="s">
        <v>2141</v>
      </c>
      <c r="H149" s="140">
        <v>6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80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655</v>
      </c>
    </row>
    <row r="150" spans="2:65" s="1" customFormat="1" ht="16.5" customHeight="1">
      <c r="B150" s="32"/>
      <c r="C150" s="136" t="s">
        <v>444</v>
      </c>
      <c r="D150" s="136" t="s">
        <v>254</v>
      </c>
      <c r="E150" s="137" t="s">
        <v>456</v>
      </c>
      <c r="F150" s="138" t="s">
        <v>2288</v>
      </c>
      <c r="G150" s="139" t="s">
        <v>2141</v>
      </c>
      <c r="H150" s="140">
        <v>12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80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668</v>
      </c>
    </row>
    <row r="151" spans="2:65" s="1" customFormat="1" ht="16.5" customHeight="1">
      <c r="B151" s="32"/>
      <c r="C151" s="136" t="s">
        <v>449</v>
      </c>
      <c r="D151" s="136" t="s">
        <v>254</v>
      </c>
      <c r="E151" s="137" t="s">
        <v>462</v>
      </c>
      <c r="F151" s="138" t="s">
        <v>2289</v>
      </c>
      <c r="G151" s="139" t="s">
        <v>2141</v>
      </c>
      <c r="H151" s="140">
        <v>16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80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684</v>
      </c>
    </row>
    <row r="152" spans="2:65" s="1" customFormat="1" ht="16.5" customHeight="1">
      <c r="B152" s="32"/>
      <c r="C152" s="136" t="s">
        <v>456</v>
      </c>
      <c r="D152" s="136" t="s">
        <v>254</v>
      </c>
      <c r="E152" s="137" t="s">
        <v>468</v>
      </c>
      <c r="F152" s="138" t="s">
        <v>2500</v>
      </c>
      <c r="G152" s="139" t="s">
        <v>2141</v>
      </c>
      <c r="H152" s="140">
        <v>14</v>
      </c>
      <c r="I152" s="141"/>
      <c r="J152" s="142">
        <f>ROUND(I152*H152,2)</f>
        <v>0</v>
      </c>
      <c r="K152" s="138" t="s">
        <v>1</v>
      </c>
      <c r="L152" s="32"/>
      <c r="M152" s="188" t="s">
        <v>1</v>
      </c>
      <c r="N152" s="189" t="s">
        <v>38</v>
      </c>
      <c r="O152" s="190"/>
      <c r="P152" s="191">
        <f>O152*H152</f>
        <v>0</v>
      </c>
      <c r="Q152" s="191">
        <v>0</v>
      </c>
      <c r="R152" s="191">
        <f>Q152*H152</f>
        <v>0</v>
      </c>
      <c r="S152" s="191">
        <v>0</v>
      </c>
      <c r="T152" s="192">
        <f>S152*H152</f>
        <v>0</v>
      </c>
      <c r="AR152" s="147" t="s">
        <v>259</v>
      </c>
      <c r="AT152" s="147" t="s">
        <v>254</v>
      </c>
      <c r="AU152" s="147" t="s">
        <v>80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697</v>
      </c>
    </row>
    <row r="153" spans="2:65" s="1" customFormat="1" ht="6.9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dKRis2AOdX9O238ZRxL0Jl+gASOeyKlCvm3auU33SqAdqEiqO0p4JjGLcp1Q5B2ZWJbSBllfBLdA6PtXcuyoQg==" saltValue="O55+pgMJUWc0LXCun3HTvZKdYDQuG1hFfLsrGgGyTqixxkhJLfPWGCDtdJtOTghn+e6csipgz5B9HIqoOHWVqA==" spinCount="100000" sheet="1" objects="1" scenarios="1" formatColumns="0" formatRows="0" autoFilter="0"/>
  <autoFilter ref="C121:K152" xr:uid="{00000000-0009-0000-0000-000017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24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173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4014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ROUND(J146,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ROUND((SUM(BE146:BE245)),  2)</f>
        <v>0</v>
      </c>
      <c r="I35" s="96">
        <v>0.21</v>
      </c>
      <c r="J35" s="86">
        <f>ROUND(((SUM(BE146:BE245))*I35),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ROUND((SUM(BF146:BF245)),  2)</f>
        <v>0</v>
      </c>
      <c r="I36" s="96">
        <v>0.12</v>
      </c>
      <c r="J36" s="86">
        <f>ROUND(((SUM(BF146:BF245))*I36),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ROUND((SUM(BG146:BG245)),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ROUND((SUM(BH146:BH245)),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ROUND((SUM(BI146:BI245)),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B.6 - MaR - 3.np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J146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2502</v>
      </c>
      <c r="E99" s="110"/>
      <c r="F99" s="110"/>
      <c r="G99" s="110"/>
      <c r="H99" s="110"/>
      <c r="I99" s="110"/>
      <c r="J99" s="111">
        <f>J147</f>
        <v>0</v>
      </c>
      <c r="L99" s="108"/>
    </row>
    <row r="100" spans="2:47" s="9" customFormat="1" ht="19.899999999999999" customHeight="1">
      <c r="B100" s="112"/>
      <c r="D100" s="113" t="s">
        <v>2503</v>
      </c>
      <c r="E100" s="114"/>
      <c r="F100" s="114"/>
      <c r="G100" s="114"/>
      <c r="H100" s="114"/>
      <c r="I100" s="114"/>
      <c r="J100" s="115">
        <f>J148</f>
        <v>0</v>
      </c>
      <c r="L100" s="112"/>
    </row>
    <row r="101" spans="2:47" s="9" customFormat="1" ht="19.899999999999999" customHeight="1">
      <c r="B101" s="112"/>
      <c r="D101" s="113" t="s">
        <v>2504</v>
      </c>
      <c r="E101" s="114"/>
      <c r="F101" s="114"/>
      <c r="G101" s="114"/>
      <c r="H101" s="114"/>
      <c r="I101" s="114"/>
      <c r="J101" s="115">
        <f>J150</f>
        <v>0</v>
      </c>
      <c r="L101" s="112"/>
    </row>
    <row r="102" spans="2:47" s="9" customFormat="1" ht="19.899999999999999" customHeight="1">
      <c r="B102" s="112"/>
      <c r="D102" s="113" t="s">
        <v>2505</v>
      </c>
      <c r="E102" s="114"/>
      <c r="F102" s="114"/>
      <c r="G102" s="114"/>
      <c r="H102" s="114"/>
      <c r="I102" s="114"/>
      <c r="J102" s="115">
        <f>J154</f>
        <v>0</v>
      </c>
      <c r="L102" s="112"/>
    </row>
    <row r="103" spans="2:47" s="9" customFormat="1" ht="19.899999999999999" customHeight="1">
      <c r="B103" s="112"/>
      <c r="D103" s="113" t="s">
        <v>4015</v>
      </c>
      <c r="E103" s="114"/>
      <c r="F103" s="114"/>
      <c r="G103" s="114"/>
      <c r="H103" s="114"/>
      <c r="I103" s="114"/>
      <c r="J103" s="115">
        <f>J165</f>
        <v>0</v>
      </c>
      <c r="L103" s="112"/>
    </row>
    <row r="104" spans="2:47" s="8" customFormat="1" ht="24.95" customHeight="1">
      <c r="B104" s="108"/>
      <c r="D104" s="109" t="s">
        <v>4016</v>
      </c>
      <c r="E104" s="110"/>
      <c r="F104" s="110"/>
      <c r="G104" s="110"/>
      <c r="H104" s="110"/>
      <c r="I104" s="110"/>
      <c r="J104" s="111">
        <f>J173</f>
        <v>0</v>
      </c>
      <c r="L104" s="108"/>
    </row>
    <row r="105" spans="2:47" s="9" customFormat="1" ht="19.899999999999999" customHeight="1">
      <c r="B105" s="112"/>
      <c r="D105" s="113" t="s">
        <v>4017</v>
      </c>
      <c r="E105" s="114"/>
      <c r="F105" s="114"/>
      <c r="G105" s="114"/>
      <c r="H105" s="114"/>
      <c r="I105" s="114"/>
      <c r="J105" s="115">
        <f>J174</f>
        <v>0</v>
      </c>
      <c r="L105" s="112"/>
    </row>
    <row r="106" spans="2:47" s="9" customFormat="1" ht="19.899999999999999" customHeight="1">
      <c r="B106" s="112"/>
      <c r="D106" s="113" t="s">
        <v>4018</v>
      </c>
      <c r="E106" s="114"/>
      <c r="F106" s="114"/>
      <c r="G106" s="114"/>
      <c r="H106" s="114"/>
      <c r="I106" s="114"/>
      <c r="J106" s="115">
        <f>J180</f>
        <v>0</v>
      </c>
      <c r="L106" s="112"/>
    </row>
    <row r="107" spans="2:47" s="9" customFormat="1" ht="19.899999999999999" customHeight="1">
      <c r="B107" s="112"/>
      <c r="D107" s="113" t="s">
        <v>4019</v>
      </c>
      <c r="E107" s="114"/>
      <c r="F107" s="114"/>
      <c r="G107" s="114"/>
      <c r="H107" s="114"/>
      <c r="I107" s="114"/>
      <c r="J107" s="115">
        <f>J183</f>
        <v>0</v>
      </c>
      <c r="L107" s="112"/>
    </row>
    <row r="108" spans="2:47" s="9" customFormat="1" ht="19.899999999999999" customHeight="1">
      <c r="B108" s="112"/>
      <c r="D108" s="113" t="s">
        <v>4020</v>
      </c>
      <c r="E108" s="114"/>
      <c r="F108" s="114"/>
      <c r="G108" s="114"/>
      <c r="H108" s="114"/>
      <c r="I108" s="114"/>
      <c r="J108" s="115">
        <f>J185</f>
        <v>0</v>
      </c>
      <c r="L108" s="112"/>
    </row>
    <row r="109" spans="2:47" s="9" customFormat="1" ht="19.899999999999999" customHeight="1">
      <c r="B109" s="112"/>
      <c r="D109" s="113" t="s">
        <v>4021</v>
      </c>
      <c r="E109" s="114"/>
      <c r="F109" s="114"/>
      <c r="G109" s="114"/>
      <c r="H109" s="114"/>
      <c r="I109" s="114"/>
      <c r="J109" s="115">
        <f>J192</f>
        <v>0</v>
      </c>
      <c r="L109" s="112"/>
    </row>
    <row r="110" spans="2:47" s="9" customFormat="1" ht="19.899999999999999" customHeight="1">
      <c r="B110" s="112"/>
      <c r="D110" s="113" t="s">
        <v>4022</v>
      </c>
      <c r="E110" s="114"/>
      <c r="F110" s="114"/>
      <c r="G110" s="114"/>
      <c r="H110" s="114"/>
      <c r="I110" s="114"/>
      <c r="J110" s="115">
        <f>J198</f>
        <v>0</v>
      </c>
      <c r="L110" s="112"/>
    </row>
    <row r="111" spans="2:47" s="8" customFormat="1" ht="24.95" customHeight="1">
      <c r="B111" s="108"/>
      <c r="D111" s="109" t="s">
        <v>4023</v>
      </c>
      <c r="E111" s="110"/>
      <c r="F111" s="110"/>
      <c r="G111" s="110"/>
      <c r="H111" s="110"/>
      <c r="I111" s="110"/>
      <c r="J111" s="111">
        <f>J200</f>
        <v>0</v>
      </c>
      <c r="L111" s="108"/>
    </row>
    <row r="112" spans="2:47" s="8" customFormat="1" ht="24.95" customHeight="1">
      <c r="B112" s="108"/>
      <c r="D112" s="109" t="s">
        <v>4024</v>
      </c>
      <c r="E112" s="110"/>
      <c r="F112" s="110"/>
      <c r="G112" s="110"/>
      <c r="H112" s="110"/>
      <c r="I112" s="110"/>
      <c r="J112" s="111">
        <f>J204</f>
        <v>0</v>
      </c>
      <c r="L112" s="108"/>
    </row>
    <row r="113" spans="2:12" s="9" customFormat="1" ht="19.899999999999999" customHeight="1">
      <c r="B113" s="112"/>
      <c r="D113" s="113" t="s">
        <v>4025</v>
      </c>
      <c r="E113" s="114"/>
      <c r="F113" s="114"/>
      <c r="G113" s="114"/>
      <c r="H113" s="114"/>
      <c r="I113" s="114"/>
      <c r="J113" s="115">
        <f>J205</f>
        <v>0</v>
      </c>
      <c r="L113" s="112"/>
    </row>
    <row r="114" spans="2:12" s="9" customFormat="1" ht="19.899999999999999" customHeight="1">
      <c r="B114" s="112"/>
      <c r="D114" s="113" t="s">
        <v>4026</v>
      </c>
      <c r="E114" s="114"/>
      <c r="F114" s="114"/>
      <c r="G114" s="114"/>
      <c r="H114" s="114"/>
      <c r="I114" s="114"/>
      <c r="J114" s="115">
        <f>J208</f>
        <v>0</v>
      </c>
      <c r="L114" s="112"/>
    </row>
    <row r="115" spans="2:12" s="9" customFormat="1" ht="19.899999999999999" customHeight="1">
      <c r="B115" s="112"/>
      <c r="D115" s="113" t="s">
        <v>4027</v>
      </c>
      <c r="E115" s="114"/>
      <c r="F115" s="114"/>
      <c r="G115" s="114"/>
      <c r="H115" s="114"/>
      <c r="I115" s="114"/>
      <c r="J115" s="115">
        <f>J211</f>
        <v>0</v>
      </c>
      <c r="L115" s="112"/>
    </row>
    <row r="116" spans="2:12" s="9" customFormat="1" ht="19.899999999999999" customHeight="1">
      <c r="B116" s="112"/>
      <c r="D116" s="113" t="s">
        <v>4028</v>
      </c>
      <c r="E116" s="114"/>
      <c r="F116" s="114"/>
      <c r="G116" s="114"/>
      <c r="H116" s="114"/>
      <c r="I116" s="114"/>
      <c r="J116" s="115">
        <f>J215</f>
        <v>0</v>
      </c>
      <c r="L116" s="112"/>
    </row>
    <row r="117" spans="2:12" s="9" customFormat="1" ht="19.899999999999999" customHeight="1">
      <c r="B117" s="112"/>
      <c r="D117" s="113" t="s">
        <v>4029</v>
      </c>
      <c r="E117" s="114"/>
      <c r="F117" s="114"/>
      <c r="G117" s="114"/>
      <c r="H117" s="114"/>
      <c r="I117" s="114"/>
      <c r="J117" s="115">
        <f>J219</f>
        <v>0</v>
      </c>
      <c r="L117" s="112"/>
    </row>
    <row r="118" spans="2:12" s="9" customFormat="1" ht="19.899999999999999" customHeight="1">
      <c r="B118" s="112"/>
      <c r="D118" s="113" t="s">
        <v>4030</v>
      </c>
      <c r="E118" s="114"/>
      <c r="F118" s="114"/>
      <c r="G118" s="114"/>
      <c r="H118" s="114"/>
      <c r="I118" s="114"/>
      <c r="J118" s="115">
        <f>J222</f>
        <v>0</v>
      </c>
      <c r="L118" s="112"/>
    </row>
    <row r="119" spans="2:12" s="9" customFormat="1" ht="19.899999999999999" customHeight="1">
      <c r="B119" s="112"/>
      <c r="D119" s="113" t="s">
        <v>4031</v>
      </c>
      <c r="E119" s="114"/>
      <c r="F119" s="114"/>
      <c r="G119" s="114"/>
      <c r="H119" s="114"/>
      <c r="I119" s="114"/>
      <c r="J119" s="115">
        <f>J224</f>
        <v>0</v>
      </c>
      <c r="L119" s="112"/>
    </row>
    <row r="120" spans="2:12" s="9" customFormat="1" ht="19.899999999999999" customHeight="1">
      <c r="B120" s="112"/>
      <c r="D120" s="113" t="s">
        <v>4032</v>
      </c>
      <c r="E120" s="114"/>
      <c r="F120" s="114"/>
      <c r="G120" s="114"/>
      <c r="H120" s="114"/>
      <c r="I120" s="114"/>
      <c r="J120" s="115">
        <f>J227</f>
        <v>0</v>
      </c>
      <c r="L120" s="112"/>
    </row>
    <row r="121" spans="2:12" s="9" customFormat="1" ht="19.899999999999999" customHeight="1">
      <c r="B121" s="112"/>
      <c r="D121" s="113" t="s">
        <v>4033</v>
      </c>
      <c r="E121" s="114"/>
      <c r="F121" s="114"/>
      <c r="G121" s="114"/>
      <c r="H121" s="114"/>
      <c r="I121" s="114"/>
      <c r="J121" s="115">
        <f>J229</f>
        <v>0</v>
      </c>
      <c r="L121" s="112"/>
    </row>
    <row r="122" spans="2:12" s="9" customFormat="1" ht="19.899999999999999" customHeight="1">
      <c r="B122" s="112"/>
      <c r="D122" s="113" t="s">
        <v>4034</v>
      </c>
      <c r="E122" s="114"/>
      <c r="F122" s="114"/>
      <c r="G122" s="114"/>
      <c r="H122" s="114"/>
      <c r="I122" s="114"/>
      <c r="J122" s="115">
        <f>J232</f>
        <v>0</v>
      </c>
      <c r="L122" s="112"/>
    </row>
    <row r="123" spans="2:12" s="9" customFormat="1" ht="19.899999999999999" customHeight="1">
      <c r="B123" s="112"/>
      <c r="D123" s="113" t="s">
        <v>4035</v>
      </c>
      <c r="E123" s="114"/>
      <c r="F123" s="114"/>
      <c r="G123" s="114"/>
      <c r="H123" s="114"/>
      <c r="I123" s="114"/>
      <c r="J123" s="115">
        <f>J241</f>
        <v>0</v>
      </c>
      <c r="L123" s="112"/>
    </row>
    <row r="124" spans="2:12" s="9" customFormat="1" ht="19.899999999999999" customHeight="1">
      <c r="B124" s="112"/>
      <c r="D124" s="113" t="s">
        <v>4036</v>
      </c>
      <c r="E124" s="114"/>
      <c r="F124" s="114"/>
      <c r="G124" s="114"/>
      <c r="H124" s="114"/>
      <c r="I124" s="114"/>
      <c r="J124" s="115">
        <f>J243</f>
        <v>0</v>
      </c>
      <c r="L124" s="112"/>
    </row>
    <row r="125" spans="2:12" s="1" customFormat="1" ht="21.75" customHeight="1">
      <c r="B125" s="32"/>
      <c r="L125" s="32"/>
    </row>
    <row r="126" spans="2:12" s="1" customFormat="1" ht="6.95" customHeight="1">
      <c r="B126" s="44"/>
      <c r="C126" s="45"/>
      <c r="D126" s="45"/>
      <c r="E126" s="45"/>
      <c r="F126" s="45"/>
      <c r="G126" s="45"/>
      <c r="H126" s="45"/>
      <c r="I126" s="45"/>
      <c r="J126" s="45"/>
      <c r="K126" s="45"/>
      <c r="L126" s="32"/>
    </row>
    <row r="130" spans="2:12" s="1" customFormat="1" ht="6.95" customHeight="1">
      <c r="B130" s="46"/>
      <c r="C130" s="47"/>
      <c r="D130" s="47"/>
      <c r="E130" s="47"/>
      <c r="F130" s="47"/>
      <c r="G130" s="47"/>
      <c r="H130" s="47"/>
      <c r="I130" s="47"/>
      <c r="J130" s="47"/>
      <c r="K130" s="47"/>
      <c r="L130" s="32"/>
    </row>
    <row r="131" spans="2:12" s="1" customFormat="1" ht="24.95" customHeight="1">
      <c r="B131" s="32"/>
      <c r="C131" s="21" t="s">
        <v>237</v>
      </c>
      <c r="L131" s="32"/>
    </row>
    <row r="132" spans="2:12" s="1" customFormat="1" ht="6.95" customHeight="1">
      <c r="B132" s="32"/>
      <c r="L132" s="32"/>
    </row>
    <row r="133" spans="2:12" s="1" customFormat="1" ht="12" customHeight="1">
      <c r="B133" s="32"/>
      <c r="C133" s="27" t="s">
        <v>16</v>
      </c>
      <c r="L133" s="32"/>
    </row>
    <row r="134" spans="2:12" s="1" customFormat="1" ht="26.25" customHeight="1">
      <c r="B134" s="32"/>
      <c r="E134" s="235" t="str">
        <f>E7</f>
        <v>FN Brno, Jihlavská 20 - rekonstrukce přípravny jídel a rozšíření jídelny</v>
      </c>
      <c r="F134" s="236"/>
      <c r="G134" s="236"/>
      <c r="H134" s="236"/>
      <c r="L134" s="32"/>
    </row>
    <row r="135" spans="2:12" ht="12" customHeight="1">
      <c r="B135" s="20"/>
      <c r="C135" s="27" t="s">
        <v>195</v>
      </c>
      <c r="L135" s="20"/>
    </row>
    <row r="136" spans="2:12" s="1" customFormat="1" ht="16.5" customHeight="1">
      <c r="B136" s="32"/>
      <c r="E136" s="235" t="s">
        <v>3286</v>
      </c>
      <c r="F136" s="237"/>
      <c r="G136" s="237"/>
      <c r="H136" s="237"/>
      <c r="L136" s="32"/>
    </row>
    <row r="137" spans="2:12" s="1" customFormat="1" ht="12" customHeight="1">
      <c r="B137" s="32"/>
      <c r="C137" s="27" t="s">
        <v>197</v>
      </c>
      <c r="L137" s="32"/>
    </row>
    <row r="138" spans="2:12" s="1" customFormat="1" ht="16.5" customHeight="1">
      <c r="B138" s="32"/>
      <c r="E138" s="217" t="str">
        <f>E11</f>
        <v>B.6 - MaR - 3.np</v>
      </c>
      <c r="F138" s="237"/>
      <c r="G138" s="237"/>
      <c r="H138" s="237"/>
      <c r="L138" s="32"/>
    </row>
    <row r="139" spans="2:12" s="1" customFormat="1" ht="6.95" customHeight="1">
      <c r="B139" s="32"/>
      <c r="L139" s="32"/>
    </row>
    <row r="140" spans="2:12" s="1" customFormat="1" ht="12" customHeight="1">
      <c r="B140" s="32"/>
      <c r="C140" s="27" t="s">
        <v>20</v>
      </c>
      <c r="F140" s="25" t="str">
        <f>F14</f>
        <v xml:space="preserve"> </v>
      </c>
      <c r="I140" s="27" t="s">
        <v>22</v>
      </c>
      <c r="J140" s="52" t="str">
        <f>IF(J14="","",J14)</f>
        <v>3. 6. 2025</v>
      </c>
      <c r="L140" s="32"/>
    </row>
    <row r="141" spans="2:12" s="1" customFormat="1" ht="6.95" customHeight="1">
      <c r="B141" s="32"/>
      <c r="L141" s="32"/>
    </row>
    <row r="142" spans="2:12" s="1" customFormat="1" ht="15.2" customHeight="1">
      <c r="B142" s="32"/>
      <c r="C142" s="27" t="s">
        <v>24</v>
      </c>
      <c r="F142" s="25" t="str">
        <f>E17</f>
        <v xml:space="preserve"> </v>
      </c>
      <c r="I142" s="27" t="s">
        <v>29</v>
      </c>
      <c r="J142" s="30" t="str">
        <f>E23</f>
        <v xml:space="preserve"> </v>
      </c>
      <c r="L142" s="32"/>
    </row>
    <row r="143" spans="2:12" s="1" customFormat="1" ht="15.2" customHeight="1">
      <c r="B143" s="32"/>
      <c r="C143" s="27" t="s">
        <v>27</v>
      </c>
      <c r="F143" s="25" t="str">
        <f>IF(E20="","",E20)</f>
        <v>Vyplň údaj</v>
      </c>
      <c r="I143" s="27" t="s">
        <v>31</v>
      </c>
      <c r="J143" s="30" t="str">
        <f>E26</f>
        <v xml:space="preserve"> </v>
      </c>
      <c r="L143" s="32"/>
    </row>
    <row r="144" spans="2:12" s="1" customFormat="1" ht="10.35" customHeight="1">
      <c r="B144" s="32"/>
      <c r="L144" s="32"/>
    </row>
    <row r="145" spans="2:65" s="10" customFormat="1" ht="29.25" customHeight="1">
      <c r="B145" s="116"/>
      <c r="C145" s="117" t="s">
        <v>238</v>
      </c>
      <c r="D145" s="118" t="s">
        <v>58</v>
      </c>
      <c r="E145" s="118" t="s">
        <v>54</v>
      </c>
      <c r="F145" s="118" t="s">
        <v>55</v>
      </c>
      <c r="G145" s="118" t="s">
        <v>239</v>
      </c>
      <c r="H145" s="118" t="s">
        <v>240</v>
      </c>
      <c r="I145" s="118" t="s">
        <v>241</v>
      </c>
      <c r="J145" s="118" t="s">
        <v>201</v>
      </c>
      <c r="K145" s="119" t="s">
        <v>242</v>
      </c>
      <c r="L145" s="116"/>
      <c r="M145" s="59" t="s">
        <v>1</v>
      </c>
      <c r="N145" s="60" t="s">
        <v>37</v>
      </c>
      <c r="O145" s="60" t="s">
        <v>243</v>
      </c>
      <c r="P145" s="60" t="s">
        <v>244</v>
      </c>
      <c r="Q145" s="60" t="s">
        <v>245</v>
      </c>
      <c r="R145" s="60" t="s">
        <v>246</v>
      </c>
      <c r="S145" s="60" t="s">
        <v>247</v>
      </c>
      <c r="T145" s="61" t="s">
        <v>248</v>
      </c>
    </row>
    <row r="146" spans="2:65" s="1" customFormat="1" ht="22.9" customHeight="1">
      <c r="B146" s="32"/>
      <c r="C146" s="64" t="s">
        <v>249</v>
      </c>
      <c r="J146" s="120">
        <f>BK146</f>
        <v>0</v>
      </c>
      <c r="L146" s="32"/>
      <c r="M146" s="62"/>
      <c r="N146" s="53"/>
      <c r="O146" s="53"/>
      <c r="P146" s="121">
        <f>P147+P173+P200+P204</f>
        <v>0</v>
      </c>
      <c r="Q146" s="53"/>
      <c r="R146" s="121">
        <f>R147+R173+R200+R204</f>
        <v>0</v>
      </c>
      <c r="S146" s="53"/>
      <c r="T146" s="122">
        <f>T147+T173+T200+T204</f>
        <v>0</v>
      </c>
      <c r="AT146" s="17" t="s">
        <v>72</v>
      </c>
      <c r="AU146" s="17" t="s">
        <v>203</v>
      </c>
      <c r="BK146" s="123">
        <f>BK147+BK173+BK200+BK204</f>
        <v>0</v>
      </c>
    </row>
    <row r="147" spans="2:65" s="11" customFormat="1" ht="25.9" customHeight="1">
      <c r="B147" s="124"/>
      <c r="D147" s="125" t="s">
        <v>72</v>
      </c>
      <c r="E147" s="126" t="s">
        <v>1930</v>
      </c>
      <c r="F147" s="126" t="s">
        <v>2527</v>
      </c>
      <c r="I147" s="127"/>
      <c r="J147" s="128">
        <f>BK147</f>
        <v>0</v>
      </c>
      <c r="L147" s="124"/>
      <c r="M147" s="129"/>
      <c r="P147" s="130">
        <f>P148+P150+P154+P165</f>
        <v>0</v>
      </c>
      <c r="R147" s="130">
        <f>R148+R150+R154+R165</f>
        <v>0</v>
      </c>
      <c r="T147" s="131">
        <f>T148+T150+T154+T165</f>
        <v>0</v>
      </c>
      <c r="AR147" s="125" t="s">
        <v>80</v>
      </c>
      <c r="AT147" s="132" t="s">
        <v>72</v>
      </c>
      <c r="AU147" s="132" t="s">
        <v>73</v>
      </c>
      <c r="AY147" s="125" t="s">
        <v>252</v>
      </c>
      <c r="BK147" s="133">
        <f>BK148+BK150+BK154+BK165</f>
        <v>0</v>
      </c>
    </row>
    <row r="148" spans="2:65" s="11" customFormat="1" ht="22.9" customHeight="1">
      <c r="B148" s="124"/>
      <c r="D148" s="125" t="s">
        <v>72</v>
      </c>
      <c r="E148" s="134" t="s">
        <v>2528</v>
      </c>
      <c r="F148" s="134" t="s">
        <v>2529</v>
      </c>
      <c r="I148" s="127"/>
      <c r="J148" s="135">
        <f>BK148</f>
        <v>0</v>
      </c>
      <c r="L148" s="124"/>
      <c r="M148" s="129"/>
      <c r="P148" s="130">
        <f>P149</f>
        <v>0</v>
      </c>
      <c r="R148" s="130">
        <f>R149</f>
        <v>0</v>
      </c>
      <c r="T148" s="131">
        <f>T149</f>
        <v>0</v>
      </c>
      <c r="AR148" s="125" t="s">
        <v>80</v>
      </c>
      <c r="AT148" s="132" t="s">
        <v>72</v>
      </c>
      <c r="AU148" s="132" t="s">
        <v>80</v>
      </c>
      <c r="AY148" s="125" t="s">
        <v>252</v>
      </c>
      <c r="BK148" s="133">
        <f>BK149</f>
        <v>0</v>
      </c>
    </row>
    <row r="149" spans="2:65" s="1" customFormat="1" ht="16.5" customHeight="1">
      <c r="B149" s="32"/>
      <c r="C149" s="136" t="s">
        <v>80</v>
      </c>
      <c r="D149" s="136" t="s">
        <v>254</v>
      </c>
      <c r="E149" s="137" t="s">
        <v>80</v>
      </c>
      <c r="F149" s="138" t="s">
        <v>2530</v>
      </c>
      <c r="G149" s="139" t="s">
        <v>2132</v>
      </c>
      <c r="H149" s="140">
        <v>1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82</v>
      </c>
    </row>
    <row r="150" spans="2:65" s="11" customFormat="1" ht="22.9" customHeight="1">
      <c r="B150" s="124"/>
      <c r="D150" s="125" t="s">
        <v>72</v>
      </c>
      <c r="E150" s="134" t="s">
        <v>2531</v>
      </c>
      <c r="F150" s="134" t="s">
        <v>2532</v>
      </c>
      <c r="I150" s="127"/>
      <c r="J150" s="135">
        <f>BK150</f>
        <v>0</v>
      </c>
      <c r="L150" s="124"/>
      <c r="M150" s="129"/>
      <c r="P150" s="130">
        <f>SUM(P151:P153)</f>
        <v>0</v>
      </c>
      <c r="R150" s="130">
        <f>SUM(R151:R153)</f>
        <v>0</v>
      </c>
      <c r="T150" s="131">
        <f>SUM(T151:T153)</f>
        <v>0</v>
      </c>
      <c r="AR150" s="125" t="s">
        <v>80</v>
      </c>
      <c r="AT150" s="132" t="s">
        <v>72</v>
      </c>
      <c r="AU150" s="132" t="s">
        <v>80</v>
      </c>
      <c r="AY150" s="125" t="s">
        <v>252</v>
      </c>
      <c r="BK150" s="133">
        <f>SUM(BK151:BK153)</f>
        <v>0</v>
      </c>
    </row>
    <row r="151" spans="2:65" s="1" customFormat="1" ht="16.5" customHeight="1">
      <c r="B151" s="32"/>
      <c r="C151" s="136" t="s">
        <v>82</v>
      </c>
      <c r="D151" s="136" t="s">
        <v>254</v>
      </c>
      <c r="E151" s="137" t="s">
        <v>82</v>
      </c>
      <c r="F151" s="138" t="s">
        <v>2533</v>
      </c>
      <c r="G151" s="139" t="s">
        <v>2132</v>
      </c>
      <c r="H151" s="140">
        <v>1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259</v>
      </c>
    </row>
    <row r="152" spans="2:65" s="1" customFormat="1" ht="16.5" customHeight="1">
      <c r="B152" s="32"/>
      <c r="C152" s="136" t="s">
        <v>96</v>
      </c>
      <c r="D152" s="136" t="s">
        <v>254</v>
      </c>
      <c r="E152" s="137" t="s">
        <v>96</v>
      </c>
      <c r="F152" s="138" t="s">
        <v>2534</v>
      </c>
      <c r="G152" s="139" t="s">
        <v>2132</v>
      </c>
      <c r="H152" s="140">
        <v>1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305</v>
      </c>
    </row>
    <row r="153" spans="2:65" s="1" customFormat="1" ht="16.5" customHeight="1">
      <c r="B153" s="32"/>
      <c r="C153" s="136" t="s">
        <v>259</v>
      </c>
      <c r="D153" s="136" t="s">
        <v>254</v>
      </c>
      <c r="E153" s="137" t="s">
        <v>259</v>
      </c>
      <c r="F153" s="138" t="s">
        <v>2535</v>
      </c>
      <c r="G153" s="139" t="s">
        <v>2132</v>
      </c>
      <c r="H153" s="140">
        <v>1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320</v>
      </c>
    </row>
    <row r="154" spans="2:65" s="11" customFormat="1" ht="22.9" customHeight="1">
      <c r="B154" s="124"/>
      <c r="D154" s="125" t="s">
        <v>72</v>
      </c>
      <c r="E154" s="134" t="s">
        <v>2536</v>
      </c>
      <c r="F154" s="134" t="s">
        <v>2537</v>
      </c>
      <c r="I154" s="127"/>
      <c r="J154" s="135">
        <f>BK154</f>
        <v>0</v>
      </c>
      <c r="L154" s="124"/>
      <c r="M154" s="129"/>
      <c r="P154" s="130">
        <f>SUM(P155:P164)</f>
        <v>0</v>
      </c>
      <c r="R154" s="130">
        <f>SUM(R155:R164)</f>
        <v>0</v>
      </c>
      <c r="T154" s="131">
        <f>SUM(T155:T164)</f>
        <v>0</v>
      </c>
      <c r="AR154" s="125" t="s">
        <v>80</v>
      </c>
      <c r="AT154" s="132" t="s">
        <v>72</v>
      </c>
      <c r="AU154" s="132" t="s">
        <v>80</v>
      </c>
      <c r="AY154" s="125" t="s">
        <v>252</v>
      </c>
      <c r="BK154" s="133">
        <f>SUM(BK155:BK164)</f>
        <v>0</v>
      </c>
    </row>
    <row r="155" spans="2:65" s="1" customFormat="1" ht="16.5" customHeight="1">
      <c r="B155" s="32"/>
      <c r="C155" s="136" t="s">
        <v>297</v>
      </c>
      <c r="D155" s="136" t="s">
        <v>254</v>
      </c>
      <c r="E155" s="137" t="s">
        <v>297</v>
      </c>
      <c r="F155" s="138" t="s">
        <v>2538</v>
      </c>
      <c r="G155" s="139" t="s">
        <v>2132</v>
      </c>
      <c r="H155" s="140">
        <v>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333</v>
      </c>
    </row>
    <row r="156" spans="2:65" s="1" customFormat="1" ht="16.5" customHeight="1">
      <c r="B156" s="32"/>
      <c r="C156" s="136" t="s">
        <v>305</v>
      </c>
      <c r="D156" s="136" t="s">
        <v>254</v>
      </c>
      <c r="E156" s="137" t="s">
        <v>305</v>
      </c>
      <c r="F156" s="138" t="s">
        <v>2539</v>
      </c>
      <c r="G156" s="139" t="s">
        <v>2132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8</v>
      </c>
    </row>
    <row r="157" spans="2:65" s="1" customFormat="1" ht="16.5" customHeight="1">
      <c r="B157" s="32"/>
      <c r="C157" s="136" t="s">
        <v>315</v>
      </c>
      <c r="D157" s="136" t="s">
        <v>254</v>
      </c>
      <c r="E157" s="137" t="s">
        <v>315</v>
      </c>
      <c r="F157" s="138" t="s">
        <v>2540</v>
      </c>
      <c r="G157" s="139" t="s">
        <v>2132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359</v>
      </c>
    </row>
    <row r="158" spans="2:65" s="1" customFormat="1" ht="24.2" customHeight="1">
      <c r="B158" s="32"/>
      <c r="C158" s="136" t="s">
        <v>320</v>
      </c>
      <c r="D158" s="136" t="s">
        <v>254</v>
      </c>
      <c r="E158" s="137" t="s">
        <v>320</v>
      </c>
      <c r="F158" s="138" t="s">
        <v>2541</v>
      </c>
      <c r="G158" s="139" t="s">
        <v>2132</v>
      </c>
      <c r="H158" s="140">
        <v>1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368</v>
      </c>
    </row>
    <row r="159" spans="2:65" s="1" customFormat="1" ht="16.5" customHeight="1">
      <c r="B159" s="32"/>
      <c r="C159" s="136" t="s">
        <v>327</v>
      </c>
      <c r="D159" s="136" t="s">
        <v>254</v>
      </c>
      <c r="E159" s="137" t="s">
        <v>327</v>
      </c>
      <c r="F159" s="138" t="s">
        <v>2542</v>
      </c>
      <c r="G159" s="139" t="s">
        <v>2132</v>
      </c>
      <c r="H159" s="140">
        <v>1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380</v>
      </c>
    </row>
    <row r="160" spans="2:65" s="1" customFormat="1" ht="16.5" customHeight="1">
      <c r="B160" s="32"/>
      <c r="C160" s="136" t="s">
        <v>333</v>
      </c>
      <c r="D160" s="136" t="s">
        <v>254</v>
      </c>
      <c r="E160" s="137" t="s">
        <v>333</v>
      </c>
      <c r="F160" s="138" t="s">
        <v>2543</v>
      </c>
      <c r="G160" s="139" t="s">
        <v>2132</v>
      </c>
      <c r="H160" s="140">
        <v>1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405</v>
      </c>
    </row>
    <row r="161" spans="2:65" s="1" customFormat="1" ht="21.75" customHeight="1">
      <c r="B161" s="32"/>
      <c r="C161" s="136" t="s">
        <v>342</v>
      </c>
      <c r="D161" s="136" t="s">
        <v>254</v>
      </c>
      <c r="E161" s="137" t="s">
        <v>342</v>
      </c>
      <c r="F161" s="138" t="s">
        <v>2544</v>
      </c>
      <c r="G161" s="139" t="s">
        <v>2132</v>
      </c>
      <c r="H161" s="140">
        <v>2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420</v>
      </c>
    </row>
    <row r="162" spans="2:65" s="1" customFormat="1" ht="16.5" customHeight="1">
      <c r="B162" s="32"/>
      <c r="C162" s="136" t="s">
        <v>8</v>
      </c>
      <c r="D162" s="136" t="s">
        <v>254</v>
      </c>
      <c r="E162" s="137" t="s">
        <v>8</v>
      </c>
      <c r="F162" s="138" t="s">
        <v>2545</v>
      </c>
      <c r="G162" s="139" t="s">
        <v>2132</v>
      </c>
      <c r="H162" s="140">
        <v>11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431</v>
      </c>
    </row>
    <row r="163" spans="2:65" s="1" customFormat="1" ht="16.5" customHeight="1">
      <c r="B163" s="32"/>
      <c r="C163" s="136" t="s">
        <v>353</v>
      </c>
      <c r="D163" s="136" t="s">
        <v>254</v>
      </c>
      <c r="E163" s="137" t="s">
        <v>353</v>
      </c>
      <c r="F163" s="138" t="s">
        <v>4037</v>
      </c>
      <c r="G163" s="139" t="s">
        <v>2132</v>
      </c>
      <c r="H163" s="140">
        <v>2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444</v>
      </c>
    </row>
    <row r="164" spans="2:65" s="1" customFormat="1" ht="24.2" customHeight="1">
      <c r="B164" s="32"/>
      <c r="C164" s="136" t="s">
        <v>359</v>
      </c>
      <c r="D164" s="136" t="s">
        <v>254</v>
      </c>
      <c r="E164" s="137" t="s">
        <v>359</v>
      </c>
      <c r="F164" s="138" t="s">
        <v>2547</v>
      </c>
      <c r="G164" s="139" t="s">
        <v>2132</v>
      </c>
      <c r="H164" s="140">
        <v>1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456</v>
      </c>
    </row>
    <row r="165" spans="2:65" s="11" customFormat="1" ht="22.9" customHeight="1">
      <c r="B165" s="124"/>
      <c r="D165" s="125" t="s">
        <v>72</v>
      </c>
      <c r="E165" s="134" t="s">
        <v>2555</v>
      </c>
      <c r="F165" s="134" t="s">
        <v>4038</v>
      </c>
      <c r="I165" s="127"/>
      <c r="J165" s="135">
        <f>BK165</f>
        <v>0</v>
      </c>
      <c r="L165" s="124"/>
      <c r="M165" s="129"/>
      <c r="P165" s="130">
        <f>SUM(P166:P172)</f>
        <v>0</v>
      </c>
      <c r="R165" s="130">
        <f>SUM(R166:R172)</f>
        <v>0</v>
      </c>
      <c r="T165" s="131">
        <f>SUM(T166:T172)</f>
        <v>0</v>
      </c>
      <c r="AR165" s="125" t="s">
        <v>80</v>
      </c>
      <c r="AT165" s="132" t="s">
        <v>72</v>
      </c>
      <c r="AU165" s="132" t="s">
        <v>80</v>
      </c>
      <c r="AY165" s="125" t="s">
        <v>252</v>
      </c>
      <c r="BK165" s="133">
        <f>SUM(BK166:BK172)</f>
        <v>0</v>
      </c>
    </row>
    <row r="166" spans="2:65" s="1" customFormat="1" ht="16.5" customHeight="1">
      <c r="B166" s="32"/>
      <c r="C166" s="136" t="s">
        <v>363</v>
      </c>
      <c r="D166" s="136" t="s">
        <v>254</v>
      </c>
      <c r="E166" s="137" t="s">
        <v>363</v>
      </c>
      <c r="F166" s="138" t="s">
        <v>2548</v>
      </c>
      <c r="G166" s="139" t="s">
        <v>2132</v>
      </c>
      <c r="H166" s="140">
        <v>10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468</v>
      </c>
    </row>
    <row r="167" spans="2:65" s="1" customFormat="1" ht="16.5" customHeight="1">
      <c r="B167" s="32"/>
      <c r="C167" s="136" t="s">
        <v>368</v>
      </c>
      <c r="D167" s="136" t="s">
        <v>254</v>
      </c>
      <c r="E167" s="137" t="s">
        <v>368</v>
      </c>
      <c r="F167" s="138" t="s">
        <v>2549</v>
      </c>
      <c r="G167" s="139" t="s">
        <v>2132</v>
      </c>
      <c r="H167" s="140">
        <v>137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489</v>
      </c>
    </row>
    <row r="168" spans="2:65" s="1" customFormat="1" ht="16.5" customHeight="1">
      <c r="B168" s="32"/>
      <c r="C168" s="136" t="s">
        <v>373</v>
      </c>
      <c r="D168" s="136" t="s">
        <v>254</v>
      </c>
      <c r="E168" s="137" t="s">
        <v>373</v>
      </c>
      <c r="F168" s="138" t="s">
        <v>2550</v>
      </c>
      <c r="G168" s="139" t="s">
        <v>2132</v>
      </c>
      <c r="H168" s="140">
        <v>13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502</v>
      </c>
    </row>
    <row r="169" spans="2:65" s="1" customFormat="1" ht="21.75" customHeight="1">
      <c r="B169" s="32"/>
      <c r="C169" s="136" t="s">
        <v>380</v>
      </c>
      <c r="D169" s="136" t="s">
        <v>254</v>
      </c>
      <c r="E169" s="137" t="s">
        <v>380</v>
      </c>
      <c r="F169" s="138" t="s">
        <v>2551</v>
      </c>
      <c r="G169" s="139" t="s">
        <v>2132</v>
      </c>
      <c r="H169" s="140">
        <v>2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553</v>
      </c>
    </row>
    <row r="170" spans="2:65" s="1" customFormat="1" ht="16.5" customHeight="1">
      <c r="B170" s="32"/>
      <c r="C170" s="136" t="s">
        <v>399</v>
      </c>
      <c r="D170" s="136" t="s">
        <v>254</v>
      </c>
      <c r="E170" s="137" t="s">
        <v>399</v>
      </c>
      <c r="F170" s="138" t="s">
        <v>2552</v>
      </c>
      <c r="G170" s="139" t="s">
        <v>2132</v>
      </c>
      <c r="H170" s="140">
        <v>15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565</v>
      </c>
    </row>
    <row r="171" spans="2:65" s="1" customFormat="1" ht="16.5" customHeight="1">
      <c r="B171" s="32"/>
      <c r="C171" s="136" t="s">
        <v>405</v>
      </c>
      <c r="D171" s="136" t="s">
        <v>254</v>
      </c>
      <c r="E171" s="137" t="s">
        <v>405</v>
      </c>
      <c r="F171" s="138" t="s">
        <v>2553</v>
      </c>
      <c r="G171" s="139" t="s">
        <v>2132</v>
      </c>
      <c r="H171" s="140">
        <v>1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578</v>
      </c>
    </row>
    <row r="172" spans="2:65" s="1" customFormat="1" ht="16.5" customHeight="1">
      <c r="B172" s="32"/>
      <c r="C172" s="136" t="s">
        <v>7</v>
      </c>
      <c r="D172" s="136" t="s">
        <v>254</v>
      </c>
      <c r="E172" s="137" t="s">
        <v>7</v>
      </c>
      <c r="F172" s="138" t="s">
        <v>2554</v>
      </c>
      <c r="G172" s="139" t="s">
        <v>2141</v>
      </c>
      <c r="H172" s="140">
        <v>40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82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590</v>
      </c>
    </row>
    <row r="173" spans="2:65" s="11" customFormat="1" ht="25.9" customHeight="1">
      <c r="B173" s="124"/>
      <c r="D173" s="125" t="s">
        <v>72</v>
      </c>
      <c r="E173" s="126" t="s">
        <v>2557</v>
      </c>
      <c r="F173" s="126" t="s">
        <v>2556</v>
      </c>
      <c r="I173" s="127"/>
      <c r="J173" s="128">
        <f>BK173</f>
        <v>0</v>
      </c>
      <c r="L173" s="124"/>
      <c r="M173" s="129"/>
      <c r="P173" s="130">
        <f>P174+P180+P183+P185+P192+P198</f>
        <v>0</v>
      </c>
      <c r="R173" s="130">
        <f>R174+R180+R183+R185+R192+R198</f>
        <v>0</v>
      </c>
      <c r="T173" s="131">
        <f>T174+T180+T183+T185+T192+T198</f>
        <v>0</v>
      </c>
      <c r="AR173" s="125" t="s">
        <v>80</v>
      </c>
      <c r="AT173" s="132" t="s">
        <v>72</v>
      </c>
      <c r="AU173" s="132" t="s">
        <v>73</v>
      </c>
      <c r="AY173" s="125" t="s">
        <v>252</v>
      </c>
      <c r="BK173" s="133">
        <f>BK174+BK180+BK183+BK185+BK192+BK198</f>
        <v>0</v>
      </c>
    </row>
    <row r="174" spans="2:65" s="11" customFormat="1" ht="22.9" customHeight="1">
      <c r="B174" s="124"/>
      <c r="D174" s="125" t="s">
        <v>72</v>
      </c>
      <c r="E174" s="134" t="s">
        <v>2565</v>
      </c>
      <c r="F174" s="134" t="s">
        <v>2558</v>
      </c>
      <c r="I174" s="127"/>
      <c r="J174" s="135">
        <f>BK174</f>
        <v>0</v>
      </c>
      <c r="L174" s="124"/>
      <c r="M174" s="129"/>
      <c r="P174" s="130">
        <f>SUM(P175:P179)</f>
        <v>0</v>
      </c>
      <c r="R174" s="130">
        <f>SUM(R175:R179)</f>
        <v>0</v>
      </c>
      <c r="T174" s="131">
        <f>SUM(T175:T179)</f>
        <v>0</v>
      </c>
      <c r="AR174" s="125" t="s">
        <v>80</v>
      </c>
      <c r="AT174" s="132" t="s">
        <v>72</v>
      </c>
      <c r="AU174" s="132" t="s">
        <v>80</v>
      </c>
      <c r="AY174" s="125" t="s">
        <v>252</v>
      </c>
      <c r="BK174" s="133">
        <f>SUM(BK175:BK179)</f>
        <v>0</v>
      </c>
    </row>
    <row r="175" spans="2:65" s="1" customFormat="1" ht="16.5" customHeight="1">
      <c r="B175" s="32"/>
      <c r="C175" s="136" t="s">
        <v>420</v>
      </c>
      <c r="D175" s="136" t="s">
        <v>254</v>
      </c>
      <c r="E175" s="137" t="s">
        <v>420</v>
      </c>
      <c r="F175" s="138" t="s">
        <v>2559</v>
      </c>
      <c r="G175" s="139" t="s">
        <v>2132</v>
      </c>
      <c r="H175" s="140">
        <v>1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602</v>
      </c>
    </row>
    <row r="176" spans="2:65" s="1" customFormat="1" ht="16.5" customHeight="1">
      <c r="B176" s="32"/>
      <c r="C176" s="136" t="s">
        <v>424</v>
      </c>
      <c r="D176" s="136" t="s">
        <v>254</v>
      </c>
      <c r="E176" s="137" t="s">
        <v>424</v>
      </c>
      <c r="F176" s="138" t="s">
        <v>2560</v>
      </c>
      <c r="G176" s="139" t="s">
        <v>2561</v>
      </c>
      <c r="H176" s="140">
        <v>3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614</v>
      </c>
    </row>
    <row r="177" spans="2:65" s="1" customFormat="1" ht="16.5" customHeight="1">
      <c r="B177" s="32"/>
      <c r="C177" s="136" t="s">
        <v>431</v>
      </c>
      <c r="D177" s="136" t="s">
        <v>254</v>
      </c>
      <c r="E177" s="137" t="s">
        <v>431</v>
      </c>
      <c r="F177" s="138" t="s">
        <v>2562</v>
      </c>
      <c r="G177" s="139" t="s">
        <v>2132</v>
      </c>
      <c r="H177" s="140">
        <v>2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637</v>
      </c>
    </row>
    <row r="178" spans="2:65" s="1" customFormat="1" ht="16.5" customHeight="1">
      <c r="B178" s="32"/>
      <c r="C178" s="136" t="s">
        <v>438</v>
      </c>
      <c r="D178" s="136" t="s">
        <v>254</v>
      </c>
      <c r="E178" s="137" t="s">
        <v>438</v>
      </c>
      <c r="F178" s="138" t="s">
        <v>2563</v>
      </c>
      <c r="G178" s="139" t="s">
        <v>2132</v>
      </c>
      <c r="H178" s="140">
        <v>2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655</v>
      </c>
    </row>
    <row r="179" spans="2:65" s="1" customFormat="1" ht="16.5" customHeight="1">
      <c r="B179" s="32"/>
      <c r="C179" s="136" t="s">
        <v>444</v>
      </c>
      <c r="D179" s="136" t="s">
        <v>254</v>
      </c>
      <c r="E179" s="137" t="s">
        <v>444</v>
      </c>
      <c r="F179" s="138" t="s">
        <v>2564</v>
      </c>
      <c r="G179" s="139" t="s">
        <v>2132</v>
      </c>
      <c r="H179" s="140">
        <v>2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668</v>
      </c>
    </row>
    <row r="180" spans="2:65" s="11" customFormat="1" ht="22.9" customHeight="1">
      <c r="B180" s="124"/>
      <c r="D180" s="125" t="s">
        <v>72</v>
      </c>
      <c r="E180" s="134" t="s">
        <v>2569</v>
      </c>
      <c r="F180" s="134" t="s">
        <v>2566</v>
      </c>
      <c r="I180" s="127"/>
      <c r="J180" s="135">
        <f>BK180</f>
        <v>0</v>
      </c>
      <c r="L180" s="124"/>
      <c r="M180" s="129"/>
      <c r="P180" s="130">
        <f>SUM(P181:P182)</f>
        <v>0</v>
      </c>
      <c r="R180" s="130">
        <f>SUM(R181:R182)</f>
        <v>0</v>
      </c>
      <c r="T180" s="131">
        <f>SUM(T181:T182)</f>
        <v>0</v>
      </c>
      <c r="AR180" s="125" t="s">
        <v>80</v>
      </c>
      <c r="AT180" s="132" t="s">
        <v>72</v>
      </c>
      <c r="AU180" s="132" t="s">
        <v>80</v>
      </c>
      <c r="AY180" s="125" t="s">
        <v>252</v>
      </c>
      <c r="BK180" s="133">
        <f>SUM(BK181:BK182)</f>
        <v>0</v>
      </c>
    </row>
    <row r="181" spans="2:65" s="1" customFormat="1" ht="16.5" customHeight="1">
      <c r="B181" s="32"/>
      <c r="C181" s="136" t="s">
        <v>449</v>
      </c>
      <c r="D181" s="136" t="s">
        <v>254</v>
      </c>
      <c r="E181" s="137" t="s">
        <v>449</v>
      </c>
      <c r="F181" s="138" t="s">
        <v>2567</v>
      </c>
      <c r="G181" s="139" t="s">
        <v>2132</v>
      </c>
      <c r="H181" s="140">
        <v>2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82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684</v>
      </c>
    </row>
    <row r="182" spans="2:65" s="1" customFormat="1" ht="16.5" customHeight="1">
      <c r="B182" s="32"/>
      <c r="C182" s="136" t="s">
        <v>456</v>
      </c>
      <c r="D182" s="136" t="s">
        <v>254</v>
      </c>
      <c r="E182" s="137" t="s">
        <v>456</v>
      </c>
      <c r="F182" s="138" t="s">
        <v>2568</v>
      </c>
      <c r="G182" s="139" t="s">
        <v>2132</v>
      </c>
      <c r="H182" s="140">
        <v>4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697</v>
      </c>
    </row>
    <row r="183" spans="2:65" s="11" customFormat="1" ht="22.9" customHeight="1">
      <c r="B183" s="124"/>
      <c r="D183" s="125" t="s">
        <v>72</v>
      </c>
      <c r="E183" s="134" t="s">
        <v>2572</v>
      </c>
      <c r="F183" s="134" t="s">
        <v>2570</v>
      </c>
      <c r="I183" s="127"/>
      <c r="J183" s="135">
        <f>BK183</f>
        <v>0</v>
      </c>
      <c r="L183" s="124"/>
      <c r="M183" s="129"/>
      <c r="P183" s="130">
        <f>P184</f>
        <v>0</v>
      </c>
      <c r="R183" s="130">
        <f>R184</f>
        <v>0</v>
      </c>
      <c r="T183" s="131">
        <f>T184</f>
        <v>0</v>
      </c>
      <c r="AR183" s="125" t="s">
        <v>80</v>
      </c>
      <c r="AT183" s="132" t="s">
        <v>72</v>
      </c>
      <c r="AU183" s="132" t="s">
        <v>80</v>
      </c>
      <c r="AY183" s="125" t="s">
        <v>252</v>
      </c>
      <c r="BK183" s="133">
        <f>BK184</f>
        <v>0</v>
      </c>
    </row>
    <row r="184" spans="2:65" s="1" customFormat="1" ht="16.5" customHeight="1">
      <c r="B184" s="32"/>
      <c r="C184" s="136" t="s">
        <v>462</v>
      </c>
      <c r="D184" s="136" t="s">
        <v>254</v>
      </c>
      <c r="E184" s="137" t="s">
        <v>462</v>
      </c>
      <c r="F184" s="138" t="s">
        <v>2571</v>
      </c>
      <c r="G184" s="139" t="s">
        <v>2132</v>
      </c>
      <c r="H184" s="140">
        <v>1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707</v>
      </c>
    </row>
    <row r="185" spans="2:65" s="11" customFormat="1" ht="22.9" customHeight="1">
      <c r="B185" s="124"/>
      <c r="D185" s="125" t="s">
        <v>72</v>
      </c>
      <c r="E185" s="134" t="s">
        <v>2580</v>
      </c>
      <c r="F185" s="134" t="s">
        <v>2573</v>
      </c>
      <c r="I185" s="127"/>
      <c r="J185" s="135">
        <f>BK185</f>
        <v>0</v>
      </c>
      <c r="L185" s="124"/>
      <c r="M185" s="129"/>
      <c r="P185" s="130">
        <f>SUM(P186:P191)</f>
        <v>0</v>
      </c>
      <c r="R185" s="130">
        <f>SUM(R186:R191)</f>
        <v>0</v>
      </c>
      <c r="T185" s="131">
        <f>SUM(T186:T191)</f>
        <v>0</v>
      </c>
      <c r="AR185" s="125" t="s">
        <v>80</v>
      </c>
      <c r="AT185" s="132" t="s">
        <v>72</v>
      </c>
      <c r="AU185" s="132" t="s">
        <v>80</v>
      </c>
      <c r="AY185" s="125" t="s">
        <v>252</v>
      </c>
      <c r="BK185" s="133">
        <f>SUM(BK186:BK191)</f>
        <v>0</v>
      </c>
    </row>
    <row r="186" spans="2:65" s="1" customFormat="1" ht="16.5" customHeight="1">
      <c r="B186" s="32"/>
      <c r="C186" s="136" t="s">
        <v>468</v>
      </c>
      <c r="D186" s="136" t="s">
        <v>254</v>
      </c>
      <c r="E186" s="137" t="s">
        <v>468</v>
      </c>
      <c r="F186" s="138" t="s">
        <v>2574</v>
      </c>
      <c r="G186" s="139" t="s">
        <v>2132</v>
      </c>
      <c r="H186" s="140">
        <v>2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717</v>
      </c>
    </row>
    <row r="187" spans="2:65" s="1" customFormat="1" ht="16.5" customHeight="1">
      <c r="B187" s="32"/>
      <c r="C187" s="136" t="s">
        <v>481</v>
      </c>
      <c r="D187" s="136" t="s">
        <v>254</v>
      </c>
      <c r="E187" s="137" t="s">
        <v>481</v>
      </c>
      <c r="F187" s="138" t="s">
        <v>2575</v>
      </c>
      <c r="G187" s="139" t="s">
        <v>2132</v>
      </c>
      <c r="H187" s="140">
        <v>2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732</v>
      </c>
    </row>
    <row r="188" spans="2:65" s="1" customFormat="1" ht="16.5" customHeight="1">
      <c r="B188" s="32"/>
      <c r="C188" s="136" t="s">
        <v>489</v>
      </c>
      <c r="D188" s="136" t="s">
        <v>254</v>
      </c>
      <c r="E188" s="137" t="s">
        <v>489</v>
      </c>
      <c r="F188" s="138" t="s">
        <v>2576</v>
      </c>
      <c r="G188" s="139" t="s">
        <v>2132</v>
      </c>
      <c r="H188" s="140">
        <v>4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744</v>
      </c>
    </row>
    <row r="189" spans="2:65" s="1" customFormat="1" ht="16.5" customHeight="1">
      <c r="B189" s="32"/>
      <c r="C189" s="136" t="s">
        <v>493</v>
      </c>
      <c r="D189" s="136" t="s">
        <v>254</v>
      </c>
      <c r="E189" s="137" t="s">
        <v>493</v>
      </c>
      <c r="F189" s="138" t="s">
        <v>2577</v>
      </c>
      <c r="G189" s="139" t="s">
        <v>2132</v>
      </c>
      <c r="H189" s="140">
        <v>4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758</v>
      </c>
    </row>
    <row r="190" spans="2:65" s="1" customFormat="1" ht="16.5" customHeight="1">
      <c r="B190" s="32"/>
      <c r="C190" s="136" t="s">
        <v>502</v>
      </c>
      <c r="D190" s="136" t="s">
        <v>254</v>
      </c>
      <c r="E190" s="137" t="s">
        <v>502</v>
      </c>
      <c r="F190" s="138" t="s">
        <v>2578</v>
      </c>
      <c r="G190" s="139" t="s">
        <v>2132</v>
      </c>
      <c r="H190" s="140">
        <v>2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768</v>
      </c>
    </row>
    <row r="191" spans="2:65" s="1" customFormat="1" ht="16.5" customHeight="1">
      <c r="B191" s="32"/>
      <c r="C191" s="136" t="s">
        <v>543</v>
      </c>
      <c r="D191" s="136" t="s">
        <v>254</v>
      </c>
      <c r="E191" s="137" t="s">
        <v>543</v>
      </c>
      <c r="F191" s="138" t="s">
        <v>2579</v>
      </c>
      <c r="G191" s="139" t="s">
        <v>2132</v>
      </c>
      <c r="H191" s="140">
        <v>16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786</v>
      </c>
    </row>
    <row r="192" spans="2:65" s="11" customFormat="1" ht="22.9" customHeight="1">
      <c r="B192" s="124"/>
      <c r="D192" s="125" t="s">
        <v>72</v>
      </c>
      <c r="E192" s="134" t="s">
        <v>2586</v>
      </c>
      <c r="F192" s="134" t="s">
        <v>2581</v>
      </c>
      <c r="I192" s="127"/>
      <c r="J192" s="135">
        <f>BK192</f>
        <v>0</v>
      </c>
      <c r="L192" s="124"/>
      <c r="M192" s="129"/>
      <c r="P192" s="130">
        <f>SUM(P193:P197)</f>
        <v>0</v>
      </c>
      <c r="R192" s="130">
        <f>SUM(R193:R197)</f>
        <v>0</v>
      </c>
      <c r="T192" s="131">
        <f>SUM(T193:T197)</f>
        <v>0</v>
      </c>
      <c r="AR192" s="125" t="s">
        <v>80</v>
      </c>
      <c r="AT192" s="132" t="s">
        <v>72</v>
      </c>
      <c r="AU192" s="132" t="s">
        <v>80</v>
      </c>
      <c r="AY192" s="125" t="s">
        <v>252</v>
      </c>
      <c r="BK192" s="133">
        <f>SUM(BK193:BK197)</f>
        <v>0</v>
      </c>
    </row>
    <row r="193" spans="2:65" s="1" customFormat="1" ht="16.5" customHeight="1">
      <c r="B193" s="32"/>
      <c r="C193" s="136" t="s">
        <v>553</v>
      </c>
      <c r="D193" s="136" t="s">
        <v>254</v>
      </c>
      <c r="E193" s="137" t="s">
        <v>553</v>
      </c>
      <c r="F193" s="138" t="s">
        <v>2582</v>
      </c>
      <c r="G193" s="139" t="s">
        <v>2132</v>
      </c>
      <c r="H193" s="140">
        <v>1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799</v>
      </c>
    </row>
    <row r="194" spans="2:65" s="1" customFormat="1" ht="16.5" customHeight="1">
      <c r="B194" s="32"/>
      <c r="C194" s="136" t="s">
        <v>559</v>
      </c>
      <c r="D194" s="136" t="s">
        <v>254</v>
      </c>
      <c r="E194" s="137" t="s">
        <v>559</v>
      </c>
      <c r="F194" s="138" t="s">
        <v>2583</v>
      </c>
      <c r="G194" s="139" t="s">
        <v>2132</v>
      </c>
      <c r="H194" s="140">
        <v>1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809</v>
      </c>
    </row>
    <row r="195" spans="2:65" s="1" customFormat="1" ht="24.2" customHeight="1">
      <c r="B195" s="32"/>
      <c r="C195" s="136" t="s">
        <v>565</v>
      </c>
      <c r="D195" s="136" t="s">
        <v>254</v>
      </c>
      <c r="E195" s="137" t="s">
        <v>565</v>
      </c>
      <c r="F195" s="138" t="s">
        <v>2584</v>
      </c>
      <c r="G195" s="139" t="s">
        <v>2132</v>
      </c>
      <c r="H195" s="140">
        <v>1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819</v>
      </c>
    </row>
    <row r="196" spans="2:65" s="1" customFormat="1" ht="16.5" customHeight="1">
      <c r="B196" s="32"/>
      <c r="C196" s="136" t="s">
        <v>574</v>
      </c>
      <c r="D196" s="136" t="s">
        <v>254</v>
      </c>
      <c r="E196" s="137" t="s">
        <v>574</v>
      </c>
      <c r="F196" s="138" t="s">
        <v>2553</v>
      </c>
      <c r="G196" s="139" t="s">
        <v>2132</v>
      </c>
      <c r="H196" s="140">
        <v>1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38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259</v>
      </c>
      <c r="AT196" s="147" t="s">
        <v>254</v>
      </c>
      <c r="AU196" s="147" t="s">
        <v>82</v>
      </c>
      <c r="AY196" s="17" t="s">
        <v>252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80</v>
      </c>
      <c r="BK196" s="148">
        <f>ROUND(I196*H196,2)</f>
        <v>0</v>
      </c>
      <c r="BL196" s="17" t="s">
        <v>259</v>
      </c>
      <c r="BM196" s="147" t="s">
        <v>828</v>
      </c>
    </row>
    <row r="197" spans="2:65" s="1" customFormat="1" ht="16.5" customHeight="1">
      <c r="B197" s="32"/>
      <c r="C197" s="136" t="s">
        <v>578</v>
      </c>
      <c r="D197" s="136" t="s">
        <v>254</v>
      </c>
      <c r="E197" s="137" t="s">
        <v>578</v>
      </c>
      <c r="F197" s="138" t="s">
        <v>2585</v>
      </c>
      <c r="G197" s="139" t="s">
        <v>2141</v>
      </c>
      <c r="H197" s="140">
        <v>8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837</v>
      </c>
    </row>
    <row r="198" spans="2:65" s="11" customFormat="1" ht="22.9" customHeight="1">
      <c r="B198" s="124"/>
      <c r="D198" s="125" t="s">
        <v>72</v>
      </c>
      <c r="E198" s="134" t="s">
        <v>2589</v>
      </c>
      <c r="F198" s="134" t="s">
        <v>2587</v>
      </c>
      <c r="I198" s="127"/>
      <c r="J198" s="135">
        <f>BK198</f>
        <v>0</v>
      </c>
      <c r="L198" s="124"/>
      <c r="M198" s="129"/>
      <c r="P198" s="130">
        <f>P199</f>
        <v>0</v>
      </c>
      <c r="R198" s="130">
        <f>R199</f>
        <v>0</v>
      </c>
      <c r="T198" s="131">
        <f>T199</f>
        <v>0</v>
      </c>
      <c r="AR198" s="125" t="s">
        <v>80</v>
      </c>
      <c r="AT198" s="132" t="s">
        <v>72</v>
      </c>
      <c r="AU198" s="132" t="s">
        <v>80</v>
      </c>
      <c r="AY198" s="125" t="s">
        <v>252</v>
      </c>
      <c r="BK198" s="133">
        <f>BK199</f>
        <v>0</v>
      </c>
    </row>
    <row r="199" spans="2:65" s="1" customFormat="1" ht="16.5" customHeight="1">
      <c r="B199" s="32"/>
      <c r="C199" s="136" t="s">
        <v>585</v>
      </c>
      <c r="D199" s="136" t="s">
        <v>254</v>
      </c>
      <c r="E199" s="137" t="s">
        <v>585</v>
      </c>
      <c r="F199" s="138" t="s">
        <v>2588</v>
      </c>
      <c r="G199" s="139" t="s">
        <v>2132</v>
      </c>
      <c r="H199" s="140">
        <v>8</v>
      </c>
      <c r="I199" s="141"/>
      <c r="J199" s="142">
        <f>ROUND(I199*H199,2)</f>
        <v>0</v>
      </c>
      <c r="K199" s="138" t="s">
        <v>1</v>
      </c>
      <c r="L199" s="32"/>
      <c r="M199" s="143" t="s">
        <v>1</v>
      </c>
      <c r="N199" s="144" t="s">
        <v>38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847</v>
      </c>
    </row>
    <row r="200" spans="2:65" s="11" customFormat="1" ht="25.9" customHeight="1">
      <c r="B200" s="124"/>
      <c r="D200" s="125" t="s">
        <v>72</v>
      </c>
      <c r="E200" s="126" t="s">
        <v>2594</v>
      </c>
      <c r="F200" s="126" t="s">
        <v>2590</v>
      </c>
      <c r="I200" s="127"/>
      <c r="J200" s="128">
        <f>BK200</f>
        <v>0</v>
      </c>
      <c r="L200" s="124"/>
      <c r="M200" s="129"/>
      <c r="P200" s="130">
        <f>SUM(P201:P203)</f>
        <v>0</v>
      </c>
      <c r="R200" s="130">
        <f>SUM(R201:R203)</f>
        <v>0</v>
      </c>
      <c r="T200" s="131">
        <f>SUM(T201:T203)</f>
        <v>0</v>
      </c>
      <c r="AR200" s="125" t="s">
        <v>80</v>
      </c>
      <c r="AT200" s="132" t="s">
        <v>72</v>
      </c>
      <c r="AU200" s="132" t="s">
        <v>73</v>
      </c>
      <c r="AY200" s="125" t="s">
        <v>252</v>
      </c>
      <c r="BK200" s="133">
        <f>SUM(BK201:BK203)</f>
        <v>0</v>
      </c>
    </row>
    <row r="201" spans="2:65" s="1" customFormat="1" ht="16.5" customHeight="1">
      <c r="B201" s="32"/>
      <c r="C201" s="136" t="s">
        <v>590</v>
      </c>
      <c r="D201" s="136" t="s">
        <v>254</v>
      </c>
      <c r="E201" s="137" t="s">
        <v>590</v>
      </c>
      <c r="F201" s="138" t="s">
        <v>2591</v>
      </c>
      <c r="G201" s="139" t="s">
        <v>2132</v>
      </c>
      <c r="H201" s="140">
        <v>14</v>
      </c>
      <c r="I201" s="141"/>
      <c r="J201" s="142">
        <f>ROUND(I201*H201,2)</f>
        <v>0</v>
      </c>
      <c r="K201" s="138" t="s">
        <v>1</v>
      </c>
      <c r="L201" s="32"/>
      <c r="M201" s="143" t="s">
        <v>1</v>
      </c>
      <c r="N201" s="144" t="s">
        <v>38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259</v>
      </c>
      <c r="AT201" s="147" t="s">
        <v>254</v>
      </c>
      <c r="AU201" s="147" t="s">
        <v>80</v>
      </c>
      <c r="AY201" s="17" t="s">
        <v>252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80</v>
      </c>
      <c r="BK201" s="148">
        <f>ROUND(I201*H201,2)</f>
        <v>0</v>
      </c>
      <c r="BL201" s="17" t="s">
        <v>259</v>
      </c>
      <c r="BM201" s="147" t="s">
        <v>857</v>
      </c>
    </row>
    <row r="202" spans="2:65" s="1" customFormat="1" ht="16.5" customHeight="1">
      <c r="B202" s="32"/>
      <c r="C202" s="136" t="s">
        <v>596</v>
      </c>
      <c r="D202" s="136" t="s">
        <v>254</v>
      </c>
      <c r="E202" s="137" t="s">
        <v>596</v>
      </c>
      <c r="F202" s="138" t="s">
        <v>4039</v>
      </c>
      <c r="G202" s="139" t="s">
        <v>2132</v>
      </c>
      <c r="H202" s="140">
        <v>9</v>
      </c>
      <c r="I202" s="141"/>
      <c r="J202" s="142">
        <f>ROUND(I202*H202,2)</f>
        <v>0</v>
      </c>
      <c r="K202" s="138" t="s">
        <v>1</v>
      </c>
      <c r="L202" s="32"/>
      <c r="M202" s="143" t="s">
        <v>1</v>
      </c>
      <c r="N202" s="144" t="s">
        <v>38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259</v>
      </c>
      <c r="AT202" s="147" t="s">
        <v>254</v>
      </c>
      <c r="AU202" s="147" t="s">
        <v>80</v>
      </c>
      <c r="AY202" s="17" t="s">
        <v>252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80</v>
      </c>
      <c r="BK202" s="148">
        <f>ROUND(I202*H202,2)</f>
        <v>0</v>
      </c>
      <c r="BL202" s="17" t="s">
        <v>259</v>
      </c>
      <c r="BM202" s="147" t="s">
        <v>868</v>
      </c>
    </row>
    <row r="203" spans="2:65" s="1" customFormat="1" ht="16.5" customHeight="1">
      <c r="B203" s="32"/>
      <c r="C203" s="136" t="s">
        <v>602</v>
      </c>
      <c r="D203" s="136" t="s">
        <v>254</v>
      </c>
      <c r="E203" s="137" t="s">
        <v>602</v>
      </c>
      <c r="F203" s="138" t="s">
        <v>2593</v>
      </c>
      <c r="G203" s="139" t="s">
        <v>2132</v>
      </c>
      <c r="H203" s="140">
        <v>22</v>
      </c>
      <c r="I203" s="141"/>
      <c r="J203" s="142">
        <f>ROUND(I203*H203,2)</f>
        <v>0</v>
      </c>
      <c r="K203" s="138" t="s">
        <v>1</v>
      </c>
      <c r="L203" s="32"/>
      <c r="M203" s="143" t="s">
        <v>1</v>
      </c>
      <c r="N203" s="144" t="s">
        <v>38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259</v>
      </c>
      <c r="AT203" s="147" t="s">
        <v>254</v>
      </c>
      <c r="AU203" s="147" t="s">
        <v>80</v>
      </c>
      <c r="AY203" s="17" t="s">
        <v>252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80</v>
      </c>
      <c r="BK203" s="148">
        <f>ROUND(I203*H203,2)</f>
        <v>0</v>
      </c>
      <c r="BL203" s="17" t="s">
        <v>259</v>
      </c>
      <c r="BM203" s="147" t="s">
        <v>878</v>
      </c>
    </row>
    <row r="204" spans="2:65" s="11" customFormat="1" ht="25.9" customHeight="1">
      <c r="B204" s="124"/>
      <c r="D204" s="125" t="s">
        <v>72</v>
      </c>
      <c r="E204" s="126" t="s">
        <v>2596</v>
      </c>
      <c r="F204" s="126" t="s">
        <v>2595</v>
      </c>
      <c r="I204" s="127"/>
      <c r="J204" s="128">
        <f>BK204</f>
        <v>0</v>
      </c>
      <c r="L204" s="124"/>
      <c r="M204" s="129"/>
      <c r="P204" s="130">
        <f>P205+P208+P211+P215+P219+P222+P224+P227+P229+P232+P241+P243</f>
        <v>0</v>
      </c>
      <c r="R204" s="130">
        <f>R205+R208+R211+R215+R219+R222+R224+R227+R229+R232+R241+R243</f>
        <v>0</v>
      </c>
      <c r="T204" s="131">
        <f>T205+T208+T211+T215+T219+T222+T224+T227+T229+T232+T241+T243</f>
        <v>0</v>
      </c>
      <c r="AR204" s="125" t="s">
        <v>80</v>
      </c>
      <c r="AT204" s="132" t="s">
        <v>72</v>
      </c>
      <c r="AU204" s="132" t="s">
        <v>73</v>
      </c>
      <c r="AY204" s="125" t="s">
        <v>252</v>
      </c>
      <c r="BK204" s="133">
        <f>BK205+BK208+BK211+BK215+BK219+BK222+BK224+BK227+BK229+BK232+BK241+BK243</f>
        <v>0</v>
      </c>
    </row>
    <row r="205" spans="2:65" s="11" customFormat="1" ht="22.9" customHeight="1">
      <c r="B205" s="124"/>
      <c r="D205" s="125" t="s">
        <v>72</v>
      </c>
      <c r="E205" s="134" t="s">
        <v>2600</v>
      </c>
      <c r="F205" s="134" t="s">
        <v>2597</v>
      </c>
      <c r="I205" s="127"/>
      <c r="J205" s="135">
        <f>BK205</f>
        <v>0</v>
      </c>
      <c r="L205" s="124"/>
      <c r="M205" s="129"/>
      <c r="P205" s="130">
        <f>SUM(P206:P207)</f>
        <v>0</v>
      </c>
      <c r="R205" s="130">
        <f>SUM(R206:R207)</f>
        <v>0</v>
      </c>
      <c r="T205" s="131">
        <f>SUM(T206:T207)</f>
        <v>0</v>
      </c>
      <c r="AR205" s="125" t="s">
        <v>80</v>
      </c>
      <c r="AT205" s="132" t="s">
        <v>72</v>
      </c>
      <c r="AU205" s="132" t="s">
        <v>80</v>
      </c>
      <c r="AY205" s="125" t="s">
        <v>252</v>
      </c>
      <c r="BK205" s="133">
        <f>SUM(BK206:BK207)</f>
        <v>0</v>
      </c>
    </row>
    <row r="206" spans="2:65" s="1" customFormat="1" ht="16.5" customHeight="1">
      <c r="B206" s="32"/>
      <c r="C206" s="136" t="s">
        <v>607</v>
      </c>
      <c r="D206" s="136" t="s">
        <v>254</v>
      </c>
      <c r="E206" s="137" t="s">
        <v>607</v>
      </c>
      <c r="F206" s="138" t="s">
        <v>2598</v>
      </c>
      <c r="G206" s="139" t="s">
        <v>610</v>
      </c>
      <c r="H206" s="140">
        <v>20</v>
      </c>
      <c r="I206" s="141"/>
      <c r="J206" s="142">
        <f>ROUND(I206*H206,2)</f>
        <v>0</v>
      </c>
      <c r="K206" s="138" t="s">
        <v>1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259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259</v>
      </c>
      <c r="BM206" s="147" t="s">
        <v>888</v>
      </c>
    </row>
    <row r="207" spans="2:65" s="1" customFormat="1" ht="16.5" customHeight="1">
      <c r="B207" s="32"/>
      <c r="C207" s="136" t="s">
        <v>614</v>
      </c>
      <c r="D207" s="136" t="s">
        <v>254</v>
      </c>
      <c r="E207" s="137" t="s">
        <v>614</v>
      </c>
      <c r="F207" s="138" t="s">
        <v>2599</v>
      </c>
      <c r="G207" s="139" t="s">
        <v>610</v>
      </c>
      <c r="H207" s="140">
        <v>20</v>
      </c>
      <c r="I207" s="141"/>
      <c r="J207" s="142">
        <f>ROUND(I207*H207,2)</f>
        <v>0</v>
      </c>
      <c r="K207" s="138" t="s">
        <v>1</v>
      </c>
      <c r="L207" s="32"/>
      <c r="M207" s="143" t="s">
        <v>1</v>
      </c>
      <c r="N207" s="144" t="s">
        <v>38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259</v>
      </c>
      <c r="AT207" s="147" t="s">
        <v>254</v>
      </c>
      <c r="AU207" s="147" t="s">
        <v>82</v>
      </c>
      <c r="AY207" s="17" t="s">
        <v>252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80</v>
      </c>
      <c r="BK207" s="148">
        <f>ROUND(I207*H207,2)</f>
        <v>0</v>
      </c>
      <c r="BL207" s="17" t="s">
        <v>259</v>
      </c>
      <c r="BM207" s="147" t="s">
        <v>898</v>
      </c>
    </row>
    <row r="208" spans="2:65" s="11" customFormat="1" ht="22.9" customHeight="1">
      <c r="B208" s="124"/>
      <c r="D208" s="125" t="s">
        <v>72</v>
      </c>
      <c r="E208" s="134" t="s">
        <v>2604</v>
      </c>
      <c r="F208" s="134" t="s">
        <v>2601</v>
      </c>
      <c r="I208" s="127"/>
      <c r="J208" s="135">
        <f>BK208</f>
        <v>0</v>
      </c>
      <c r="L208" s="124"/>
      <c r="M208" s="129"/>
      <c r="P208" s="130">
        <f>SUM(P209:P210)</f>
        <v>0</v>
      </c>
      <c r="R208" s="130">
        <f>SUM(R209:R210)</f>
        <v>0</v>
      </c>
      <c r="T208" s="131">
        <f>SUM(T209:T210)</f>
        <v>0</v>
      </c>
      <c r="AR208" s="125" t="s">
        <v>80</v>
      </c>
      <c r="AT208" s="132" t="s">
        <v>72</v>
      </c>
      <c r="AU208" s="132" t="s">
        <v>80</v>
      </c>
      <c r="AY208" s="125" t="s">
        <v>252</v>
      </c>
      <c r="BK208" s="133">
        <f>SUM(BK209:BK210)</f>
        <v>0</v>
      </c>
    </row>
    <row r="209" spans="2:65" s="1" customFormat="1" ht="16.5" customHeight="1">
      <c r="B209" s="32"/>
      <c r="C209" s="136" t="s">
        <v>623</v>
      </c>
      <c r="D209" s="136" t="s">
        <v>254</v>
      </c>
      <c r="E209" s="137" t="s">
        <v>623</v>
      </c>
      <c r="F209" s="138" t="s">
        <v>2602</v>
      </c>
      <c r="G209" s="139" t="s">
        <v>610</v>
      </c>
      <c r="H209" s="140">
        <v>25</v>
      </c>
      <c r="I209" s="141"/>
      <c r="J209" s="142">
        <f>ROUND(I209*H209,2)</f>
        <v>0</v>
      </c>
      <c r="K209" s="138" t="s">
        <v>1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259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259</v>
      </c>
      <c r="BM209" s="147" t="s">
        <v>914</v>
      </c>
    </row>
    <row r="210" spans="2:65" s="1" customFormat="1" ht="16.5" customHeight="1">
      <c r="B210" s="32"/>
      <c r="C210" s="136" t="s">
        <v>637</v>
      </c>
      <c r="D210" s="136" t="s">
        <v>254</v>
      </c>
      <c r="E210" s="137" t="s">
        <v>637</v>
      </c>
      <c r="F210" s="138" t="s">
        <v>2603</v>
      </c>
      <c r="G210" s="139" t="s">
        <v>610</v>
      </c>
      <c r="H210" s="140">
        <v>25</v>
      </c>
      <c r="I210" s="141"/>
      <c r="J210" s="142">
        <f>ROUND(I210*H210,2)</f>
        <v>0</v>
      </c>
      <c r="K210" s="138" t="s">
        <v>1</v>
      </c>
      <c r="L210" s="32"/>
      <c r="M210" s="143" t="s">
        <v>1</v>
      </c>
      <c r="N210" s="144" t="s">
        <v>38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259</v>
      </c>
      <c r="AT210" s="147" t="s">
        <v>254</v>
      </c>
      <c r="AU210" s="147" t="s">
        <v>82</v>
      </c>
      <c r="AY210" s="17" t="s">
        <v>252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80</v>
      </c>
      <c r="BK210" s="148">
        <f>ROUND(I210*H210,2)</f>
        <v>0</v>
      </c>
      <c r="BL210" s="17" t="s">
        <v>259</v>
      </c>
      <c r="BM210" s="147" t="s">
        <v>925</v>
      </c>
    </row>
    <row r="211" spans="2:65" s="11" customFormat="1" ht="22.9" customHeight="1">
      <c r="B211" s="124"/>
      <c r="D211" s="125" t="s">
        <v>72</v>
      </c>
      <c r="E211" s="134" t="s">
        <v>2609</v>
      </c>
      <c r="F211" s="134" t="s">
        <v>2605</v>
      </c>
      <c r="I211" s="127"/>
      <c r="J211" s="135">
        <f>BK211</f>
        <v>0</v>
      </c>
      <c r="L211" s="124"/>
      <c r="M211" s="129"/>
      <c r="P211" s="130">
        <f>SUM(P212:P214)</f>
        <v>0</v>
      </c>
      <c r="R211" s="130">
        <f>SUM(R212:R214)</f>
        <v>0</v>
      </c>
      <c r="T211" s="131">
        <f>SUM(T212:T214)</f>
        <v>0</v>
      </c>
      <c r="AR211" s="125" t="s">
        <v>80</v>
      </c>
      <c r="AT211" s="132" t="s">
        <v>72</v>
      </c>
      <c r="AU211" s="132" t="s">
        <v>80</v>
      </c>
      <c r="AY211" s="125" t="s">
        <v>252</v>
      </c>
      <c r="BK211" s="133">
        <f>SUM(BK212:BK214)</f>
        <v>0</v>
      </c>
    </row>
    <row r="212" spans="2:65" s="1" customFormat="1" ht="16.5" customHeight="1">
      <c r="B212" s="32"/>
      <c r="C212" s="136" t="s">
        <v>651</v>
      </c>
      <c r="D212" s="136" t="s">
        <v>254</v>
      </c>
      <c r="E212" s="137" t="s">
        <v>651</v>
      </c>
      <c r="F212" s="138" t="s">
        <v>2606</v>
      </c>
      <c r="G212" s="139" t="s">
        <v>610</v>
      </c>
      <c r="H212" s="140">
        <v>20</v>
      </c>
      <c r="I212" s="141"/>
      <c r="J212" s="142">
        <f>ROUND(I212*H212,2)</f>
        <v>0</v>
      </c>
      <c r="K212" s="138" t="s">
        <v>1</v>
      </c>
      <c r="L212" s="32"/>
      <c r="M212" s="143" t="s">
        <v>1</v>
      </c>
      <c r="N212" s="144" t="s">
        <v>38</v>
      </c>
      <c r="P212" s="145">
        <f>O212*H212</f>
        <v>0</v>
      </c>
      <c r="Q212" s="145">
        <v>0</v>
      </c>
      <c r="R212" s="145">
        <f>Q212*H212</f>
        <v>0</v>
      </c>
      <c r="S212" s="145">
        <v>0</v>
      </c>
      <c r="T212" s="146">
        <f>S212*H212</f>
        <v>0</v>
      </c>
      <c r="AR212" s="147" t="s">
        <v>259</v>
      </c>
      <c r="AT212" s="147" t="s">
        <v>254</v>
      </c>
      <c r="AU212" s="147" t="s">
        <v>82</v>
      </c>
      <c r="AY212" s="17" t="s">
        <v>252</v>
      </c>
      <c r="BE212" s="148">
        <f>IF(N212="základní",J212,0)</f>
        <v>0</v>
      </c>
      <c r="BF212" s="148">
        <f>IF(N212="snížená",J212,0)</f>
        <v>0</v>
      </c>
      <c r="BG212" s="148">
        <f>IF(N212="zákl. přenesená",J212,0)</f>
        <v>0</v>
      </c>
      <c r="BH212" s="148">
        <f>IF(N212="sníž. přenesená",J212,0)</f>
        <v>0</v>
      </c>
      <c r="BI212" s="148">
        <f>IF(N212="nulová",J212,0)</f>
        <v>0</v>
      </c>
      <c r="BJ212" s="17" t="s">
        <v>80</v>
      </c>
      <c r="BK212" s="148">
        <f>ROUND(I212*H212,2)</f>
        <v>0</v>
      </c>
      <c r="BL212" s="17" t="s">
        <v>259</v>
      </c>
      <c r="BM212" s="147" t="s">
        <v>934</v>
      </c>
    </row>
    <row r="213" spans="2:65" s="1" customFormat="1" ht="16.5" customHeight="1">
      <c r="B213" s="32"/>
      <c r="C213" s="136" t="s">
        <v>655</v>
      </c>
      <c r="D213" s="136" t="s">
        <v>254</v>
      </c>
      <c r="E213" s="137" t="s">
        <v>655</v>
      </c>
      <c r="F213" s="138" t="s">
        <v>2607</v>
      </c>
      <c r="G213" s="139" t="s">
        <v>610</v>
      </c>
      <c r="H213" s="140">
        <v>30</v>
      </c>
      <c r="I213" s="141"/>
      <c r="J213" s="142">
        <f>ROUND(I213*H213,2)</f>
        <v>0</v>
      </c>
      <c r="K213" s="138" t="s">
        <v>1</v>
      </c>
      <c r="L213" s="32"/>
      <c r="M213" s="143" t="s">
        <v>1</v>
      </c>
      <c r="N213" s="144" t="s">
        <v>38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259</v>
      </c>
      <c r="AT213" s="147" t="s">
        <v>254</v>
      </c>
      <c r="AU213" s="147" t="s">
        <v>82</v>
      </c>
      <c r="AY213" s="17" t="s">
        <v>252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80</v>
      </c>
      <c r="BK213" s="148">
        <f>ROUND(I213*H213,2)</f>
        <v>0</v>
      </c>
      <c r="BL213" s="17" t="s">
        <v>259</v>
      </c>
      <c r="BM213" s="147" t="s">
        <v>944</v>
      </c>
    </row>
    <row r="214" spans="2:65" s="1" customFormat="1" ht="16.5" customHeight="1">
      <c r="B214" s="32"/>
      <c r="C214" s="136" t="s">
        <v>660</v>
      </c>
      <c r="D214" s="136" t="s">
        <v>254</v>
      </c>
      <c r="E214" s="137" t="s">
        <v>660</v>
      </c>
      <c r="F214" s="138" t="s">
        <v>2608</v>
      </c>
      <c r="G214" s="139" t="s">
        <v>2132</v>
      </c>
      <c r="H214" s="140">
        <v>20</v>
      </c>
      <c r="I214" s="141"/>
      <c r="J214" s="142">
        <f>ROUND(I214*H214,2)</f>
        <v>0</v>
      </c>
      <c r="K214" s="138" t="s">
        <v>1</v>
      </c>
      <c r="L214" s="32"/>
      <c r="M214" s="143" t="s">
        <v>1</v>
      </c>
      <c r="N214" s="144" t="s">
        <v>38</v>
      </c>
      <c r="P214" s="145">
        <f>O214*H214</f>
        <v>0</v>
      </c>
      <c r="Q214" s="145">
        <v>0</v>
      </c>
      <c r="R214" s="145">
        <f>Q214*H214</f>
        <v>0</v>
      </c>
      <c r="S214" s="145">
        <v>0</v>
      </c>
      <c r="T214" s="146">
        <f>S214*H214</f>
        <v>0</v>
      </c>
      <c r="AR214" s="147" t="s">
        <v>259</v>
      </c>
      <c r="AT214" s="147" t="s">
        <v>254</v>
      </c>
      <c r="AU214" s="147" t="s">
        <v>82</v>
      </c>
      <c r="AY214" s="17" t="s">
        <v>252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80</v>
      </c>
      <c r="BK214" s="148">
        <f>ROUND(I214*H214,2)</f>
        <v>0</v>
      </c>
      <c r="BL214" s="17" t="s">
        <v>259</v>
      </c>
      <c r="BM214" s="147" t="s">
        <v>971</v>
      </c>
    </row>
    <row r="215" spans="2:65" s="11" customFormat="1" ht="22.9" customHeight="1">
      <c r="B215" s="124"/>
      <c r="D215" s="125" t="s">
        <v>72</v>
      </c>
      <c r="E215" s="134" t="s">
        <v>2614</v>
      </c>
      <c r="F215" s="134" t="s">
        <v>2610</v>
      </c>
      <c r="I215" s="127"/>
      <c r="J215" s="135">
        <f>BK215</f>
        <v>0</v>
      </c>
      <c r="L215" s="124"/>
      <c r="M215" s="129"/>
      <c r="P215" s="130">
        <f>SUM(P216:P218)</f>
        <v>0</v>
      </c>
      <c r="R215" s="130">
        <f>SUM(R216:R218)</f>
        <v>0</v>
      </c>
      <c r="T215" s="131">
        <f>SUM(T216:T218)</f>
        <v>0</v>
      </c>
      <c r="AR215" s="125" t="s">
        <v>80</v>
      </c>
      <c r="AT215" s="132" t="s">
        <v>72</v>
      </c>
      <c r="AU215" s="132" t="s">
        <v>80</v>
      </c>
      <c r="AY215" s="125" t="s">
        <v>252</v>
      </c>
      <c r="BK215" s="133">
        <f>SUM(BK216:BK218)</f>
        <v>0</v>
      </c>
    </row>
    <row r="216" spans="2:65" s="1" customFormat="1" ht="16.5" customHeight="1">
      <c r="B216" s="32"/>
      <c r="C216" s="136" t="s">
        <v>668</v>
      </c>
      <c r="D216" s="136" t="s">
        <v>254</v>
      </c>
      <c r="E216" s="137" t="s">
        <v>668</v>
      </c>
      <c r="F216" s="138" t="s">
        <v>2611</v>
      </c>
      <c r="G216" s="139" t="s">
        <v>610</v>
      </c>
      <c r="H216" s="140">
        <v>325</v>
      </c>
      <c r="I216" s="141"/>
      <c r="J216" s="142">
        <f>ROUND(I216*H216,2)</f>
        <v>0</v>
      </c>
      <c r="K216" s="138" t="s">
        <v>1</v>
      </c>
      <c r="L216" s="32"/>
      <c r="M216" s="143" t="s">
        <v>1</v>
      </c>
      <c r="N216" s="144" t="s">
        <v>38</v>
      </c>
      <c r="P216" s="145">
        <f>O216*H216</f>
        <v>0</v>
      </c>
      <c r="Q216" s="145">
        <v>0</v>
      </c>
      <c r="R216" s="145">
        <f>Q216*H216</f>
        <v>0</v>
      </c>
      <c r="S216" s="145">
        <v>0</v>
      </c>
      <c r="T216" s="146">
        <f>S216*H216</f>
        <v>0</v>
      </c>
      <c r="AR216" s="147" t="s">
        <v>259</v>
      </c>
      <c r="AT216" s="147" t="s">
        <v>254</v>
      </c>
      <c r="AU216" s="147" t="s">
        <v>82</v>
      </c>
      <c r="AY216" s="17" t="s">
        <v>252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80</v>
      </c>
      <c r="BK216" s="148">
        <f>ROUND(I216*H216,2)</f>
        <v>0</v>
      </c>
      <c r="BL216" s="17" t="s">
        <v>259</v>
      </c>
      <c r="BM216" s="147" t="s">
        <v>983</v>
      </c>
    </row>
    <row r="217" spans="2:65" s="1" customFormat="1" ht="16.5" customHeight="1">
      <c r="B217" s="32"/>
      <c r="C217" s="136" t="s">
        <v>678</v>
      </c>
      <c r="D217" s="136" t="s">
        <v>254</v>
      </c>
      <c r="E217" s="137" t="s">
        <v>678</v>
      </c>
      <c r="F217" s="138" t="s">
        <v>2612</v>
      </c>
      <c r="G217" s="139" t="s">
        <v>610</v>
      </c>
      <c r="H217" s="140">
        <v>130</v>
      </c>
      <c r="I217" s="141"/>
      <c r="J217" s="142">
        <f>ROUND(I217*H217,2)</f>
        <v>0</v>
      </c>
      <c r="K217" s="138" t="s">
        <v>1</v>
      </c>
      <c r="L217" s="32"/>
      <c r="M217" s="143" t="s">
        <v>1</v>
      </c>
      <c r="N217" s="144" t="s">
        <v>38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259</v>
      </c>
      <c r="AT217" s="147" t="s">
        <v>254</v>
      </c>
      <c r="AU217" s="147" t="s">
        <v>82</v>
      </c>
      <c r="AY217" s="17" t="s">
        <v>252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80</v>
      </c>
      <c r="BK217" s="148">
        <f>ROUND(I217*H217,2)</f>
        <v>0</v>
      </c>
      <c r="BL217" s="17" t="s">
        <v>259</v>
      </c>
      <c r="BM217" s="147" t="s">
        <v>993</v>
      </c>
    </row>
    <row r="218" spans="2:65" s="1" customFormat="1" ht="16.5" customHeight="1">
      <c r="B218" s="32"/>
      <c r="C218" s="136" t="s">
        <v>684</v>
      </c>
      <c r="D218" s="136" t="s">
        <v>254</v>
      </c>
      <c r="E218" s="137" t="s">
        <v>684</v>
      </c>
      <c r="F218" s="138" t="s">
        <v>2613</v>
      </c>
      <c r="G218" s="139" t="s">
        <v>610</v>
      </c>
      <c r="H218" s="140">
        <v>90</v>
      </c>
      <c r="I218" s="141"/>
      <c r="J218" s="142">
        <f>ROUND(I218*H218,2)</f>
        <v>0</v>
      </c>
      <c r="K218" s="138" t="s">
        <v>1</v>
      </c>
      <c r="L218" s="32"/>
      <c r="M218" s="143" t="s">
        <v>1</v>
      </c>
      <c r="N218" s="144" t="s">
        <v>38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259</v>
      </c>
      <c r="AT218" s="147" t="s">
        <v>254</v>
      </c>
      <c r="AU218" s="147" t="s">
        <v>82</v>
      </c>
      <c r="AY218" s="17" t="s">
        <v>252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80</v>
      </c>
      <c r="BK218" s="148">
        <f>ROUND(I218*H218,2)</f>
        <v>0</v>
      </c>
      <c r="BL218" s="17" t="s">
        <v>259</v>
      </c>
      <c r="BM218" s="147" t="s">
        <v>1003</v>
      </c>
    </row>
    <row r="219" spans="2:65" s="11" customFormat="1" ht="22.9" customHeight="1">
      <c r="B219" s="124"/>
      <c r="D219" s="125" t="s">
        <v>72</v>
      </c>
      <c r="E219" s="134" t="s">
        <v>2618</v>
      </c>
      <c r="F219" s="134" t="s">
        <v>2615</v>
      </c>
      <c r="I219" s="127"/>
      <c r="J219" s="135">
        <f>BK219</f>
        <v>0</v>
      </c>
      <c r="L219" s="124"/>
      <c r="M219" s="129"/>
      <c r="P219" s="130">
        <f>SUM(P220:P221)</f>
        <v>0</v>
      </c>
      <c r="R219" s="130">
        <f>SUM(R220:R221)</f>
        <v>0</v>
      </c>
      <c r="T219" s="131">
        <f>SUM(T220:T221)</f>
        <v>0</v>
      </c>
      <c r="AR219" s="125" t="s">
        <v>80</v>
      </c>
      <c r="AT219" s="132" t="s">
        <v>72</v>
      </c>
      <c r="AU219" s="132" t="s">
        <v>80</v>
      </c>
      <c r="AY219" s="125" t="s">
        <v>252</v>
      </c>
      <c r="BK219" s="133">
        <f>SUM(BK220:BK221)</f>
        <v>0</v>
      </c>
    </row>
    <row r="220" spans="2:65" s="1" customFormat="1" ht="16.5" customHeight="1">
      <c r="B220" s="32"/>
      <c r="C220" s="136" t="s">
        <v>691</v>
      </c>
      <c r="D220" s="136" t="s">
        <v>254</v>
      </c>
      <c r="E220" s="137" t="s">
        <v>691</v>
      </c>
      <c r="F220" s="138" t="s">
        <v>4040</v>
      </c>
      <c r="G220" s="139" t="s">
        <v>610</v>
      </c>
      <c r="H220" s="140">
        <v>320</v>
      </c>
      <c r="I220" s="141"/>
      <c r="J220" s="142">
        <f>ROUND(I220*H220,2)</f>
        <v>0</v>
      </c>
      <c r="K220" s="138" t="s">
        <v>1</v>
      </c>
      <c r="L220" s="32"/>
      <c r="M220" s="143" t="s">
        <v>1</v>
      </c>
      <c r="N220" s="144" t="s">
        <v>38</v>
      </c>
      <c r="P220" s="145">
        <f>O220*H220</f>
        <v>0</v>
      </c>
      <c r="Q220" s="145">
        <v>0</v>
      </c>
      <c r="R220" s="145">
        <f>Q220*H220</f>
        <v>0</v>
      </c>
      <c r="S220" s="145">
        <v>0</v>
      </c>
      <c r="T220" s="146">
        <f>S220*H220</f>
        <v>0</v>
      </c>
      <c r="AR220" s="147" t="s">
        <v>259</v>
      </c>
      <c r="AT220" s="147" t="s">
        <v>254</v>
      </c>
      <c r="AU220" s="147" t="s">
        <v>82</v>
      </c>
      <c r="AY220" s="17" t="s">
        <v>252</v>
      </c>
      <c r="BE220" s="148">
        <f>IF(N220="základní",J220,0)</f>
        <v>0</v>
      </c>
      <c r="BF220" s="148">
        <f>IF(N220="snížená",J220,0)</f>
        <v>0</v>
      </c>
      <c r="BG220" s="148">
        <f>IF(N220="zákl. přenesená",J220,0)</f>
        <v>0</v>
      </c>
      <c r="BH220" s="148">
        <f>IF(N220="sníž. přenesená",J220,0)</f>
        <v>0</v>
      </c>
      <c r="BI220" s="148">
        <f>IF(N220="nulová",J220,0)</f>
        <v>0</v>
      </c>
      <c r="BJ220" s="17" t="s">
        <v>80</v>
      </c>
      <c r="BK220" s="148">
        <f>ROUND(I220*H220,2)</f>
        <v>0</v>
      </c>
      <c r="BL220" s="17" t="s">
        <v>259</v>
      </c>
      <c r="BM220" s="147" t="s">
        <v>1013</v>
      </c>
    </row>
    <row r="221" spans="2:65" s="1" customFormat="1" ht="16.5" customHeight="1">
      <c r="B221" s="32"/>
      <c r="C221" s="136" t="s">
        <v>697</v>
      </c>
      <c r="D221" s="136" t="s">
        <v>254</v>
      </c>
      <c r="E221" s="137" t="s">
        <v>697</v>
      </c>
      <c r="F221" s="138" t="s">
        <v>4041</v>
      </c>
      <c r="G221" s="139" t="s">
        <v>610</v>
      </c>
      <c r="H221" s="140">
        <v>810</v>
      </c>
      <c r="I221" s="141"/>
      <c r="J221" s="142">
        <f>ROUND(I221*H221,2)</f>
        <v>0</v>
      </c>
      <c r="K221" s="138" t="s">
        <v>1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259</v>
      </c>
      <c r="AT221" s="147" t="s">
        <v>254</v>
      </c>
      <c r="AU221" s="147" t="s">
        <v>82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259</v>
      </c>
      <c r="BM221" s="147" t="s">
        <v>1024</v>
      </c>
    </row>
    <row r="222" spans="2:65" s="11" customFormat="1" ht="22.9" customHeight="1">
      <c r="B222" s="124"/>
      <c r="D222" s="125" t="s">
        <v>72</v>
      </c>
      <c r="E222" s="134" t="s">
        <v>2621</v>
      </c>
      <c r="F222" s="134" t="s">
        <v>2619</v>
      </c>
      <c r="I222" s="127"/>
      <c r="J222" s="135">
        <f>BK222</f>
        <v>0</v>
      </c>
      <c r="L222" s="124"/>
      <c r="M222" s="129"/>
      <c r="P222" s="130">
        <f>P223</f>
        <v>0</v>
      </c>
      <c r="R222" s="130">
        <f>R223</f>
        <v>0</v>
      </c>
      <c r="T222" s="131">
        <f>T223</f>
        <v>0</v>
      </c>
      <c r="AR222" s="125" t="s">
        <v>80</v>
      </c>
      <c r="AT222" s="132" t="s">
        <v>72</v>
      </c>
      <c r="AU222" s="132" t="s">
        <v>80</v>
      </c>
      <c r="AY222" s="125" t="s">
        <v>252</v>
      </c>
      <c r="BK222" s="133">
        <f>BK223</f>
        <v>0</v>
      </c>
    </row>
    <row r="223" spans="2:65" s="1" customFormat="1" ht="16.5" customHeight="1">
      <c r="B223" s="32"/>
      <c r="C223" s="136" t="s">
        <v>702</v>
      </c>
      <c r="D223" s="136" t="s">
        <v>254</v>
      </c>
      <c r="E223" s="137" t="s">
        <v>702</v>
      </c>
      <c r="F223" s="138" t="s">
        <v>4042</v>
      </c>
      <c r="G223" s="139" t="s">
        <v>610</v>
      </c>
      <c r="H223" s="140">
        <v>660</v>
      </c>
      <c r="I223" s="141"/>
      <c r="J223" s="142">
        <f>ROUND(I223*H223,2)</f>
        <v>0</v>
      </c>
      <c r="K223" s="138" t="s">
        <v>1</v>
      </c>
      <c r="L223" s="32"/>
      <c r="M223" s="143" t="s">
        <v>1</v>
      </c>
      <c r="N223" s="144" t="s">
        <v>38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259</v>
      </c>
      <c r="AT223" s="147" t="s">
        <v>254</v>
      </c>
      <c r="AU223" s="147" t="s">
        <v>82</v>
      </c>
      <c r="AY223" s="17" t="s">
        <v>252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80</v>
      </c>
      <c r="BK223" s="148">
        <f>ROUND(I223*H223,2)</f>
        <v>0</v>
      </c>
      <c r="BL223" s="17" t="s">
        <v>259</v>
      </c>
      <c r="BM223" s="147" t="s">
        <v>1032</v>
      </c>
    </row>
    <row r="224" spans="2:65" s="11" customFormat="1" ht="22.9" customHeight="1">
      <c r="B224" s="124"/>
      <c r="D224" s="125" t="s">
        <v>72</v>
      </c>
      <c r="E224" s="134" t="s">
        <v>2625</v>
      </c>
      <c r="F224" s="134" t="s">
        <v>2622</v>
      </c>
      <c r="I224" s="127"/>
      <c r="J224" s="135">
        <f>BK224</f>
        <v>0</v>
      </c>
      <c r="L224" s="124"/>
      <c r="M224" s="129"/>
      <c r="P224" s="130">
        <f>SUM(P225:P226)</f>
        <v>0</v>
      </c>
      <c r="R224" s="130">
        <f>SUM(R225:R226)</f>
        <v>0</v>
      </c>
      <c r="T224" s="131">
        <f>SUM(T225:T226)</f>
        <v>0</v>
      </c>
      <c r="AR224" s="125" t="s">
        <v>80</v>
      </c>
      <c r="AT224" s="132" t="s">
        <v>72</v>
      </c>
      <c r="AU224" s="132" t="s">
        <v>80</v>
      </c>
      <c r="AY224" s="125" t="s">
        <v>252</v>
      </c>
      <c r="BK224" s="133">
        <f>SUM(BK225:BK226)</f>
        <v>0</v>
      </c>
    </row>
    <row r="225" spans="2:65" s="1" customFormat="1" ht="16.5" customHeight="1">
      <c r="B225" s="32"/>
      <c r="C225" s="136" t="s">
        <v>707</v>
      </c>
      <c r="D225" s="136" t="s">
        <v>254</v>
      </c>
      <c r="E225" s="137" t="s">
        <v>707</v>
      </c>
      <c r="F225" s="138" t="s">
        <v>2623</v>
      </c>
      <c r="G225" s="139" t="s">
        <v>610</v>
      </c>
      <c r="H225" s="140">
        <v>150</v>
      </c>
      <c r="I225" s="141"/>
      <c r="J225" s="142">
        <f>ROUND(I225*H225,2)</f>
        <v>0</v>
      </c>
      <c r="K225" s="138" t="s">
        <v>1</v>
      </c>
      <c r="L225" s="32"/>
      <c r="M225" s="143" t="s">
        <v>1</v>
      </c>
      <c r="N225" s="144" t="s">
        <v>38</v>
      </c>
      <c r="P225" s="145">
        <f>O225*H225</f>
        <v>0</v>
      </c>
      <c r="Q225" s="145">
        <v>0</v>
      </c>
      <c r="R225" s="145">
        <f>Q225*H225</f>
        <v>0</v>
      </c>
      <c r="S225" s="145">
        <v>0</v>
      </c>
      <c r="T225" s="146">
        <f>S225*H225</f>
        <v>0</v>
      </c>
      <c r="AR225" s="147" t="s">
        <v>259</v>
      </c>
      <c r="AT225" s="147" t="s">
        <v>254</v>
      </c>
      <c r="AU225" s="147" t="s">
        <v>82</v>
      </c>
      <c r="AY225" s="17" t="s">
        <v>252</v>
      </c>
      <c r="BE225" s="148">
        <f>IF(N225="základní",J225,0)</f>
        <v>0</v>
      </c>
      <c r="BF225" s="148">
        <f>IF(N225="snížená",J225,0)</f>
        <v>0</v>
      </c>
      <c r="BG225" s="148">
        <f>IF(N225="zákl. přenesená",J225,0)</f>
        <v>0</v>
      </c>
      <c r="BH225" s="148">
        <f>IF(N225="sníž. přenesená",J225,0)</f>
        <v>0</v>
      </c>
      <c r="BI225" s="148">
        <f>IF(N225="nulová",J225,0)</f>
        <v>0</v>
      </c>
      <c r="BJ225" s="17" t="s">
        <v>80</v>
      </c>
      <c r="BK225" s="148">
        <f>ROUND(I225*H225,2)</f>
        <v>0</v>
      </c>
      <c r="BL225" s="17" t="s">
        <v>259</v>
      </c>
      <c r="BM225" s="147" t="s">
        <v>1043</v>
      </c>
    </row>
    <row r="226" spans="2:65" s="1" customFormat="1" ht="16.5" customHeight="1">
      <c r="B226" s="32"/>
      <c r="C226" s="136" t="s">
        <v>712</v>
      </c>
      <c r="D226" s="136" t="s">
        <v>254</v>
      </c>
      <c r="E226" s="137" t="s">
        <v>712</v>
      </c>
      <c r="F226" s="138" t="s">
        <v>4043</v>
      </c>
      <c r="G226" s="139" t="s">
        <v>610</v>
      </c>
      <c r="H226" s="140">
        <v>60</v>
      </c>
      <c r="I226" s="141"/>
      <c r="J226" s="142">
        <f>ROUND(I226*H226,2)</f>
        <v>0</v>
      </c>
      <c r="K226" s="138" t="s">
        <v>1</v>
      </c>
      <c r="L226" s="32"/>
      <c r="M226" s="143" t="s">
        <v>1</v>
      </c>
      <c r="N226" s="144" t="s">
        <v>38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259</v>
      </c>
      <c r="AT226" s="147" t="s">
        <v>254</v>
      </c>
      <c r="AU226" s="147" t="s">
        <v>82</v>
      </c>
      <c r="AY226" s="17" t="s">
        <v>252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80</v>
      </c>
      <c r="BK226" s="148">
        <f>ROUND(I226*H226,2)</f>
        <v>0</v>
      </c>
      <c r="BL226" s="17" t="s">
        <v>259</v>
      </c>
      <c r="BM226" s="147" t="s">
        <v>1054</v>
      </c>
    </row>
    <row r="227" spans="2:65" s="11" customFormat="1" ht="22.9" customHeight="1">
      <c r="B227" s="124"/>
      <c r="D227" s="125" t="s">
        <v>72</v>
      </c>
      <c r="E227" s="134" t="s">
        <v>2628</v>
      </c>
      <c r="F227" s="134" t="s">
        <v>2626</v>
      </c>
      <c r="I227" s="127"/>
      <c r="J227" s="135">
        <f>BK227</f>
        <v>0</v>
      </c>
      <c r="L227" s="124"/>
      <c r="M227" s="129"/>
      <c r="P227" s="130">
        <f>P228</f>
        <v>0</v>
      </c>
      <c r="R227" s="130">
        <f>R228</f>
        <v>0</v>
      </c>
      <c r="T227" s="131">
        <f>T228</f>
        <v>0</v>
      </c>
      <c r="AR227" s="125" t="s">
        <v>80</v>
      </c>
      <c r="AT227" s="132" t="s">
        <v>72</v>
      </c>
      <c r="AU227" s="132" t="s">
        <v>80</v>
      </c>
      <c r="AY227" s="125" t="s">
        <v>252</v>
      </c>
      <c r="BK227" s="133">
        <f>BK228</f>
        <v>0</v>
      </c>
    </row>
    <row r="228" spans="2:65" s="1" customFormat="1" ht="16.5" customHeight="1">
      <c r="B228" s="32"/>
      <c r="C228" s="136" t="s">
        <v>717</v>
      </c>
      <c r="D228" s="136" t="s">
        <v>254</v>
      </c>
      <c r="E228" s="137" t="s">
        <v>717</v>
      </c>
      <c r="F228" s="138" t="s">
        <v>4044</v>
      </c>
      <c r="G228" s="139" t="s">
        <v>610</v>
      </c>
      <c r="H228" s="140">
        <v>60</v>
      </c>
      <c r="I228" s="141"/>
      <c r="J228" s="142">
        <f>ROUND(I228*H228,2)</f>
        <v>0</v>
      </c>
      <c r="K228" s="138" t="s">
        <v>1</v>
      </c>
      <c r="L228" s="32"/>
      <c r="M228" s="143" t="s">
        <v>1</v>
      </c>
      <c r="N228" s="144" t="s">
        <v>38</v>
      </c>
      <c r="P228" s="145">
        <f>O228*H228</f>
        <v>0</v>
      </c>
      <c r="Q228" s="145">
        <v>0</v>
      </c>
      <c r="R228" s="145">
        <f>Q228*H228</f>
        <v>0</v>
      </c>
      <c r="S228" s="145">
        <v>0</v>
      </c>
      <c r="T228" s="146">
        <f>S228*H228</f>
        <v>0</v>
      </c>
      <c r="AR228" s="147" t="s">
        <v>259</v>
      </c>
      <c r="AT228" s="147" t="s">
        <v>254</v>
      </c>
      <c r="AU228" s="147" t="s">
        <v>82</v>
      </c>
      <c r="AY228" s="17" t="s">
        <v>252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80</v>
      </c>
      <c r="BK228" s="148">
        <f>ROUND(I228*H228,2)</f>
        <v>0</v>
      </c>
      <c r="BL228" s="17" t="s">
        <v>259</v>
      </c>
      <c r="BM228" s="147" t="s">
        <v>1063</v>
      </c>
    </row>
    <row r="229" spans="2:65" s="11" customFormat="1" ht="22.9" customHeight="1">
      <c r="B229" s="124"/>
      <c r="D229" s="125" t="s">
        <v>72</v>
      </c>
      <c r="E229" s="134" t="s">
        <v>2632</v>
      </c>
      <c r="F229" s="134" t="s">
        <v>2279</v>
      </c>
      <c r="I229" s="127"/>
      <c r="J229" s="135">
        <f>BK229</f>
        <v>0</v>
      </c>
      <c r="L229" s="124"/>
      <c r="M229" s="129"/>
      <c r="P229" s="130">
        <f>SUM(P230:P231)</f>
        <v>0</v>
      </c>
      <c r="R229" s="130">
        <f>SUM(R230:R231)</f>
        <v>0</v>
      </c>
      <c r="T229" s="131">
        <f>SUM(T230:T231)</f>
        <v>0</v>
      </c>
      <c r="AR229" s="125" t="s">
        <v>80</v>
      </c>
      <c r="AT229" s="132" t="s">
        <v>72</v>
      </c>
      <c r="AU229" s="132" t="s">
        <v>80</v>
      </c>
      <c r="AY229" s="125" t="s">
        <v>252</v>
      </c>
      <c r="BK229" s="133">
        <f>SUM(BK230:BK231)</f>
        <v>0</v>
      </c>
    </row>
    <row r="230" spans="2:65" s="1" customFormat="1" ht="16.5" customHeight="1">
      <c r="B230" s="32"/>
      <c r="C230" s="136" t="s">
        <v>722</v>
      </c>
      <c r="D230" s="136" t="s">
        <v>254</v>
      </c>
      <c r="E230" s="137" t="s">
        <v>722</v>
      </c>
      <c r="F230" s="138" t="s">
        <v>2630</v>
      </c>
      <c r="G230" s="139" t="s">
        <v>610</v>
      </c>
      <c r="H230" s="140">
        <v>40</v>
      </c>
      <c r="I230" s="141"/>
      <c r="J230" s="142">
        <f>ROUND(I230*H230,2)</f>
        <v>0</v>
      </c>
      <c r="K230" s="138" t="s">
        <v>1</v>
      </c>
      <c r="L230" s="32"/>
      <c r="M230" s="143" t="s">
        <v>1</v>
      </c>
      <c r="N230" s="144" t="s">
        <v>38</v>
      </c>
      <c r="P230" s="145">
        <f>O230*H230</f>
        <v>0</v>
      </c>
      <c r="Q230" s="145">
        <v>0</v>
      </c>
      <c r="R230" s="145">
        <f>Q230*H230</f>
        <v>0</v>
      </c>
      <c r="S230" s="145">
        <v>0</v>
      </c>
      <c r="T230" s="146">
        <f>S230*H230</f>
        <v>0</v>
      </c>
      <c r="AR230" s="147" t="s">
        <v>259</v>
      </c>
      <c r="AT230" s="147" t="s">
        <v>254</v>
      </c>
      <c r="AU230" s="147" t="s">
        <v>82</v>
      </c>
      <c r="AY230" s="17" t="s">
        <v>252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80</v>
      </c>
      <c r="BK230" s="148">
        <f>ROUND(I230*H230,2)</f>
        <v>0</v>
      </c>
      <c r="BL230" s="17" t="s">
        <v>259</v>
      </c>
      <c r="BM230" s="147" t="s">
        <v>1074</v>
      </c>
    </row>
    <row r="231" spans="2:65" s="1" customFormat="1" ht="16.5" customHeight="1">
      <c r="B231" s="32"/>
      <c r="C231" s="136" t="s">
        <v>732</v>
      </c>
      <c r="D231" s="136" t="s">
        <v>254</v>
      </c>
      <c r="E231" s="137" t="s">
        <v>732</v>
      </c>
      <c r="F231" s="138" t="s">
        <v>2631</v>
      </c>
      <c r="G231" s="139" t="s">
        <v>2132</v>
      </c>
      <c r="H231" s="140">
        <v>1</v>
      </c>
      <c r="I231" s="141"/>
      <c r="J231" s="142">
        <f>ROUND(I231*H231,2)</f>
        <v>0</v>
      </c>
      <c r="K231" s="138" t="s">
        <v>1</v>
      </c>
      <c r="L231" s="32"/>
      <c r="M231" s="143" t="s">
        <v>1</v>
      </c>
      <c r="N231" s="144" t="s">
        <v>38</v>
      </c>
      <c r="P231" s="145">
        <f>O231*H231</f>
        <v>0</v>
      </c>
      <c r="Q231" s="145">
        <v>0</v>
      </c>
      <c r="R231" s="145">
        <f>Q231*H231</f>
        <v>0</v>
      </c>
      <c r="S231" s="145">
        <v>0</v>
      </c>
      <c r="T231" s="146">
        <f>S231*H231</f>
        <v>0</v>
      </c>
      <c r="AR231" s="147" t="s">
        <v>259</v>
      </c>
      <c r="AT231" s="147" t="s">
        <v>254</v>
      </c>
      <c r="AU231" s="147" t="s">
        <v>82</v>
      </c>
      <c r="AY231" s="17" t="s">
        <v>252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80</v>
      </c>
      <c r="BK231" s="148">
        <f>ROUND(I231*H231,2)</f>
        <v>0</v>
      </c>
      <c r="BL231" s="17" t="s">
        <v>259</v>
      </c>
      <c r="BM231" s="147" t="s">
        <v>1084</v>
      </c>
    </row>
    <row r="232" spans="2:65" s="11" customFormat="1" ht="22.9" customHeight="1">
      <c r="B232" s="124"/>
      <c r="D232" s="125" t="s">
        <v>72</v>
      </c>
      <c r="E232" s="134" t="s">
        <v>2643</v>
      </c>
      <c r="F232" s="134" t="s">
        <v>2633</v>
      </c>
      <c r="I232" s="127"/>
      <c r="J232" s="135">
        <f>BK232</f>
        <v>0</v>
      </c>
      <c r="L232" s="124"/>
      <c r="M232" s="129"/>
      <c r="P232" s="130">
        <f>SUM(P233:P240)</f>
        <v>0</v>
      </c>
      <c r="R232" s="130">
        <f>SUM(R233:R240)</f>
        <v>0</v>
      </c>
      <c r="T232" s="131">
        <f>SUM(T233:T240)</f>
        <v>0</v>
      </c>
      <c r="AR232" s="125" t="s">
        <v>80</v>
      </c>
      <c r="AT232" s="132" t="s">
        <v>72</v>
      </c>
      <c r="AU232" s="132" t="s">
        <v>80</v>
      </c>
      <c r="AY232" s="125" t="s">
        <v>252</v>
      </c>
      <c r="BK232" s="133">
        <f>SUM(BK233:BK240)</f>
        <v>0</v>
      </c>
    </row>
    <row r="233" spans="2:65" s="1" customFormat="1" ht="16.5" customHeight="1">
      <c r="B233" s="32"/>
      <c r="C233" s="136" t="s">
        <v>740</v>
      </c>
      <c r="D233" s="136" t="s">
        <v>254</v>
      </c>
      <c r="E233" s="137" t="s">
        <v>740</v>
      </c>
      <c r="F233" s="138" t="s">
        <v>2634</v>
      </c>
      <c r="G233" s="139" t="s">
        <v>2635</v>
      </c>
      <c r="H233" s="140">
        <v>41</v>
      </c>
      <c r="I233" s="141"/>
      <c r="J233" s="142">
        <f>ROUND(I233*H233,2)</f>
        <v>0</v>
      </c>
      <c r="K233" s="138" t="s">
        <v>1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259</v>
      </c>
      <c r="AT233" s="147" t="s">
        <v>254</v>
      </c>
      <c r="AU233" s="147" t="s">
        <v>82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259</v>
      </c>
      <c r="BM233" s="147" t="s">
        <v>1095</v>
      </c>
    </row>
    <row r="234" spans="2:65" s="1" customFormat="1" ht="16.5" customHeight="1">
      <c r="B234" s="32"/>
      <c r="C234" s="136" t="s">
        <v>744</v>
      </c>
      <c r="D234" s="136" t="s">
        <v>254</v>
      </c>
      <c r="E234" s="137" t="s">
        <v>744</v>
      </c>
      <c r="F234" s="138" t="s">
        <v>2636</v>
      </c>
      <c r="G234" s="139" t="s">
        <v>2635</v>
      </c>
      <c r="H234" s="140">
        <v>41</v>
      </c>
      <c r="I234" s="141"/>
      <c r="J234" s="142">
        <f>ROUND(I234*H234,2)</f>
        <v>0</v>
      </c>
      <c r="K234" s="138" t="s">
        <v>1</v>
      </c>
      <c r="L234" s="32"/>
      <c r="M234" s="143" t="s">
        <v>1</v>
      </c>
      <c r="N234" s="144" t="s">
        <v>38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259</v>
      </c>
      <c r="AT234" s="147" t="s">
        <v>254</v>
      </c>
      <c r="AU234" s="147" t="s">
        <v>82</v>
      </c>
      <c r="AY234" s="17" t="s">
        <v>252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80</v>
      </c>
      <c r="BK234" s="148">
        <f>ROUND(I234*H234,2)</f>
        <v>0</v>
      </c>
      <c r="BL234" s="17" t="s">
        <v>259</v>
      </c>
      <c r="BM234" s="147" t="s">
        <v>1112</v>
      </c>
    </row>
    <row r="235" spans="2:65" s="1" customFormat="1" ht="16.5" customHeight="1">
      <c r="B235" s="32"/>
      <c r="C235" s="136" t="s">
        <v>752</v>
      </c>
      <c r="D235" s="136" t="s">
        <v>254</v>
      </c>
      <c r="E235" s="137" t="s">
        <v>752</v>
      </c>
      <c r="F235" s="138" t="s">
        <v>2637</v>
      </c>
      <c r="G235" s="139" t="s">
        <v>2635</v>
      </c>
      <c r="H235" s="140">
        <v>8</v>
      </c>
      <c r="I235" s="141"/>
      <c r="J235" s="142">
        <f>ROUND(I235*H235,2)</f>
        <v>0</v>
      </c>
      <c r="K235" s="138" t="s">
        <v>1</v>
      </c>
      <c r="L235" s="32"/>
      <c r="M235" s="143" t="s">
        <v>1</v>
      </c>
      <c r="N235" s="144" t="s">
        <v>38</v>
      </c>
      <c r="P235" s="145">
        <f>O235*H235</f>
        <v>0</v>
      </c>
      <c r="Q235" s="145">
        <v>0</v>
      </c>
      <c r="R235" s="145">
        <f>Q235*H235</f>
        <v>0</v>
      </c>
      <c r="S235" s="145">
        <v>0</v>
      </c>
      <c r="T235" s="146">
        <f>S235*H235</f>
        <v>0</v>
      </c>
      <c r="AR235" s="147" t="s">
        <v>259</v>
      </c>
      <c r="AT235" s="147" t="s">
        <v>254</v>
      </c>
      <c r="AU235" s="147" t="s">
        <v>82</v>
      </c>
      <c r="AY235" s="17" t="s">
        <v>252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80</v>
      </c>
      <c r="BK235" s="148">
        <f>ROUND(I235*H235,2)</f>
        <v>0</v>
      </c>
      <c r="BL235" s="17" t="s">
        <v>259</v>
      </c>
      <c r="BM235" s="147" t="s">
        <v>1127</v>
      </c>
    </row>
    <row r="236" spans="2:65" s="1" customFormat="1" ht="16.5" customHeight="1">
      <c r="B236" s="32"/>
      <c r="C236" s="136" t="s">
        <v>758</v>
      </c>
      <c r="D236" s="136" t="s">
        <v>254</v>
      </c>
      <c r="E236" s="137" t="s">
        <v>758</v>
      </c>
      <c r="F236" s="138" t="s">
        <v>2638</v>
      </c>
      <c r="G236" s="139" t="s">
        <v>2132</v>
      </c>
      <c r="H236" s="140">
        <v>1</v>
      </c>
      <c r="I236" s="141"/>
      <c r="J236" s="142">
        <f>ROUND(I236*H236,2)</f>
        <v>0</v>
      </c>
      <c r="K236" s="138" t="s">
        <v>1</v>
      </c>
      <c r="L236" s="32"/>
      <c r="M236" s="143" t="s">
        <v>1</v>
      </c>
      <c r="N236" s="144" t="s">
        <v>38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259</v>
      </c>
      <c r="AT236" s="147" t="s">
        <v>254</v>
      </c>
      <c r="AU236" s="147" t="s">
        <v>82</v>
      </c>
      <c r="AY236" s="17" t="s">
        <v>252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80</v>
      </c>
      <c r="BK236" s="148">
        <f>ROUND(I236*H236,2)</f>
        <v>0</v>
      </c>
      <c r="BL236" s="17" t="s">
        <v>259</v>
      </c>
      <c r="BM236" s="147" t="s">
        <v>1147</v>
      </c>
    </row>
    <row r="237" spans="2:65" s="1" customFormat="1" ht="16.5" customHeight="1">
      <c r="B237" s="32"/>
      <c r="C237" s="136" t="s">
        <v>762</v>
      </c>
      <c r="D237" s="136" t="s">
        <v>254</v>
      </c>
      <c r="E237" s="137" t="s">
        <v>762</v>
      </c>
      <c r="F237" s="138" t="s">
        <v>2639</v>
      </c>
      <c r="G237" s="139" t="s">
        <v>2141</v>
      </c>
      <c r="H237" s="140">
        <v>8</v>
      </c>
      <c r="I237" s="141"/>
      <c r="J237" s="142">
        <f>ROUND(I237*H237,2)</f>
        <v>0</v>
      </c>
      <c r="K237" s="138" t="s">
        <v>1</v>
      </c>
      <c r="L237" s="32"/>
      <c r="M237" s="143" t="s">
        <v>1</v>
      </c>
      <c r="N237" s="144" t="s">
        <v>38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259</v>
      </c>
      <c r="AT237" s="147" t="s">
        <v>254</v>
      </c>
      <c r="AU237" s="147" t="s">
        <v>82</v>
      </c>
      <c r="AY237" s="17" t="s">
        <v>252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80</v>
      </c>
      <c r="BK237" s="148">
        <f>ROUND(I237*H237,2)</f>
        <v>0</v>
      </c>
      <c r="BL237" s="17" t="s">
        <v>259</v>
      </c>
      <c r="BM237" s="147" t="s">
        <v>1156</v>
      </c>
    </row>
    <row r="238" spans="2:65" s="1" customFormat="1" ht="16.5" customHeight="1">
      <c r="B238" s="32"/>
      <c r="C238" s="136" t="s">
        <v>768</v>
      </c>
      <c r="D238" s="136" t="s">
        <v>254</v>
      </c>
      <c r="E238" s="137" t="s">
        <v>768</v>
      </c>
      <c r="F238" s="138" t="s">
        <v>2640</v>
      </c>
      <c r="G238" s="139" t="s">
        <v>2141</v>
      </c>
      <c r="H238" s="140">
        <v>16</v>
      </c>
      <c r="I238" s="141"/>
      <c r="J238" s="142">
        <f>ROUND(I238*H238,2)</f>
        <v>0</v>
      </c>
      <c r="K238" s="138" t="s">
        <v>1</v>
      </c>
      <c r="L238" s="32"/>
      <c r="M238" s="143" t="s">
        <v>1</v>
      </c>
      <c r="N238" s="144" t="s">
        <v>38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259</v>
      </c>
      <c r="AT238" s="147" t="s">
        <v>254</v>
      </c>
      <c r="AU238" s="147" t="s">
        <v>82</v>
      </c>
      <c r="AY238" s="17" t="s">
        <v>252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80</v>
      </c>
      <c r="BK238" s="148">
        <f>ROUND(I238*H238,2)</f>
        <v>0</v>
      </c>
      <c r="BL238" s="17" t="s">
        <v>259</v>
      </c>
      <c r="BM238" s="147" t="s">
        <v>1166</v>
      </c>
    </row>
    <row r="239" spans="2:65" s="1" customFormat="1" ht="16.5" customHeight="1">
      <c r="B239" s="32"/>
      <c r="C239" s="136" t="s">
        <v>774</v>
      </c>
      <c r="D239" s="136" t="s">
        <v>254</v>
      </c>
      <c r="E239" s="137" t="s">
        <v>951</v>
      </c>
      <c r="F239" s="138" t="s">
        <v>2641</v>
      </c>
      <c r="G239" s="139" t="s">
        <v>2132</v>
      </c>
      <c r="H239" s="140">
        <v>1</v>
      </c>
      <c r="I239" s="141"/>
      <c r="J239" s="142">
        <f>ROUND(I239*H239,2)</f>
        <v>0</v>
      </c>
      <c r="K239" s="138" t="s">
        <v>1</v>
      </c>
      <c r="L239" s="32"/>
      <c r="M239" s="143" t="s">
        <v>1</v>
      </c>
      <c r="N239" s="144" t="s">
        <v>38</v>
      </c>
      <c r="P239" s="145">
        <f>O239*H239</f>
        <v>0</v>
      </c>
      <c r="Q239" s="145">
        <v>0</v>
      </c>
      <c r="R239" s="145">
        <f>Q239*H239</f>
        <v>0</v>
      </c>
      <c r="S239" s="145">
        <v>0</v>
      </c>
      <c r="T239" s="146">
        <f>S239*H239</f>
        <v>0</v>
      </c>
      <c r="AR239" s="147" t="s">
        <v>259</v>
      </c>
      <c r="AT239" s="147" t="s">
        <v>254</v>
      </c>
      <c r="AU239" s="147" t="s">
        <v>82</v>
      </c>
      <c r="AY239" s="17" t="s">
        <v>252</v>
      </c>
      <c r="BE239" s="148">
        <f>IF(N239="základní",J239,0)</f>
        <v>0</v>
      </c>
      <c r="BF239" s="148">
        <f>IF(N239="snížená",J239,0)</f>
        <v>0</v>
      </c>
      <c r="BG239" s="148">
        <f>IF(N239="zákl. přenesená",J239,0)</f>
        <v>0</v>
      </c>
      <c r="BH239" s="148">
        <f>IF(N239="sníž. přenesená",J239,0)</f>
        <v>0</v>
      </c>
      <c r="BI239" s="148">
        <f>IF(N239="nulová",J239,0)</f>
        <v>0</v>
      </c>
      <c r="BJ239" s="17" t="s">
        <v>80</v>
      </c>
      <c r="BK239" s="148">
        <f>ROUND(I239*H239,2)</f>
        <v>0</v>
      </c>
      <c r="BL239" s="17" t="s">
        <v>259</v>
      </c>
      <c r="BM239" s="147" t="s">
        <v>1178</v>
      </c>
    </row>
    <row r="240" spans="2:65" s="1" customFormat="1" ht="16.5" customHeight="1">
      <c r="B240" s="32"/>
      <c r="C240" s="136" t="s">
        <v>786</v>
      </c>
      <c r="D240" s="136" t="s">
        <v>254</v>
      </c>
      <c r="E240" s="137" t="s">
        <v>971</v>
      </c>
      <c r="F240" s="138" t="s">
        <v>2642</v>
      </c>
      <c r="G240" s="139" t="s">
        <v>2132</v>
      </c>
      <c r="H240" s="140">
        <v>1</v>
      </c>
      <c r="I240" s="141"/>
      <c r="J240" s="142">
        <f>ROUND(I240*H240,2)</f>
        <v>0</v>
      </c>
      <c r="K240" s="138" t="s">
        <v>1</v>
      </c>
      <c r="L240" s="32"/>
      <c r="M240" s="143" t="s">
        <v>1</v>
      </c>
      <c r="N240" s="144" t="s">
        <v>38</v>
      </c>
      <c r="P240" s="145">
        <f>O240*H240</f>
        <v>0</v>
      </c>
      <c r="Q240" s="145">
        <v>0</v>
      </c>
      <c r="R240" s="145">
        <f>Q240*H240</f>
        <v>0</v>
      </c>
      <c r="S240" s="145">
        <v>0</v>
      </c>
      <c r="T240" s="146">
        <f>S240*H240</f>
        <v>0</v>
      </c>
      <c r="AR240" s="147" t="s">
        <v>259</v>
      </c>
      <c r="AT240" s="147" t="s">
        <v>254</v>
      </c>
      <c r="AU240" s="147" t="s">
        <v>82</v>
      </c>
      <c r="AY240" s="17" t="s">
        <v>252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80</v>
      </c>
      <c r="BK240" s="148">
        <f>ROUND(I240*H240,2)</f>
        <v>0</v>
      </c>
      <c r="BL240" s="17" t="s">
        <v>259</v>
      </c>
      <c r="BM240" s="147" t="s">
        <v>1189</v>
      </c>
    </row>
    <row r="241" spans="2:65" s="11" customFormat="1" ht="22.9" customHeight="1">
      <c r="B241" s="124"/>
      <c r="D241" s="125" t="s">
        <v>72</v>
      </c>
      <c r="E241" s="134" t="s">
        <v>4045</v>
      </c>
      <c r="F241" s="134" t="s">
        <v>2644</v>
      </c>
      <c r="I241" s="127"/>
      <c r="J241" s="135">
        <f>BK241</f>
        <v>0</v>
      </c>
      <c r="L241" s="124"/>
      <c r="M241" s="129"/>
      <c r="P241" s="130">
        <f>P242</f>
        <v>0</v>
      </c>
      <c r="R241" s="130">
        <f>R242</f>
        <v>0</v>
      </c>
      <c r="T241" s="131">
        <f>T242</f>
        <v>0</v>
      </c>
      <c r="AR241" s="125" t="s">
        <v>80</v>
      </c>
      <c r="AT241" s="132" t="s">
        <v>72</v>
      </c>
      <c r="AU241" s="132" t="s">
        <v>80</v>
      </c>
      <c r="AY241" s="125" t="s">
        <v>252</v>
      </c>
      <c r="BK241" s="133">
        <f>BK242</f>
        <v>0</v>
      </c>
    </row>
    <row r="242" spans="2:65" s="1" customFormat="1" ht="16.5" customHeight="1">
      <c r="B242" s="32"/>
      <c r="C242" s="136" t="s">
        <v>790</v>
      </c>
      <c r="D242" s="136" t="s">
        <v>254</v>
      </c>
      <c r="E242" s="137" t="s">
        <v>790</v>
      </c>
      <c r="F242" s="138" t="s">
        <v>2645</v>
      </c>
      <c r="G242" s="139" t="s">
        <v>2141</v>
      </c>
      <c r="H242" s="140">
        <v>12</v>
      </c>
      <c r="I242" s="141"/>
      <c r="J242" s="142">
        <f>ROUND(I242*H242,2)</f>
        <v>0</v>
      </c>
      <c r="K242" s="138" t="s">
        <v>1</v>
      </c>
      <c r="L242" s="32"/>
      <c r="M242" s="143" t="s">
        <v>1</v>
      </c>
      <c r="N242" s="144" t="s">
        <v>38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259</v>
      </c>
      <c r="AT242" s="147" t="s">
        <v>254</v>
      </c>
      <c r="AU242" s="147" t="s">
        <v>82</v>
      </c>
      <c r="AY242" s="17" t="s">
        <v>252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80</v>
      </c>
      <c r="BK242" s="148">
        <f>ROUND(I242*H242,2)</f>
        <v>0</v>
      </c>
      <c r="BL242" s="17" t="s">
        <v>259</v>
      </c>
      <c r="BM242" s="147" t="s">
        <v>1201</v>
      </c>
    </row>
    <row r="243" spans="2:65" s="11" customFormat="1" ht="22.9" customHeight="1">
      <c r="B243" s="124"/>
      <c r="D243" s="125" t="s">
        <v>72</v>
      </c>
      <c r="E243" s="134" t="s">
        <v>4046</v>
      </c>
      <c r="F243" s="134" t="s">
        <v>2647</v>
      </c>
      <c r="I243" s="127"/>
      <c r="J243" s="135">
        <f>BK243</f>
        <v>0</v>
      </c>
      <c r="L243" s="124"/>
      <c r="M243" s="129"/>
      <c r="P243" s="130">
        <f>SUM(P244:P245)</f>
        <v>0</v>
      </c>
      <c r="R243" s="130">
        <f>SUM(R244:R245)</f>
        <v>0</v>
      </c>
      <c r="T243" s="131">
        <f>SUM(T244:T245)</f>
        <v>0</v>
      </c>
      <c r="AR243" s="125" t="s">
        <v>80</v>
      </c>
      <c r="AT243" s="132" t="s">
        <v>72</v>
      </c>
      <c r="AU243" s="132" t="s">
        <v>80</v>
      </c>
      <c r="AY243" s="125" t="s">
        <v>252</v>
      </c>
      <c r="BK243" s="133">
        <f>SUM(BK244:BK245)</f>
        <v>0</v>
      </c>
    </row>
    <row r="244" spans="2:65" s="1" customFormat="1" ht="16.5" customHeight="1">
      <c r="B244" s="32"/>
      <c r="C244" s="136" t="s">
        <v>799</v>
      </c>
      <c r="D244" s="136" t="s">
        <v>254</v>
      </c>
      <c r="E244" s="137" t="s">
        <v>805</v>
      </c>
      <c r="F244" s="138" t="s">
        <v>2648</v>
      </c>
      <c r="G244" s="139" t="s">
        <v>2141</v>
      </c>
      <c r="H244" s="140">
        <v>4</v>
      </c>
      <c r="I244" s="141"/>
      <c r="J244" s="142">
        <f>ROUND(I244*H244,2)</f>
        <v>0</v>
      </c>
      <c r="K244" s="138" t="s">
        <v>1</v>
      </c>
      <c r="L244" s="32"/>
      <c r="M244" s="143" t="s">
        <v>1</v>
      </c>
      <c r="N244" s="144" t="s">
        <v>38</v>
      </c>
      <c r="P244" s="145">
        <f>O244*H244</f>
        <v>0</v>
      </c>
      <c r="Q244" s="145">
        <v>0</v>
      </c>
      <c r="R244" s="145">
        <f>Q244*H244</f>
        <v>0</v>
      </c>
      <c r="S244" s="145">
        <v>0</v>
      </c>
      <c r="T244" s="146">
        <f>S244*H244</f>
        <v>0</v>
      </c>
      <c r="AR244" s="147" t="s">
        <v>259</v>
      </c>
      <c r="AT244" s="147" t="s">
        <v>254</v>
      </c>
      <c r="AU244" s="147" t="s">
        <v>82</v>
      </c>
      <c r="AY244" s="17" t="s">
        <v>252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80</v>
      </c>
      <c r="BK244" s="148">
        <f>ROUND(I244*H244,2)</f>
        <v>0</v>
      </c>
      <c r="BL244" s="17" t="s">
        <v>259</v>
      </c>
      <c r="BM244" s="147" t="s">
        <v>1207</v>
      </c>
    </row>
    <row r="245" spans="2:65" s="1" customFormat="1" ht="16.5" customHeight="1">
      <c r="B245" s="32"/>
      <c r="C245" s="136" t="s">
        <v>805</v>
      </c>
      <c r="D245" s="136" t="s">
        <v>254</v>
      </c>
      <c r="E245" s="137" t="s">
        <v>809</v>
      </c>
      <c r="F245" s="138" t="s">
        <v>2649</v>
      </c>
      <c r="G245" s="139" t="s">
        <v>2141</v>
      </c>
      <c r="H245" s="140">
        <v>8</v>
      </c>
      <c r="I245" s="141"/>
      <c r="J245" s="142">
        <f>ROUND(I245*H245,2)</f>
        <v>0</v>
      </c>
      <c r="K245" s="138" t="s">
        <v>1</v>
      </c>
      <c r="L245" s="32"/>
      <c r="M245" s="188" t="s">
        <v>1</v>
      </c>
      <c r="N245" s="189" t="s">
        <v>38</v>
      </c>
      <c r="O245" s="190"/>
      <c r="P245" s="191">
        <f>O245*H245</f>
        <v>0</v>
      </c>
      <c r="Q245" s="191">
        <v>0</v>
      </c>
      <c r="R245" s="191">
        <f>Q245*H245</f>
        <v>0</v>
      </c>
      <c r="S245" s="191">
        <v>0</v>
      </c>
      <c r="T245" s="192">
        <f>S245*H245</f>
        <v>0</v>
      </c>
      <c r="AR245" s="147" t="s">
        <v>259</v>
      </c>
      <c r="AT245" s="147" t="s">
        <v>254</v>
      </c>
      <c r="AU245" s="147" t="s">
        <v>82</v>
      </c>
      <c r="AY245" s="17" t="s">
        <v>252</v>
      </c>
      <c r="BE245" s="148">
        <f>IF(N245="základní",J245,0)</f>
        <v>0</v>
      </c>
      <c r="BF245" s="148">
        <f>IF(N245="snížená",J245,0)</f>
        <v>0</v>
      </c>
      <c r="BG245" s="148">
        <f>IF(N245="zákl. přenesená",J245,0)</f>
        <v>0</v>
      </c>
      <c r="BH245" s="148">
        <f>IF(N245="sníž. přenesená",J245,0)</f>
        <v>0</v>
      </c>
      <c r="BI245" s="148">
        <f>IF(N245="nulová",J245,0)</f>
        <v>0</v>
      </c>
      <c r="BJ245" s="17" t="s">
        <v>80</v>
      </c>
      <c r="BK245" s="148">
        <f>ROUND(I245*H245,2)</f>
        <v>0</v>
      </c>
      <c r="BL245" s="17" t="s">
        <v>259</v>
      </c>
      <c r="BM245" s="147" t="s">
        <v>1216</v>
      </c>
    </row>
    <row r="246" spans="2:65" s="1" customFormat="1" ht="6.95" customHeight="1">
      <c r="B246" s="44"/>
      <c r="C246" s="45"/>
      <c r="D246" s="45"/>
      <c r="E246" s="45"/>
      <c r="F246" s="45"/>
      <c r="G246" s="45"/>
      <c r="H246" s="45"/>
      <c r="I246" s="45"/>
      <c r="J246" s="45"/>
      <c r="K246" s="45"/>
      <c r="L246" s="32"/>
    </row>
  </sheetData>
  <sheetProtection algorithmName="SHA-512" hashValue="Alkb1FlETXkyk7xAqdIGyBxV2Vd8ikb/hNU206OB1AMJXZrNd22jqwuNJ0NPwApWSeGMKNPTbKkFiDlOC+MTzQ==" saltValue="d1TQnsYOhPlWNh30DQbYssW2M3dpiXc8fAeB+NcjyWVf+1iaiJvsMSZQJCqOshIvNAWSW0tyBSp59yH8Nut2/g==" spinCount="100000" sheet="1" objects="1" scenarios="1" formatColumns="0" formatRows="0" autoFilter="0"/>
  <autoFilter ref="C145:K245" xr:uid="{00000000-0009-0000-0000-000018000000}"/>
  <mergeCells count="12">
    <mergeCell ref="E138:H138"/>
    <mergeCell ref="L2:V2"/>
    <mergeCell ref="E85:H85"/>
    <mergeCell ref="E87:H87"/>
    <mergeCell ref="E89:H89"/>
    <mergeCell ref="E134:H134"/>
    <mergeCell ref="E136:H13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22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176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4047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ROUND(J132,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ROUND((SUM(BE132:BE226)),  2)</f>
        <v>0</v>
      </c>
      <c r="I35" s="96">
        <v>0.21</v>
      </c>
      <c r="J35" s="86">
        <f>ROUND(((SUM(BE132:BE226))*I35),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ROUND((SUM(BF132:BF226)),  2)</f>
        <v>0</v>
      </c>
      <c r="I36" s="96">
        <v>0.12</v>
      </c>
      <c r="J36" s="86">
        <f>ROUND(((SUM(BF132:BF226))*I36),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ROUND((SUM(BG132:BG226)),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ROUND((SUM(BH132:BH226)),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ROUND((SUM(BI132:BI226)),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B.7 - ÚT - VZT technologie 3.np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J132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2651</v>
      </c>
      <c r="E99" s="110"/>
      <c r="F99" s="110"/>
      <c r="G99" s="110"/>
      <c r="H99" s="110"/>
      <c r="I99" s="110"/>
      <c r="J99" s="111">
        <f>J133</f>
        <v>0</v>
      </c>
      <c r="L99" s="108"/>
    </row>
    <row r="100" spans="2:47" s="9" customFormat="1" ht="19.899999999999999" customHeight="1">
      <c r="B100" s="112"/>
      <c r="D100" s="113" t="s">
        <v>2652</v>
      </c>
      <c r="E100" s="114"/>
      <c r="F100" s="114"/>
      <c r="G100" s="114"/>
      <c r="H100" s="114"/>
      <c r="I100" s="114"/>
      <c r="J100" s="115">
        <f>J134</f>
        <v>0</v>
      </c>
      <c r="L100" s="112"/>
    </row>
    <row r="101" spans="2:47" s="9" customFormat="1" ht="19.899999999999999" customHeight="1">
      <c r="B101" s="112"/>
      <c r="D101" s="113" t="s">
        <v>2653</v>
      </c>
      <c r="E101" s="114"/>
      <c r="F101" s="114"/>
      <c r="G101" s="114"/>
      <c r="H101" s="114"/>
      <c r="I101" s="114"/>
      <c r="J101" s="115">
        <f>J135</f>
        <v>0</v>
      </c>
      <c r="L101" s="112"/>
    </row>
    <row r="102" spans="2:47" s="9" customFormat="1" ht="19.899999999999999" customHeight="1">
      <c r="B102" s="112"/>
      <c r="D102" s="113" t="s">
        <v>2654</v>
      </c>
      <c r="E102" s="114"/>
      <c r="F102" s="114"/>
      <c r="G102" s="114"/>
      <c r="H102" s="114"/>
      <c r="I102" s="114"/>
      <c r="J102" s="115">
        <f>J139</f>
        <v>0</v>
      </c>
      <c r="L102" s="112"/>
    </row>
    <row r="103" spans="2:47" s="9" customFormat="1" ht="19.899999999999999" customHeight="1">
      <c r="B103" s="112"/>
      <c r="D103" s="113" t="s">
        <v>2655</v>
      </c>
      <c r="E103" s="114"/>
      <c r="F103" s="114"/>
      <c r="G103" s="114"/>
      <c r="H103" s="114"/>
      <c r="I103" s="114"/>
      <c r="J103" s="115">
        <f>J163</f>
        <v>0</v>
      </c>
      <c r="L103" s="112"/>
    </row>
    <row r="104" spans="2:47" s="9" customFormat="1" ht="19.899999999999999" customHeight="1">
      <c r="B104" s="112"/>
      <c r="D104" s="113" t="s">
        <v>4048</v>
      </c>
      <c r="E104" s="114"/>
      <c r="F104" s="114"/>
      <c r="G104" s="114"/>
      <c r="H104" s="114"/>
      <c r="I104" s="114"/>
      <c r="J104" s="115">
        <f>J168</f>
        <v>0</v>
      </c>
      <c r="L104" s="112"/>
    </row>
    <row r="105" spans="2:47" s="9" customFormat="1" ht="19.899999999999999" customHeight="1">
      <c r="B105" s="112"/>
      <c r="D105" s="113" t="s">
        <v>4049</v>
      </c>
      <c r="E105" s="114"/>
      <c r="F105" s="114"/>
      <c r="G105" s="114"/>
      <c r="H105" s="114"/>
      <c r="I105" s="114"/>
      <c r="J105" s="115">
        <f>J172</f>
        <v>0</v>
      </c>
      <c r="L105" s="112"/>
    </row>
    <row r="106" spans="2:47" s="9" customFormat="1" ht="19.899999999999999" customHeight="1">
      <c r="B106" s="112"/>
      <c r="D106" s="113" t="s">
        <v>4050</v>
      </c>
      <c r="E106" s="114"/>
      <c r="F106" s="114"/>
      <c r="G106" s="114"/>
      <c r="H106" s="114"/>
      <c r="I106" s="114"/>
      <c r="J106" s="115">
        <f>J173</f>
        <v>0</v>
      </c>
      <c r="L106" s="112"/>
    </row>
    <row r="107" spans="2:47" s="9" customFormat="1" ht="19.899999999999999" customHeight="1">
      <c r="B107" s="112"/>
      <c r="D107" s="113" t="s">
        <v>2654</v>
      </c>
      <c r="E107" s="114"/>
      <c r="F107" s="114"/>
      <c r="G107" s="114"/>
      <c r="H107" s="114"/>
      <c r="I107" s="114"/>
      <c r="J107" s="115">
        <f>J187</f>
        <v>0</v>
      </c>
      <c r="L107" s="112"/>
    </row>
    <row r="108" spans="2:47" s="9" customFormat="1" ht="19.899999999999999" customHeight="1">
      <c r="B108" s="112"/>
      <c r="D108" s="113" t="s">
        <v>2655</v>
      </c>
      <c r="E108" s="114"/>
      <c r="F108" s="114"/>
      <c r="G108" s="114"/>
      <c r="H108" s="114"/>
      <c r="I108" s="114"/>
      <c r="J108" s="115">
        <f>J196</f>
        <v>0</v>
      </c>
      <c r="L108" s="112"/>
    </row>
    <row r="109" spans="2:47" s="9" customFormat="1" ht="19.899999999999999" customHeight="1">
      <c r="B109" s="112"/>
      <c r="D109" s="113" t="s">
        <v>4048</v>
      </c>
      <c r="E109" s="114"/>
      <c r="F109" s="114"/>
      <c r="G109" s="114"/>
      <c r="H109" s="114"/>
      <c r="I109" s="114"/>
      <c r="J109" s="115">
        <f>J200</f>
        <v>0</v>
      </c>
      <c r="L109" s="112"/>
    </row>
    <row r="110" spans="2:47" s="9" customFormat="1" ht="19.899999999999999" customHeight="1">
      <c r="B110" s="112"/>
      <c r="D110" s="113" t="s">
        <v>4051</v>
      </c>
      <c r="E110" s="114"/>
      <c r="F110" s="114"/>
      <c r="G110" s="114"/>
      <c r="H110" s="114"/>
      <c r="I110" s="114"/>
      <c r="J110" s="115">
        <f>J212</f>
        <v>0</v>
      </c>
      <c r="L110" s="112"/>
    </row>
    <row r="111" spans="2:47" s="1" customFormat="1" ht="21.75" customHeight="1">
      <c r="B111" s="32"/>
      <c r="L111" s="32"/>
    </row>
    <row r="112" spans="2:47" s="1" customFormat="1" ht="6.9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6.9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4.95" customHeight="1">
      <c r="B117" s="32"/>
      <c r="C117" s="21" t="s">
        <v>237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26.25" customHeight="1">
      <c r="B120" s="32"/>
      <c r="E120" s="235" t="str">
        <f>E7</f>
        <v>FN Brno, Jihlavská 20 - rekonstrukce přípravny jídel a rozšíření jídelny</v>
      </c>
      <c r="F120" s="236"/>
      <c r="G120" s="236"/>
      <c r="H120" s="236"/>
      <c r="L120" s="32"/>
    </row>
    <row r="121" spans="2:12" ht="12" customHeight="1">
      <c r="B121" s="20"/>
      <c r="C121" s="27" t="s">
        <v>195</v>
      </c>
      <c r="L121" s="20"/>
    </row>
    <row r="122" spans="2:12" s="1" customFormat="1" ht="16.5" customHeight="1">
      <c r="B122" s="32"/>
      <c r="E122" s="235" t="s">
        <v>3286</v>
      </c>
      <c r="F122" s="237"/>
      <c r="G122" s="237"/>
      <c r="H122" s="237"/>
      <c r="L122" s="32"/>
    </row>
    <row r="123" spans="2:12" s="1" customFormat="1" ht="12" customHeight="1">
      <c r="B123" s="32"/>
      <c r="C123" s="27" t="s">
        <v>197</v>
      </c>
      <c r="L123" s="32"/>
    </row>
    <row r="124" spans="2:12" s="1" customFormat="1" ht="16.5" customHeight="1">
      <c r="B124" s="32"/>
      <c r="E124" s="217" t="str">
        <f>E11</f>
        <v>B.7 - ÚT - VZT technologie 3.np</v>
      </c>
      <c r="F124" s="237"/>
      <c r="G124" s="237"/>
      <c r="H124" s="237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20</v>
      </c>
      <c r="F126" s="25" t="str">
        <f>F14</f>
        <v xml:space="preserve"> </v>
      </c>
      <c r="I126" s="27" t="s">
        <v>22</v>
      </c>
      <c r="J126" s="52" t="str">
        <f>IF(J14="","",J14)</f>
        <v>3. 6. 2025</v>
      </c>
      <c r="L126" s="32"/>
    </row>
    <row r="127" spans="2:12" s="1" customFormat="1" ht="6.95" customHeight="1">
      <c r="B127" s="32"/>
      <c r="L127" s="32"/>
    </row>
    <row r="128" spans="2:12" s="1" customFormat="1" ht="15.2" customHeight="1">
      <c r="B128" s="32"/>
      <c r="C128" s="27" t="s">
        <v>24</v>
      </c>
      <c r="F128" s="25" t="str">
        <f>E17</f>
        <v xml:space="preserve"> </v>
      </c>
      <c r="I128" s="27" t="s">
        <v>29</v>
      </c>
      <c r="J128" s="30" t="str">
        <f>E23</f>
        <v xml:space="preserve"> </v>
      </c>
      <c r="L128" s="32"/>
    </row>
    <row r="129" spans="2:65" s="1" customFormat="1" ht="15.2" customHeight="1">
      <c r="B129" s="32"/>
      <c r="C129" s="27" t="s">
        <v>27</v>
      </c>
      <c r="F129" s="25" t="str">
        <f>IF(E20="","",E20)</f>
        <v>Vyplň údaj</v>
      </c>
      <c r="I129" s="27" t="s">
        <v>31</v>
      </c>
      <c r="J129" s="30" t="str">
        <f>E26</f>
        <v xml:space="preserve"> 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6"/>
      <c r="C131" s="117" t="s">
        <v>238</v>
      </c>
      <c r="D131" s="118" t="s">
        <v>58</v>
      </c>
      <c r="E131" s="118" t="s">
        <v>54</v>
      </c>
      <c r="F131" s="118" t="s">
        <v>55</v>
      </c>
      <c r="G131" s="118" t="s">
        <v>239</v>
      </c>
      <c r="H131" s="118" t="s">
        <v>240</v>
      </c>
      <c r="I131" s="118" t="s">
        <v>241</v>
      </c>
      <c r="J131" s="118" t="s">
        <v>201</v>
      </c>
      <c r="K131" s="119" t="s">
        <v>242</v>
      </c>
      <c r="L131" s="116"/>
      <c r="M131" s="59" t="s">
        <v>1</v>
      </c>
      <c r="N131" s="60" t="s">
        <v>37</v>
      </c>
      <c r="O131" s="60" t="s">
        <v>243</v>
      </c>
      <c r="P131" s="60" t="s">
        <v>244</v>
      </c>
      <c r="Q131" s="60" t="s">
        <v>245</v>
      </c>
      <c r="R131" s="60" t="s">
        <v>246</v>
      </c>
      <c r="S131" s="60" t="s">
        <v>247</v>
      </c>
      <c r="T131" s="61" t="s">
        <v>248</v>
      </c>
    </row>
    <row r="132" spans="2:65" s="1" customFormat="1" ht="22.9" customHeight="1">
      <c r="B132" s="32"/>
      <c r="C132" s="64" t="s">
        <v>249</v>
      </c>
      <c r="J132" s="120">
        <f>BK132</f>
        <v>0</v>
      </c>
      <c r="L132" s="32"/>
      <c r="M132" s="62"/>
      <c r="N132" s="53"/>
      <c r="O132" s="53"/>
      <c r="P132" s="121">
        <f>P133</f>
        <v>0</v>
      </c>
      <c r="Q132" s="53"/>
      <c r="R132" s="121">
        <f>R133</f>
        <v>0</v>
      </c>
      <c r="S132" s="53"/>
      <c r="T132" s="122">
        <f>T133</f>
        <v>0</v>
      </c>
      <c r="AT132" s="17" t="s">
        <v>72</v>
      </c>
      <c r="AU132" s="17" t="s">
        <v>203</v>
      </c>
      <c r="BK132" s="123">
        <f>BK133</f>
        <v>0</v>
      </c>
    </row>
    <row r="133" spans="2:65" s="11" customFormat="1" ht="25.9" customHeight="1">
      <c r="B133" s="124"/>
      <c r="D133" s="125" t="s">
        <v>72</v>
      </c>
      <c r="E133" s="126" t="s">
        <v>1930</v>
      </c>
      <c r="F133" s="126" t="s">
        <v>2660</v>
      </c>
      <c r="I133" s="127"/>
      <c r="J133" s="128">
        <f>BK133</f>
        <v>0</v>
      </c>
      <c r="L133" s="124"/>
      <c r="M133" s="129"/>
      <c r="P133" s="130">
        <f>P134+P135+P139+P163+P168+P172+P173+P187+P196+P200+P212</f>
        <v>0</v>
      </c>
      <c r="R133" s="130">
        <f>R134+R135+R139+R163+R168+R172+R173+R187+R196+R200+R212</f>
        <v>0</v>
      </c>
      <c r="T133" s="131">
        <f>T134+T135+T139+T163+T168+T172+T173+T187+T196+T200+T212</f>
        <v>0</v>
      </c>
      <c r="AR133" s="125" t="s">
        <v>80</v>
      </c>
      <c r="AT133" s="132" t="s">
        <v>72</v>
      </c>
      <c r="AU133" s="132" t="s">
        <v>73</v>
      </c>
      <c r="AY133" s="125" t="s">
        <v>252</v>
      </c>
      <c r="BK133" s="133">
        <f>BK134+BK135+BK139+BK163+BK168+BK172+BK173+BK187+BK196+BK200+BK212</f>
        <v>0</v>
      </c>
    </row>
    <row r="134" spans="2:65" s="11" customFormat="1" ht="22.9" customHeight="1">
      <c r="B134" s="124"/>
      <c r="D134" s="125" t="s">
        <v>72</v>
      </c>
      <c r="E134" s="134" t="s">
        <v>2528</v>
      </c>
      <c r="F134" s="134" t="s">
        <v>2661</v>
      </c>
      <c r="I134" s="127"/>
      <c r="J134" s="135">
        <f>BK134</f>
        <v>0</v>
      </c>
      <c r="L134" s="124"/>
      <c r="M134" s="129"/>
      <c r="P134" s="130">
        <v>0</v>
      </c>
      <c r="R134" s="130">
        <v>0</v>
      </c>
      <c r="T134" s="131">
        <v>0</v>
      </c>
      <c r="AR134" s="125" t="s">
        <v>80</v>
      </c>
      <c r="AT134" s="132" t="s">
        <v>72</v>
      </c>
      <c r="AU134" s="132" t="s">
        <v>80</v>
      </c>
      <c r="AY134" s="125" t="s">
        <v>252</v>
      </c>
      <c r="BK134" s="133">
        <v>0</v>
      </c>
    </row>
    <row r="135" spans="2:65" s="11" customFormat="1" ht="22.9" customHeight="1">
      <c r="B135" s="124"/>
      <c r="D135" s="125" t="s">
        <v>72</v>
      </c>
      <c r="E135" s="134" t="s">
        <v>2531</v>
      </c>
      <c r="F135" s="134" t="s">
        <v>2662</v>
      </c>
      <c r="I135" s="127"/>
      <c r="J135" s="135">
        <f>BK135</f>
        <v>0</v>
      </c>
      <c r="L135" s="124"/>
      <c r="M135" s="129"/>
      <c r="P135" s="130">
        <f>SUM(P136:P138)</f>
        <v>0</v>
      </c>
      <c r="R135" s="130">
        <f>SUM(R136:R138)</f>
        <v>0</v>
      </c>
      <c r="T135" s="131">
        <f>SUM(T136:T138)</f>
        <v>0</v>
      </c>
      <c r="AR135" s="125" t="s">
        <v>80</v>
      </c>
      <c r="AT135" s="132" t="s">
        <v>72</v>
      </c>
      <c r="AU135" s="132" t="s">
        <v>80</v>
      </c>
      <c r="AY135" s="125" t="s">
        <v>252</v>
      </c>
      <c r="BK135" s="133">
        <f>SUM(BK136:BK138)</f>
        <v>0</v>
      </c>
    </row>
    <row r="136" spans="2:65" s="1" customFormat="1" ht="234.75" customHeight="1">
      <c r="B136" s="32"/>
      <c r="C136" s="136" t="s">
        <v>80</v>
      </c>
      <c r="D136" s="136" t="s">
        <v>254</v>
      </c>
      <c r="E136" s="137" t="s">
        <v>4052</v>
      </c>
      <c r="F136" s="138" t="s">
        <v>4053</v>
      </c>
      <c r="G136" s="139" t="s">
        <v>345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82</v>
      </c>
    </row>
    <row r="137" spans="2:65" s="1" customFormat="1" ht="21.75" customHeight="1">
      <c r="B137" s="32"/>
      <c r="C137" s="136" t="s">
        <v>82</v>
      </c>
      <c r="D137" s="136" t="s">
        <v>254</v>
      </c>
      <c r="E137" s="137" t="s">
        <v>2299</v>
      </c>
      <c r="F137" s="138" t="s">
        <v>2664</v>
      </c>
      <c r="G137" s="139" t="s">
        <v>2001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259</v>
      </c>
    </row>
    <row r="138" spans="2:65" s="1" customFormat="1" ht="16.5" customHeight="1">
      <c r="B138" s="32"/>
      <c r="C138" s="136" t="s">
        <v>96</v>
      </c>
      <c r="D138" s="136" t="s">
        <v>254</v>
      </c>
      <c r="E138" s="137" t="s">
        <v>2301</v>
      </c>
      <c r="F138" s="138" t="s">
        <v>2665</v>
      </c>
      <c r="G138" s="139" t="s">
        <v>345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305</v>
      </c>
    </row>
    <row r="139" spans="2:65" s="11" customFormat="1" ht="22.9" customHeight="1">
      <c r="B139" s="124"/>
      <c r="D139" s="125" t="s">
        <v>72</v>
      </c>
      <c r="E139" s="134" t="s">
        <v>2536</v>
      </c>
      <c r="F139" s="134" t="s">
        <v>2666</v>
      </c>
      <c r="I139" s="127"/>
      <c r="J139" s="135">
        <f>BK139</f>
        <v>0</v>
      </c>
      <c r="L139" s="124"/>
      <c r="M139" s="129"/>
      <c r="P139" s="130">
        <f>SUM(P140:P162)</f>
        <v>0</v>
      </c>
      <c r="R139" s="130">
        <f>SUM(R140:R162)</f>
        <v>0</v>
      </c>
      <c r="T139" s="131">
        <f>SUM(T140:T162)</f>
        <v>0</v>
      </c>
      <c r="AR139" s="125" t="s">
        <v>80</v>
      </c>
      <c r="AT139" s="132" t="s">
        <v>72</v>
      </c>
      <c r="AU139" s="132" t="s">
        <v>80</v>
      </c>
      <c r="AY139" s="125" t="s">
        <v>252</v>
      </c>
      <c r="BK139" s="133">
        <f>SUM(BK140:BK162)</f>
        <v>0</v>
      </c>
    </row>
    <row r="140" spans="2:65" s="1" customFormat="1" ht="178.5" customHeight="1">
      <c r="B140" s="32"/>
      <c r="C140" s="136" t="s">
        <v>259</v>
      </c>
      <c r="D140" s="136" t="s">
        <v>254</v>
      </c>
      <c r="E140" s="137" t="s">
        <v>4054</v>
      </c>
      <c r="F140" s="138" t="s">
        <v>4055</v>
      </c>
      <c r="G140" s="139" t="s">
        <v>345</v>
      </c>
      <c r="H140" s="140">
        <v>1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320</v>
      </c>
    </row>
    <row r="141" spans="2:65" s="1" customFormat="1" ht="142.15" customHeight="1">
      <c r="B141" s="32"/>
      <c r="C141" s="136" t="s">
        <v>297</v>
      </c>
      <c r="D141" s="136" t="s">
        <v>254</v>
      </c>
      <c r="E141" s="137" t="s">
        <v>4056</v>
      </c>
      <c r="F141" s="138" t="s">
        <v>4057</v>
      </c>
      <c r="G141" s="139" t="s">
        <v>345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333</v>
      </c>
    </row>
    <row r="142" spans="2:65" s="1" customFormat="1" ht="24.2" customHeight="1">
      <c r="B142" s="32"/>
      <c r="C142" s="136" t="s">
        <v>305</v>
      </c>
      <c r="D142" s="136" t="s">
        <v>254</v>
      </c>
      <c r="E142" s="137" t="s">
        <v>4058</v>
      </c>
      <c r="F142" s="138" t="s">
        <v>4059</v>
      </c>
      <c r="G142" s="139" t="s">
        <v>345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8</v>
      </c>
    </row>
    <row r="143" spans="2:65" s="1" customFormat="1" ht="16.5" customHeight="1">
      <c r="B143" s="32"/>
      <c r="C143" s="136" t="s">
        <v>315</v>
      </c>
      <c r="D143" s="136" t="s">
        <v>254</v>
      </c>
      <c r="E143" s="137" t="s">
        <v>2883</v>
      </c>
      <c r="F143" s="138" t="s">
        <v>2884</v>
      </c>
      <c r="G143" s="139" t="s">
        <v>345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359</v>
      </c>
    </row>
    <row r="144" spans="2:65" s="1" customFormat="1" ht="16.5" customHeight="1">
      <c r="B144" s="32"/>
      <c r="C144" s="136" t="s">
        <v>320</v>
      </c>
      <c r="D144" s="136" t="s">
        <v>254</v>
      </c>
      <c r="E144" s="137" t="s">
        <v>2329</v>
      </c>
      <c r="F144" s="138" t="s">
        <v>2671</v>
      </c>
      <c r="G144" s="139" t="s">
        <v>345</v>
      </c>
      <c r="H144" s="140">
        <v>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368</v>
      </c>
    </row>
    <row r="145" spans="2:65" s="1" customFormat="1" ht="114.95" customHeight="1">
      <c r="B145" s="32"/>
      <c r="C145" s="136" t="s">
        <v>327</v>
      </c>
      <c r="D145" s="136" t="s">
        <v>254</v>
      </c>
      <c r="E145" s="137" t="s">
        <v>4060</v>
      </c>
      <c r="F145" s="138" t="s">
        <v>4061</v>
      </c>
      <c r="G145" s="139" t="s">
        <v>345</v>
      </c>
      <c r="H145" s="140">
        <v>1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380</v>
      </c>
    </row>
    <row r="146" spans="2:65" s="1" customFormat="1" ht="24.2" customHeight="1">
      <c r="B146" s="32"/>
      <c r="C146" s="136" t="s">
        <v>333</v>
      </c>
      <c r="D146" s="136" t="s">
        <v>254</v>
      </c>
      <c r="E146" s="137" t="s">
        <v>4062</v>
      </c>
      <c r="F146" s="138" t="s">
        <v>4063</v>
      </c>
      <c r="G146" s="139" t="s">
        <v>345</v>
      </c>
      <c r="H146" s="140">
        <v>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405</v>
      </c>
    </row>
    <row r="147" spans="2:65" s="1" customFormat="1" ht="21.75" customHeight="1">
      <c r="B147" s="32"/>
      <c r="C147" s="136" t="s">
        <v>342</v>
      </c>
      <c r="D147" s="136" t="s">
        <v>254</v>
      </c>
      <c r="E147" s="137" t="s">
        <v>2359</v>
      </c>
      <c r="F147" s="138" t="s">
        <v>2677</v>
      </c>
      <c r="G147" s="139" t="s">
        <v>345</v>
      </c>
      <c r="H147" s="140">
        <v>2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420</v>
      </c>
    </row>
    <row r="148" spans="2:65" s="1" customFormat="1" ht="101.25" customHeight="1">
      <c r="B148" s="32"/>
      <c r="C148" s="136" t="s">
        <v>8</v>
      </c>
      <c r="D148" s="136" t="s">
        <v>254</v>
      </c>
      <c r="E148" s="137" t="s">
        <v>4064</v>
      </c>
      <c r="F148" s="138" t="s">
        <v>2886</v>
      </c>
      <c r="G148" s="139" t="s">
        <v>345</v>
      </c>
      <c r="H148" s="140">
        <v>1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431</v>
      </c>
    </row>
    <row r="149" spans="2:65" s="1" customFormat="1" ht="24.2" customHeight="1">
      <c r="B149" s="32"/>
      <c r="C149" s="136" t="s">
        <v>353</v>
      </c>
      <c r="D149" s="136" t="s">
        <v>254</v>
      </c>
      <c r="E149" s="137" t="s">
        <v>2357</v>
      </c>
      <c r="F149" s="138" t="s">
        <v>2676</v>
      </c>
      <c r="G149" s="139" t="s">
        <v>345</v>
      </c>
      <c r="H149" s="140">
        <v>1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444</v>
      </c>
    </row>
    <row r="150" spans="2:65" s="1" customFormat="1" ht="21.75" customHeight="1">
      <c r="B150" s="32"/>
      <c r="C150" s="136" t="s">
        <v>359</v>
      </c>
      <c r="D150" s="136" t="s">
        <v>254</v>
      </c>
      <c r="E150" s="137" t="s">
        <v>2359</v>
      </c>
      <c r="F150" s="138" t="s">
        <v>2677</v>
      </c>
      <c r="G150" s="139" t="s">
        <v>345</v>
      </c>
      <c r="H150" s="140">
        <v>2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456</v>
      </c>
    </row>
    <row r="151" spans="2:65" s="1" customFormat="1" ht="16.5" customHeight="1">
      <c r="B151" s="32"/>
      <c r="C151" s="136" t="s">
        <v>363</v>
      </c>
      <c r="D151" s="136" t="s">
        <v>254</v>
      </c>
      <c r="E151" s="137" t="s">
        <v>2361</v>
      </c>
      <c r="F151" s="138" t="s">
        <v>2678</v>
      </c>
      <c r="G151" s="139" t="s">
        <v>345</v>
      </c>
      <c r="H151" s="140">
        <v>2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468</v>
      </c>
    </row>
    <row r="152" spans="2:65" s="1" customFormat="1" ht="78" customHeight="1">
      <c r="B152" s="32"/>
      <c r="C152" s="136" t="s">
        <v>368</v>
      </c>
      <c r="D152" s="136" t="s">
        <v>254</v>
      </c>
      <c r="E152" s="137" t="s">
        <v>4065</v>
      </c>
      <c r="F152" s="138" t="s">
        <v>4066</v>
      </c>
      <c r="G152" s="139" t="s">
        <v>345</v>
      </c>
      <c r="H152" s="140">
        <v>2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489</v>
      </c>
    </row>
    <row r="153" spans="2:65" s="1" customFormat="1" ht="16.5" customHeight="1">
      <c r="B153" s="32"/>
      <c r="C153" s="136" t="s">
        <v>373</v>
      </c>
      <c r="D153" s="136" t="s">
        <v>254</v>
      </c>
      <c r="E153" s="137" t="s">
        <v>4067</v>
      </c>
      <c r="F153" s="138" t="s">
        <v>4068</v>
      </c>
      <c r="G153" s="139" t="s">
        <v>345</v>
      </c>
      <c r="H153" s="140">
        <v>4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502</v>
      </c>
    </row>
    <row r="154" spans="2:65" s="1" customFormat="1" ht="16.5" customHeight="1">
      <c r="B154" s="32"/>
      <c r="C154" s="136" t="s">
        <v>380</v>
      </c>
      <c r="D154" s="136" t="s">
        <v>254</v>
      </c>
      <c r="E154" s="137" t="s">
        <v>2401</v>
      </c>
      <c r="F154" s="138" t="s">
        <v>2681</v>
      </c>
      <c r="G154" s="139" t="s">
        <v>345</v>
      </c>
      <c r="H154" s="140">
        <v>2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553</v>
      </c>
    </row>
    <row r="155" spans="2:65" s="1" customFormat="1" ht="55.5" customHeight="1">
      <c r="B155" s="32"/>
      <c r="C155" s="136" t="s">
        <v>399</v>
      </c>
      <c r="D155" s="136" t="s">
        <v>254</v>
      </c>
      <c r="E155" s="137" t="s">
        <v>2415</v>
      </c>
      <c r="F155" s="138" t="s">
        <v>2683</v>
      </c>
      <c r="G155" s="139" t="s">
        <v>345</v>
      </c>
      <c r="H155" s="140">
        <v>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565</v>
      </c>
    </row>
    <row r="156" spans="2:65" s="1" customFormat="1" ht="24.2" customHeight="1">
      <c r="B156" s="32"/>
      <c r="C156" s="136" t="s">
        <v>405</v>
      </c>
      <c r="D156" s="136" t="s">
        <v>254</v>
      </c>
      <c r="E156" s="137" t="s">
        <v>2685</v>
      </c>
      <c r="F156" s="138" t="s">
        <v>2686</v>
      </c>
      <c r="G156" s="139" t="s">
        <v>345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578</v>
      </c>
    </row>
    <row r="157" spans="2:65" s="1" customFormat="1" ht="16.5" customHeight="1">
      <c r="B157" s="32"/>
      <c r="C157" s="136" t="s">
        <v>7</v>
      </c>
      <c r="D157" s="136" t="s">
        <v>254</v>
      </c>
      <c r="E157" s="137" t="s">
        <v>2687</v>
      </c>
      <c r="F157" s="138" t="s">
        <v>2688</v>
      </c>
      <c r="G157" s="139" t="s">
        <v>345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590</v>
      </c>
    </row>
    <row r="158" spans="2:65" s="1" customFormat="1" ht="24.2" customHeight="1">
      <c r="B158" s="32"/>
      <c r="C158" s="136" t="s">
        <v>420</v>
      </c>
      <c r="D158" s="136" t="s">
        <v>254</v>
      </c>
      <c r="E158" s="137" t="s">
        <v>2689</v>
      </c>
      <c r="F158" s="138" t="s">
        <v>2690</v>
      </c>
      <c r="G158" s="139" t="s">
        <v>345</v>
      </c>
      <c r="H158" s="140">
        <v>2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602</v>
      </c>
    </row>
    <row r="159" spans="2:65" s="1" customFormat="1" ht="16.5" customHeight="1">
      <c r="B159" s="32"/>
      <c r="C159" s="136" t="s">
        <v>424</v>
      </c>
      <c r="D159" s="136" t="s">
        <v>254</v>
      </c>
      <c r="E159" s="137" t="s">
        <v>2691</v>
      </c>
      <c r="F159" s="138" t="s">
        <v>2692</v>
      </c>
      <c r="G159" s="139" t="s">
        <v>345</v>
      </c>
      <c r="H159" s="140">
        <v>2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614</v>
      </c>
    </row>
    <row r="160" spans="2:65" s="1" customFormat="1" ht="37.9" customHeight="1">
      <c r="B160" s="32"/>
      <c r="C160" s="136" t="s">
        <v>431</v>
      </c>
      <c r="D160" s="136" t="s">
        <v>254</v>
      </c>
      <c r="E160" s="137" t="s">
        <v>2693</v>
      </c>
      <c r="F160" s="138" t="s">
        <v>2694</v>
      </c>
      <c r="G160" s="139" t="s">
        <v>345</v>
      </c>
      <c r="H160" s="140">
        <v>2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637</v>
      </c>
    </row>
    <row r="161" spans="2:65" s="1" customFormat="1" ht="16.5" customHeight="1">
      <c r="B161" s="32"/>
      <c r="C161" s="136" t="s">
        <v>438</v>
      </c>
      <c r="D161" s="136" t="s">
        <v>254</v>
      </c>
      <c r="E161" s="137" t="s">
        <v>2695</v>
      </c>
      <c r="F161" s="138" t="s">
        <v>2696</v>
      </c>
      <c r="G161" s="139" t="s">
        <v>345</v>
      </c>
      <c r="H161" s="140">
        <v>2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655</v>
      </c>
    </row>
    <row r="162" spans="2:65" s="1" customFormat="1" ht="24.2" customHeight="1">
      <c r="B162" s="32"/>
      <c r="C162" s="136" t="s">
        <v>444</v>
      </c>
      <c r="D162" s="136" t="s">
        <v>254</v>
      </c>
      <c r="E162" s="137" t="s">
        <v>4069</v>
      </c>
      <c r="F162" s="138" t="s">
        <v>4070</v>
      </c>
      <c r="G162" s="139" t="s">
        <v>2699</v>
      </c>
      <c r="H162" s="140">
        <v>1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668</v>
      </c>
    </row>
    <row r="163" spans="2:65" s="11" customFormat="1" ht="22.9" customHeight="1">
      <c r="B163" s="124"/>
      <c r="D163" s="125" t="s">
        <v>72</v>
      </c>
      <c r="E163" s="134" t="s">
        <v>2555</v>
      </c>
      <c r="F163" s="134" t="s">
        <v>2700</v>
      </c>
      <c r="I163" s="127"/>
      <c r="J163" s="135">
        <f>BK163</f>
        <v>0</v>
      </c>
      <c r="L163" s="124"/>
      <c r="M163" s="129"/>
      <c r="P163" s="130">
        <f>SUM(P164:P167)</f>
        <v>0</v>
      </c>
      <c r="R163" s="130">
        <f>SUM(R164:R167)</f>
        <v>0</v>
      </c>
      <c r="T163" s="131">
        <f>SUM(T164:T167)</f>
        <v>0</v>
      </c>
      <c r="AR163" s="125" t="s">
        <v>80</v>
      </c>
      <c r="AT163" s="132" t="s">
        <v>72</v>
      </c>
      <c r="AU163" s="132" t="s">
        <v>80</v>
      </c>
      <c r="AY163" s="125" t="s">
        <v>252</v>
      </c>
      <c r="BK163" s="133">
        <f>SUM(BK164:BK167)</f>
        <v>0</v>
      </c>
    </row>
    <row r="164" spans="2:65" s="1" customFormat="1" ht="24.2" customHeight="1">
      <c r="B164" s="32"/>
      <c r="C164" s="136" t="s">
        <v>449</v>
      </c>
      <c r="D164" s="136" t="s">
        <v>254</v>
      </c>
      <c r="E164" s="137" t="s">
        <v>2701</v>
      </c>
      <c r="F164" s="138" t="s">
        <v>2702</v>
      </c>
      <c r="G164" s="139" t="s">
        <v>2001</v>
      </c>
      <c r="H164" s="140">
        <v>2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684</v>
      </c>
    </row>
    <row r="165" spans="2:65" s="1" customFormat="1" ht="128.65" customHeight="1">
      <c r="B165" s="32"/>
      <c r="C165" s="136" t="s">
        <v>456</v>
      </c>
      <c r="D165" s="136" t="s">
        <v>254</v>
      </c>
      <c r="E165" s="137" t="s">
        <v>4071</v>
      </c>
      <c r="F165" s="138" t="s">
        <v>2704</v>
      </c>
      <c r="G165" s="139" t="s">
        <v>2001</v>
      </c>
      <c r="H165" s="140">
        <v>2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697</v>
      </c>
    </row>
    <row r="166" spans="2:65" s="1" customFormat="1" ht="37.9" customHeight="1">
      <c r="B166" s="32"/>
      <c r="C166" s="136" t="s">
        <v>462</v>
      </c>
      <c r="D166" s="136" t="s">
        <v>254</v>
      </c>
      <c r="E166" s="137" t="s">
        <v>4072</v>
      </c>
      <c r="F166" s="138" t="s">
        <v>4073</v>
      </c>
      <c r="G166" s="139" t="s">
        <v>345</v>
      </c>
      <c r="H166" s="140">
        <v>2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707</v>
      </c>
    </row>
    <row r="167" spans="2:65" s="1" customFormat="1" ht="16.5" customHeight="1">
      <c r="B167" s="32"/>
      <c r="C167" s="136" t="s">
        <v>468</v>
      </c>
      <c r="D167" s="136" t="s">
        <v>254</v>
      </c>
      <c r="E167" s="137" t="s">
        <v>2707</v>
      </c>
      <c r="F167" s="138" t="s">
        <v>2708</v>
      </c>
      <c r="G167" s="139" t="s">
        <v>345</v>
      </c>
      <c r="H167" s="140">
        <v>2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717</v>
      </c>
    </row>
    <row r="168" spans="2:65" s="11" customFormat="1" ht="22.9" customHeight="1">
      <c r="B168" s="124"/>
      <c r="D168" s="125" t="s">
        <v>72</v>
      </c>
      <c r="E168" s="134" t="s">
        <v>2565</v>
      </c>
      <c r="F168" s="134" t="s">
        <v>2709</v>
      </c>
      <c r="I168" s="127"/>
      <c r="J168" s="135">
        <f>BK168</f>
        <v>0</v>
      </c>
      <c r="L168" s="124"/>
      <c r="M168" s="129"/>
      <c r="P168" s="130">
        <f>SUM(P169:P171)</f>
        <v>0</v>
      </c>
      <c r="R168" s="130">
        <f>SUM(R169:R171)</f>
        <v>0</v>
      </c>
      <c r="T168" s="131">
        <f>SUM(T169:T171)</f>
        <v>0</v>
      </c>
      <c r="AR168" s="125" t="s">
        <v>80</v>
      </c>
      <c r="AT168" s="132" t="s">
        <v>72</v>
      </c>
      <c r="AU168" s="132" t="s">
        <v>80</v>
      </c>
      <c r="AY168" s="125" t="s">
        <v>252</v>
      </c>
      <c r="BK168" s="133">
        <f>SUM(BK169:BK171)</f>
        <v>0</v>
      </c>
    </row>
    <row r="169" spans="2:65" s="1" customFormat="1" ht="24.2" customHeight="1">
      <c r="B169" s="32"/>
      <c r="C169" s="136" t="s">
        <v>481</v>
      </c>
      <c r="D169" s="136" t="s">
        <v>254</v>
      </c>
      <c r="E169" s="137" t="s">
        <v>2797</v>
      </c>
      <c r="F169" s="138" t="s">
        <v>2798</v>
      </c>
      <c r="G169" s="139" t="s">
        <v>2712</v>
      </c>
      <c r="H169" s="140">
        <v>8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732</v>
      </c>
    </row>
    <row r="170" spans="2:65" s="1" customFormat="1" ht="24.2" customHeight="1">
      <c r="B170" s="32"/>
      <c r="C170" s="136" t="s">
        <v>489</v>
      </c>
      <c r="D170" s="136" t="s">
        <v>254</v>
      </c>
      <c r="E170" s="137" t="s">
        <v>4074</v>
      </c>
      <c r="F170" s="138" t="s">
        <v>4075</v>
      </c>
      <c r="G170" s="139" t="s">
        <v>2712</v>
      </c>
      <c r="H170" s="140">
        <v>8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744</v>
      </c>
    </row>
    <row r="171" spans="2:65" s="1" customFormat="1" ht="44.25" customHeight="1">
      <c r="B171" s="32"/>
      <c r="C171" s="136" t="s">
        <v>493</v>
      </c>
      <c r="D171" s="136" t="s">
        <v>254</v>
      </c>
      <c r="E171" s="137" t="s">
        <v>2721</v>
      </c>
      <c r="F171" s="138" t="s">
        <v>2722</v>
      </c>
      <c r="G171" s="139" t="s">
        <v>257</v>
      </c>
      <c r="H171" s="140">
        <v>3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758</v>
      </c>
    </row>
    <row r="172" spans="2:65" s="11" customFormat="1" ht="22.9" customHeight="1">
      <c r="B172" s="124"/>
      <c r="D172" s="125" t="s">
        <v>72</v>
      </c>
      <c r="E172" s="134" t="s">
        <v>2569</v>
      </c>
      <c r="F172" s="134" t="s">
        <v>2729</v>
      </c>
      <c r="I172" s="127"/>
      <c r="J172" s="135">
        <f>BK172</f>
        <v>0</v>
      </c>
      <c r="L172" s="124"/>
      <c r="M172" s="129"/>
      <c r="P172" s="130">
        <v>0</v>
      </c>
      <c r="R172" s="130">
        <v>0</v>
      </c>
      <c r="T172" s="131">
        <v>0</v>
      </c>
      <c r="AR172" s="125" t="s">
        <v>80</v>
      </c>
      <c r="AT172" s="132" t="s">
        <v>72</v>
      </c>
      <c r="AU172" s="132" t="s">
        <v>80</v>
      </c>
      <c r="AY172" s="125" t="s">
        <v>252</v>
      </c>
      <c r="BK172" s="133">
        <v>0</v>
      </c>
    </row>
    <row r="173" spans="2:65" s="11" customFormat="1" ht="22.9" customHeight="1">
      <c r="B173" s="124"/>
      <c r="D173" s="125" t="s">
        <v>72</v>
      </c>
      <c r="E173" s="134" t="s">
        <v>2572</v>
      </c>
      <c r="F173" s="134" t="s">
        <v>2730</v>
      </c>
      <c r="I173" s="127"/>
      <c r="J173" s="135">
        <f>BK173</f>
        <v>0</v>
      </c>
      <c r="L173" s="124"/>
      <c r="M173" s="129"/>
      <c r="P173" s="130">
        <f>SUM(P174:P186)</f>
        <v>0</v>
      </c>
      <c r="R173" s="130">
        <f>SUM(R174:R186)</f>
        <v>0</v>
      </c>
      <c r="T173" s="131">
        <f>SUM(T174:T186)</f>
        <v>0</v>
      </c>
      <c r="AR173" s="125" t="s">
        <v>80</v>
      </c>
      <c r="AT173" s="132" t="s">
        <v>72</v>
      </c>
      <c r="AU173" s="132" t="s">
        <v>80</v>
      </c>
      <c r="AY173" s="125" t="s">
        <v>252</v>
      </c>
      <c r="BK173" s="133">
        <f>SUM(BK174:BK186)</f>
        <v>0</v>
      </c>
    </row>
    <row r="174" spans="2:65" s="1" customFormat="1" ht="16.5" customHeight="1">
      <c r="B174" s="32"/>
      <c r="C174" s="136" t="s">
        <v>502</v>
      </c>
      <c r="D174" s="136" t="s">
        <v>254</v>
      </c>
      <c r="E174" s="137" t="s">
        <v>2733</v>
      </c>
      <c r="F174" s="138" t="s">
        <v>2734</v>
      </c>
      <c r="G174" s="139" t="s">
        <v>345</v>
      </c>
      <c r="H174" s="140">
        <v>2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768</v>
      </c>
    </row>
    <row r="175" spans="2:65" s="1" customFormat="1" ht="16.5" customHeight="1">
      <c r="B175" s="32"/>
      <c r="C175" s="136" t="s">
        <v>543</v>
      </c>
      <c r="D175" s="136" t="s">
        <v>254</v>
      </c>
      <c r="E175" s="137" t="s">
        <v>4076</v>
      </c>
      <c r="F175" s="138" t="s">
        <v>4077</v>
      </c>
      <c r="G175" s="139" t="s">
        <v>345</v>
      </c>
      <c r="H175" s="140">
        <v>7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786</v>
      </c>
    </row>
    <row r="176" spans="2:65" s="1" customFormat="1" ht="16.5" customHeight="1">
      <c r="B176" s="32"/>
      <c r="C176" s="136" t="s">
        <v>553</v>
      </c>
      <c r="D176" s="136" t="s">
        <v>254</v>
      </c>
      <c r="E176" s="137" t="s">
        <v>4078</v>
      </c>
      <c r="F176" s="138" t="s">
        <v>4079</v>
      </c>
      <c r="G176" s="139" t="s">
        <v>345</v>
      </c>
      <c r="H176" s="140">
        <v>1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799</v>
      </c>
    </row>
    <row r="177" spans="2:65" s="1" customFormat="1" ht="16.5" customHeight="1">
      <c r="B177" s="32"/>
      <c r="C177" s="136" t="s">
        <v>559</v>
      </c>
      <c r="D177" s="136" t="s">
        <v>254</v>
      </c>
      <c r="E177" s="137" t="s">
        <v>4080</v>
      </c>
      <c r="F177" s="138" t="s">
        <v>4081</v>
      </c>
      <c r="G177" s="139" t="s">
        <v>345</v>
      </c>
      <c r="H177" s="140">
        <v>2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809</v>
      </c>
    </row>
    <row r="178" spans="2:65" s="1" customFormat="1" ht="16.5" customHeight="1">
      <c r="B178" s="32"/>
      <c r="C178" s="136" t="s">
        <v>565</v>
      </c>
      <c r="D178" s="136" t="s">
        <v>254</v>
      </c>
      <c r="E178" s="137" t="s">
        <v>4082</v>
      </c>
      <c r="F178" s="138" t="s">
        <v>4083</v>
      </c>
      <c r="G178" s="139" t="s">
        <v>345</v>
      </c>
      <c r="H178" s="140">
        <v>1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819</v>
      </c>
    </row>
    <row r="179" spans="2:65" s="1" customFormat="1" ht="16.5" customHeight="1">
      <c r="B179" s="32"/>
      <c r="C179" s="136" t="s">
        <v>574</v>
      </c>
      <c r="D179" s="136" t="s">
        <v>254</v>
      </c>
      <c r="E179" s="137" t="s">
        <v>4084</v>
      </c>
      <c r="F179" s="138" t="s">
        <v>4085</v>
      </c>
      <c r="G179" s="139" t="s">
        <v>345</v>
      </c>
      <c r="H179" s="140">
        <v>13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828</v>
      </c>
    </row>
    <row r="180" spans="2:65" s="1" customFormat="1" ht="37.9" customHeight="1">
      <c r="B180" s="32"/>
      <c r="C180" s="136" t="s">
        <v>578</v>
      </c>
      <c r="D180" s="136" t="s">
        <v>254</v>
      </c>
      <c r="E180" s="137" t="s">
        <v>2737</v>
      </c>
      <c r="F180" s="138" t="s">
        <v>2738</v>
      </c>
      <c r="G180" s="139" t="s">
        <v>345</v>
      </c>
      <c r="H180" s="140">
        <v>13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837</v>
      </c>
    </row>
    <row r="181" spans="2:65" s="1" customFormat="1" ht="37.9" customHeight="1">
      <c r="B181" s="32"/>
      <c r="C181" s="136" t="s">
        <v>585</v>
      </c>
      <c r="D181" s="136" t="s">
        <v>254</v>
      </c>
      <c r="E181" s="137" t="s">
        <v>4086</v>
      </c>
      <c r="F181" s="138" t="s">
        <v>4087</v>
      </c>
      <c r="G181" s="139" t="s">
        <v>345</v>
      </c>
      <c r="H181" s="140">
        <v>2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82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847</v>
      </c>
    </row>
    <row r="182" spans="2:65" s="1" customFormat="1" ht="90" customHeight="1">
      <c r="B182" s="32"/>
      <c r="C182" s="136" t="s">
        <v>590</v>
      </c>
      <c r="D182" s="136" t="s">
        <v>254</v>
      </c>
      <c r="E182" s="137" t="s">
        <v>4088</v>
      </c>
      <c r="F182" s="138" t="s">
        <v>2744</v>
      </c>
      <c r="G182" s="139" t="s">
        <v>345</v>
      </c>
      <c r="H182" s="140">
        <v>15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857</v>
      </c>
    </row>
    <row r="183" spans="2:65" s="1" customFormat="1" ht="55.5" customHeight="1">
      <c r="B183" s="32"/>
      <c r="C183" s="136" t="s">
        <v>596</v>
      </c>
      <c r="D183" s="136" t="s">
        <v>254</v>
      </c>
      <c r="E183" s="137" t="s">
        <v>2745</v>
      </c>
      <c r="F183" s="138" t="s">
        <v>2746</v>
      </c>
      <c r="G183" s="139" t="s">
        <v>345</v>
      </c>
      <c r="H183" s="140">
        <v>30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868</v>
      </c>
    </row>
    <row r="184" spans="2:65" s="1" customFormat="1" ht="55.5" customHeight="1">
      <c r="B184" s="32"/>
      <c r="C184" s="136" t="s">
        <v>602</v>
      </c>
      <c r="D184" s="136" t="s">
        <v>254</v>
      </c>
      <c r="E184" s="137" t="s">
        <v>2749</v>
      </c>
      <c r="F184" s="138" t="s">
        <v>2750</v>
      </c>
      <c r="G184" s="139" t="s">
        <v>345</v>
      </c>
      <c r="H184" s="140">
        <v>15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878</v>
      </c>
    </row>
    <row r="185" spans="2:65" s="1" customFormat="1" ht="16.5" customHeight="1">
      <c r="B185" s="32"/>
      <c r="C185" s="136" t="s">
        <v>607</v>
      </c>
      <c r="D185" s="136" t="s">
        <v>254</v>
      </c>
      <c r="E185" s="137" t="s">
        <v>2751</v>
      </c>
      <c r="F185" s="138" t="s">
        <v>2752</v>
      </c>
      <c r="G185" s="139" t="s">
        <v>345</v>
      </c>
      <c r="H185" s="140">
        <v>15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888</v>
      </c>
    </row>
    <row r="186" spans="2:65" s="1" customFormat="1" ht="16.5" customHeight="1">
      <c r="B186" s="32"/>
      <c r="C186" s="136" t="s">
        <v>614</v>
      </c>
      <c r="D186" s="136" t="s">
        <v>254</v>
      </c>
      <c r="E186" s="137" t="s">
        <v>4089</v>
      </c>
      <c r="F186" s="138" t="s">
        <v>4085</v>
      </c>
      <c r="G186" s="139" t="s">
        <v>345</v>
      </c>
      <c r="H186" s="140">
        <v>15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898</v>
      </c>
    </row>
    <row r="187" spans="2:65" s="11" customFormat="1" ht="22.9" customHeight="1">
      <c r="B187" s="124"/>
      <c r="D187" s="125" t="s">
        <v>72</v>
      </c>
      <c r="E187" s="134" t="s">
        <v>2536</v>
      </c>
      <c r="F187" s="134" t="s">
        <v>2666</v>
      </c>
      <c r="I187" s="127"/>
      <c r="J187" s="135">
        <f>BK187</f>
        <v>0</v>
      </c>
      <c r="L187" s="124"/>
      <c r="M187" s="129"/>
      <c r="P187" s="130">
        <f>SUM(P188:P195)</f>
        <v>0</v>
      </c>
      <c r="R187" s="130">
        <f>SUM(R188:R195)</f>
        <v>0</v>
      </c>
      <c r="T187" s="131">
        <f>SUM(T188:T195)</f>
        <v>0</v>
      </c>
      <c r="AR187" s="125" t="s">
        <v>80</v>
      </c>
      <c r="AT187" s="132" t="s">
        <v>72</v>
      </c>
      <c r="AU187" s="132" t="s">
        <v>80</v>
      </c>
      <c r="AY187" s="125" t="s">
        <v>252</v>
      </c>
      <c r="BK187" s="133">
        <f>SUM(BK188:BK195)</f>
        <v>0</v>
      </c>
    </row>
    <row r="188" spans="2:65" s="1" customFormat="1" ht="90" customHeight="1">
      <c r="B188" s="32"/>
      <c r="C188" s="136" t="s">
        <v>623</v>
      </c>
      <c r="D188" s="136" t="s">
        <v>254</v>
      </c>
      <c r="E188" s="137" t="s">
        <v>4090</v>
      </c>
      <c r="F188" s="138" t="s">
        <v>4091</v>
      </c>
      <c r="G188" s="139" t="s">
        <v>345</v>
      </c>
      <c r="H188" s="140">
        <v>4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914</v>
      </c>
    </row>
    <row r="189" spans="2:65" s="1" customFormat="1" ht="21.75" customHeight="1">
      <c r="B189" s="32"/>
      <c r="C189" s="136" t="s">
        <v>637</v>
      </c>
      <c r="D189" s="136" t="s">
        <v>254</v>
      </c>
      <c r="E189" s="137" t="s">
        <v>2771</v>
      </c>
      <c r="F189" s="138" t="s">
        <v>2772</v>
      </c>
      <c r="G189" s="139" t="s">
        <v>345</v>
      </c>
      <c r="H189" s="140">
        <v>4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925</v>
      </c>
    </row>
    <row r="190" spans="2:65" s="1" customFormat="1" ht="24.2" customHeight="1">
      <c r="B190" s="32"/>
      <c r="C190" s="136" t="s">
        <v>651</v>
      </c>
      <c r="D190" s="136" t="s">
        <v>254</v>
      </c>
      <c r="E190" s="137" t="s">
        <v>4092</v>
      </c>
      <c r="F190" s="138" t="s">
        <v>2774</v>
      </c>
      <c r="G190" s="139" t="s">
        <v>345</v>
      </c>
      <c r="H190" s="140">
        <v>4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934</v>
      </c>
    </row>
    <row r="191" spans="2:65" s="1" customFormat="1" ht="66.75" customHeight="1">
      <c r="B191" s="32"/>
      <c r="C191" s="136" t="s">
        <v>655</v>
      </c>
      <c r="D191" s="136" t="s">
        <v>254</v>
      </c>
      <c r="E191" s="137" t="s">
        <v>4093</v>
      </c>
      <c r="F191" s="138" t="s">
        <v>4094</v>
      </c>
      <c r="G191" s="139" t="s">
        <v>345</v>
      </c>
      <c r="H191" s="140">
        <v>2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944</v>
      </c>
    </row>
    <row r="192" spans="2:65" s="1" customFormat="1" ht="21.75" customHeight="1">
      <c r="B192" s="32"/>
      <c r="C192" s="136" t="s">
        <v>660</v>
      </c>
      <c r="D192" s="136" t="s">
        <v>254</v>
      </c>
      <c r="E192" s="137" t="s">
        <v>2771</v>
      </c>
      <c r="F192" s="138" t="s">
        <v>2772</v>
      </c>
      <c r="G192" s="139" t="s">
        <v>345</v>
      </c>
      <c r="H192" s="140">
        <v>2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259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259</v>
      </c>
      <c r="BM192" s="147" t="s">
        <v>971</v>
      </c>
    </row>
    <row r="193" spans="2:65" s="1" customFormat="1" ht="24.2" customHeight="1">
      <c r="B193" s="32"/>
      <c r="C193" s="136" t="s">
        <v>668</v>
      </c>
      <c r="D193" s="136" t="s">
        <v>254</v>
      </c>
      <c r="E193" s="137" t="s">
        <v>2773</v>
      </c>
      <c r="F193" s="138" t="s">
        <v>2774</v>
      </c>
      <c r="G193" s="139" t="s">
        <v>345</v>
      </c>
      <c r="H193" s="140">
        <v>2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983</v>
      </c>
    </row>
    <row r="194" spans="2:65" s="1" customFormat="1" ht="16.5" customHeight="1">
      <c r="B194" s="32"/>
      <c r="C194" s="136" t="s">
        <v>678</v>
      </c>
      <c r="D194" s="136" t="s">
        <v>254</v>
      </c>
      <c r="E194" s="137" t="s">
        <v>2401</v>
      </c>
      <c r="F194" s="138" t="s">
        <v>2681</v>
      </c>
      <c r="G194" s="139" t="s">
        <v>345</v>
      </c>
      <c r="H194" s="140">
        <v>6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993</v>
      </c>
    </row>
    <row r="195" spans="2:65" s="1" customFormat="1" ht="24.2" customHeight="1">
      <c r="B195" s="32"/>
      <c r="C195" s="136" t="s">
        <v>684</v>
      </c>
      <c r="D195" s="136" t="s">
        <v>254</v>
      </c>
      <c r="E195" s="137" t="s">
        <v>4095</v>
      </c>
      <c r="F195" s="138" t="s">
        <v>4070</v>
      </c>
      <c r="G195" s="139" t="s">
        <v>2699</v>
      </c>
      <c r="H195" s="140">
        <v>1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1003</v>
      </c>
    </row>
    <row r="196" spans="2:65" s="11" customFormat="1" ht="22.9" customHeight="1">
      <c r="B196" s="124"/>
      <c r="D196" s="125" t="s">
        <v>72</v>
      </c>
      <c r="E196" s="134" t="s">
        <v>2555</v>
      </c>
      <c r="F196" s="134" t="s">
        <v>2700</v>
      </c>
      <c r="I196" s="127"/>
      <c r="J196" s="135">
        <f>BK196</f>
        <v>0</v>
      </c>
      <c r="L196" s="124"/>
      <c r="M196" s="129"/>
      <c r="P196" s="130">
        <f>SUM(P197:P199)</f>
        <v>0</v>
      </c>
      <c r="R196" s="130">
        <f>SUM(R197:R199)</f>
        <v>0</v>
      </c>
      <c r="T196" s="131">
        <f>SUM(T197:T199)</f>
        <v>0</v>
      </c>
      <c r="AR196" s="125" t="s">
        <v>80</v>
      </c>
      <c r="AT196" s="132" t="s">
        <v>72</v>
      </c>
      <c r="AU196" s="132" t="s">
        <v>80</v>
      </c>
      <c r="AY196" s="125" t="s">
        <v>252</v>
      </c>
      <c r="BK196" s="133">
        <f>SUM(BK197:BK199)</f>
        <v>0</v>
      </c>
    </row>
    <row r="197" spans="2:65" s="1" customFormat="1" ht="33" customHeight="1">
      <c r="B197" s="32"/>
      <c r="C197" s="136" t="s">
        <v>691</v>
      </c>
      <c r="D197" s="136" t="s">
        <v>254</v>
      </c>
      <c r="E197" s="137" t="s">
        <v>2777</v>
      </c>
      <c r="F197" s="138" t="s">
        <v>2778</v>
      </c>
      <c r="G197" s="139" t="s">
        <v>2712</v>
      </c>
      <c r="H197" s="140">
        <v>111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1013</v>
      </c>
    </row>
    <row r="198" spans="2:65" s="1" customFormat="1" ht="16.5" customHeight="1">
      <c r="B198" s="32"/>
      <c r="C198" s="136" t="s">
        <v>697</v>
      </c>
      <c r="D198" s="136" t="s">
        <v>254</v>
      </c>
      <c r="E198" s="137" t="s">
        <v>4096</v>
      </c>
      <c r="F198" s="138" t="s">
        <v>4097</v>
      </c>
      <c r="G198" s="139" t="s">
        <v>2712</v>
      </c>
      <c r="H198" s="140">
        <v>111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259</v>
      </c>
      <c r="AT198" s="147" t="s">
        <v>254</v>
      </c>
      <c r="AU198" s="147" t="s">
        <v>82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259</v>
      </c>
      <c r="BM198" s="147" t="s">
        <v>1024</v>
      </c>
    </row>
    <row r="199" spans="2:65" s="1" customFormat="1" ht="55.5" customHeight="1">
      <c r="B199" s="32"/>
      <c r="C199" s="136" t="s">
        <v>702</v>
      </c>
      <c r="D199" s="136" t="s">
        <v>254</v>
      </c>
      <c r="E199" s="137" t="s">
        <v>4098</v>
      </c>
      <c r="F199" s="138" t="s">
        <v>4099</v>
      </c>
      <c r="G199" s="139" t="s">
        <v>2001</v>
      </c>
      <c r="H199" s="140">
        <v>6</v>
      </c>
      <c r="I199" s="141"/>
      <c r="J199" s="142">
        <f>ROUND(I199*H199,2)</f>
        <v>0</v>
      </c>
      <c r="K199" s="138" t="s">
        <v>1</v>
      </c>
      <c r="L199" s="32"/>
      <c r="M199" s="143" t="s">
        <v>1</v>
      </c>
      <c r="N199" s="144" t="s">
        <v>38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1032</v>
      </c>
    </row>
    <row r="200" spans="2:65" s="11" customFormat="1" ht="22.9" customHeight="1">
      <c r="B200" s="124"/>
      <c r="D200" s="125" t="s">
        <v>72</v>
      </c>
      <c r="E200" s="134" t="s">
        <v>2565</v>
      </c>
      <c r="F200" s="134" t="s">
        <v>2709</v>
      </c>
      <c r="I200" s="127"/>
      <c r="J200" s="135">
        <f>BK200</f>
        <v>0</v>
      </c>
      <c r="L200" s="124"/>
      <c r="M200" s="129"/>
      <c r="P200" s="130">
        <f>SUM(P201:P211)</f>
        <v>0</v>
      </c>
      <c r="R200" s="130">
        <f>SUM(R201:R211)</f>
        <v>0</v>
      </c>
      <c r="T200" s="131">
        <f>SUM(T201:T211)</f>
        <v>0</v>
      </c>
      <c r="AR200" s="125" t="s">
        <v>80</v>
      </c>
      <c r="AT200" s="132" t="s">
        <v>72</v>
      </c>
      <c r="AU200" s="132" t="s">
        <v>80</v>
      </c>
      <c r="AY200" s="125" t="s">
        <v>252</v>
      </c>
      <c r="BK200" s="133">
        <f>SUM(BK201:BK211)</f>
        <v>0</v>
      </c>
    </row>
    <row r="201" spans="2:65" s="1" customFormat="1" ht="24.2" customHeight="1">
      <c r="B201" s="32"/>
      <c r="C201" s="136" t="s">
        <v>707</v>
      </c>
      <c r="D201" s="136" t="s">
        <v>254</v>
      </c>
      <c r="E201" s="137" t="s">
        <v>2791</v>
      </c>
      <c r="F201" s="138" t="s">
        <v>2792</v>
      </c>
      <c r="G201" s="139" t="s">
        <v>2712</v>
      </c>
      <c r="H201" s="140">
        <v>26</v>
      </c>
      <c r="I201" s="141"/>
      <c r="J201" s="142">
        <f>ROUND(I201*H201,2)</f>
        <v>0</v>
      </c>
      <c r="K201" s="138" t="s">
        <v>1</v>
      </c>
      <c r="L201" s="32"/>
      <c r="M201" s="143" t="s">
        <v>1</v>
      </c>
      <c r="N201" s="144" t="s">
        <v>38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259</v>
      </c>
      <c r="AT201" s="147" t="s">
        <v>254</v>
      </c>
      <c r="AU201" s="147" t="s">
        <v>82</v>
      </c>
      <c r="AY201" s="17" t="s">
        <v>252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80</v>
      </c>
      <c r="BK201" s="148">
        <f>ROUND(I201*H201,2)</f>
        <v>0</v>
      </c>
      <c r="BL201" s="17" t="s">
        <v>259</v>
      </c>
      <c r="BM201" s="147" t="s">
        <v>1043</v>
      </c>
    </row>
    <row r="202" spans="2:65" s="1" customFormat="1" ht="24.2" customHeight="1">
      <c r="B202" s="32"/>
      <c r="C202" s="136" t="s">
        <v>712</v>
      </c>
      <c r="D202" s="136" t="s">
        <v>254</v>
      </c>
      <c r="E202" s="137" t="s">
        <v>2793</v>
      </c>
      <c r="F202" s="138" t="s">
        <v>2794</v>
      </c>
      <c r="G202" s="139" t="s">
        <v>2712</v>
      </c>
      <c r="H202" s="140">
        <v>33</v>
      </c>
      <c r="I202" s="141"/>
      <c r="J202" s="142">
        <f>ROUND(I202*H202,2)</f>
        <v>0</v>
      </c>
      <c r="K202" s="138" t="s">
        <v>1</v>
      </c>
      <c r="L202" s="32"/>
      <c r="M202" s="143" t="s">
        <v>1</v>
      </c>
      <c r="N202" s="144" t="s">
        <v>38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259</v>
      </c>
      <c r="AT202" s="147" t="s">
        <v>254</v>
      </c>
      <c r="AU202" s="147" t="s">
        <v>82</v>
      </c>
      <c r="AY202" s="17" t="s">
        <v>252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80</v>
      </c>
      <c r="BK202" s="148">
        <f>ROUND(I202*H202,2)</f>
        <v>0</v>
      </c>
      <c r="BL202" s="17" t="s">
        <v>259</v>
      </c>
      <c r="BM202" s="147" t="s">
        <v>1054</v>
      </c>
    </row>
    <row r="203" spans="2:65" s="1" customFormat="1" ht="24.2" customHeight="1">
      <c r="B203" s="32"/>
      <c r="C203" s="136" t="s">
        <v>717</v>
      </c>
      <c r="D203" s="136" t="s">
        <v>254</v>
      </c>
      <c r="E203" s="137" t="s">
        <v>2795</v>
      </c>
      <c r="F203" s="138" t="s">
        <v>2796</v>
      </c>
      <c r="G203" s="139" t="s">
        <v>2712</v>
      </c>
      <c r="H203" s="140">
        <v>32</v>
      </c>
      <c r="I203" s="141"/>
      <c r="J203" s="142">
        <f>ROUND(I203*H203,2)</f>
        <v>0</v>
      </c>
      <c r="K203" s="138" t="s">
        <v>1</v>
      </c>
      <c r="L203" s="32"/>
      <c r="M203" s="143" t="s">
        <v>1</v>
      </c>
      <c r="N203" s="144" t="s">
        <v>38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259</v>
      </c>
      <c r="AT203" s="147" t="s">
        <v>254</v>
      </c>
      <c r="AU203" s="147" t="s">
        <v>82</v>
      </c>
      <c r="AY203" s="17" t="s">
        <v>252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80</v>
      </c>
      <c r="BK203" s="148">
        <f>ROUND(I203*H203,2)</f>
        <v>0</v>
      </c>
      <c r="BL203" s="17" t="s">
        <v>259</v>
      </c>
      <c r="BM203" s="147" t="s">
        <v>1063</v>
      </c>
    </row>
    <row r="204" spans="2:65" s="1" customFormat="1" ht="24.2" customHeight="1">
      <c r="B204" s="32"/>
      <c r="C204" s="136" t="s">
        <v>722</v>
      </c>
      <c r="D204" s="136" t="s">
        <v>254</v>
      </c>
      <c r="E204" s="137" t="s">
        <v>2797</v>
      </c>
      <c r="F204" s="138" t="s">
        <v>2798</v>
      </c>
      <c r="G204" s="139" t="s">
        <v>2712</v>
      </c>
      <c r="H204" s="140">
        <v>82</v>
      </c>
      <c r="I204" s="141"/>
      <c r="J204" s="142">
        <f>ROUND(I204*H204,2)</f>
        <v>0</v>
      </c>
      <c r="K204" s="138" t="s">
        <v>1</v>
      </c>
      <c r="L204" s="32"/>
      <c r="M204" s="143" t="s">
        <v>1</v>
      </c>
      <c r="N204" s="144" t="s">
        <v>38</v>
      </c>
      <c r="P204" s="145">
        <f>O204*H204</f>
        <v>0</v>
      </c>
      <c r="Q204" s="145">
        <v>0</v>
      </c>
      <c r="R204" s="145">
        <f>Q204*H204</f>
        <v>0</v>
      </c>
      <c r="S204" s="145">
        <v>0</v>
      </c>
      <c r="T204" s="146">
        <f>S204*H204</f>
        <v>0</v>
      </c>
      <c r="AR204" s="147" t="s">
        <v>259</v>
      </c>
      <c r="AT204" s="147" t="s">
        <v>254</v>
      </c>
      <c r="AU204" s="147" t="s">
        <v>82</v>
      </c>
      <c r="AY204" s="17" t="s">
        <v>252</v>
      </c>
      <c r="BE204" s="148">
        <f>IF(N204="základní",J204,0)</f>
        <v>0</v>
      </c>
      <c r="BF204" s="148">
        <f>IF(N204="snížená",J204,0)</f>
        <v>0</v>
      </c>
      <c r="BG204" s="148">
        <f>IF(N204="zákl. přenesená",J204,0)</f>
        <v>0</v>
      </c>
      <c r="BH204" s="148">
        <f>IF(N204="sníž. přenesená",J204,0)</f>
        <v>0</v>
      </c>
      <c r="BI204" s="148">
        <f>IF(N204="nulová",J204,0)</f>
        <v>0</v>
      </c>
      <c r="BJ204" s="17" t="s">
        <v>80</v>
      </c>
      <c r="BK204" s="148">
        <f>ROUND(I204*H204,2)</f>
        <v>0</v>
      </c>
      <c r="BL204" s="17" t="s">
        <v>259</v>
      </c>
      <c r="BM204" s="147" t="s">
        <v>1074</v>
      </c>
    </row>
    <row r="205" spans="2:65" s="1" customFormat="1" ht="24.2" customHeight="1">
      <c r="B205" s="32"/>
      <c r="C205" s="136" t="s">
        <v>732</v>
      </c>
      <c r="D205" s="136" t="s">
        <v>254</v>
      </c>
      <c r="E205" s="137" t="s">
        <v>2805</v>
      </c>
      <c r="F205" s="138" t="s">
        <v>2806</v>
      </c>
      <c r="G205" s="139" t="s">
        <v>2712</v>
      </c>
      <c r="H205" s="140">
        <v>4</v>
      </c>
      <c r="I205" s="141"/>
      <c r="J205" s="142">
        <f>ROUND(I205*H205,2)</f>
        <v>0</v>
      </c>
      <c r="K205" s="138" t="s">
        <v>1</v>
      </c>
      <c r="L205" s="32"/>
      <c r="M205" s="143" t="s">
        <v>1</v>
      </c>
      <c r="N205" s="144" t="s">
        <v>38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259</v>
      </c>
      <c r="AT205" s="147" t="s">
        <v>254</v>
      </c>
      <c r="AU205" s="147" t="s">
        <v>82</v>
      </c>
      <c r="AY205" s="17" t="s">
        <v>252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80</v>
      </c>
      <c r="BK205" s="148">
        <f>ROUND(I205*H205,2)</f>
        <v>0</v>
      </c>
      <c r="BL205" s="17" t="s">
        <v>259</v>
      </c>
      <c r="BM205" s="147" t="s">
        <v>1084</v>
      </c>
    </row>
    <row r="206" spans="2:65" s="1" customFormat="1" ht="24.2" customHeight="1">
      <c r="B206" s="32"/>
      <c r="C206" s="136" t="s">
        <v>740</v>
      </c>
      <c r="D206" s="136" t="s">
        <v>254</v>
      </c>
      <c r="E206" s="137" t="s">
        <v>4100</v>
      </c>
      <c r="F206" s="138" t="s">
        <v>4101</v>
      </c>
      <c r="G206" s="139" t="s">
        <v>2712</v>
      </c>
      <c r="H206" s="140">
        <v>14</v>
      </c>
      <c r="I206" s="141"/>
      <c r="J206" s="142">
        <f>ROUND(I206*H206,2)</f>
        <v>0</v>
      </c>
      <c r="K206" s="138" t="s">
        <v>1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259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259</v>
      </c>
      <c r="BM206" s="147" t="s">
        <v>1095</v>
      </c>
    </row>
    <row r="207" spans="2:65" s="1" customFormat="1" ht="24.2" customHeight="1">
      <c r="B207" s="32"/>
      <c r="C207" s="136" t="s">
        <v>744</v>
      </c>
      <c r="D207" s="136" t="s">
        <v>254</v>
      </c>
      <c r="E207" s="137" t="s">
        <v>2807</v>
      </c>
      <c r="F207" s="138" t="s">
        <v>2808</v>
      </c>
      <c r="G207" s="139" t="s">
        <v>2712</v>
      </c>
      <c r="H207" s="140">
        <v>4</v>
      </c>
      <c r="I207" s="141"/>
      <c r="J207" s="142">
        <f>ROUND(I207*H207,2)</f>
        <v>0</v>
      </c>
      <c r="K207" s="138" t="s">
        <v>1</v>
      </c>
      <c r="L207" s="32"/>
      <c r="M207" s="143" t="s">
        <v>1</v>
      </c>
      <c r="N207" s="144" t="s">
        <v>38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259</v>
      </c>
      <c r="AT207" s="147" t="s">
        <v>254</v>
      </c>
      <c r="AU207" s="147" t="s">
        <v>82</v>
      </c>
      <c r="AY207" s="17" t="s">
        <v>252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80</v>
      </c>
      <c r="BK207" s="148">
        <f>ROUND(I207*H207,2)</f>
        <v>0</v>
      </c>
      <c r="BL207" s="17" t="s">
        <v>259</v>
      </c>
      <c r="BM207" s="147" t="s">
        <v>1112</v>
      </c>
    </row>
    <row r="208" spans="2:65" s="1" customFormat="1" ht="24.2" customHeight="1">
      <c r="B208" s="32"/>
      <c r="C208" s="136" t="s">
        <v>752</v>
      </c>
      <c r="D208" s="136" t="s">
        <v>254</v>
      </c>
      <c r="E208" s="137" t="s">
        <v>2809</v>
      </c>
      <c r="F208" s="138" t="s">
        <v>2810</v>
      </c>
      <c r="G208" s="139" t="s">
        <v>2712</v>
      </c>
      <c r="H208" s="140">
        <v>8</v>
      </c>
      <c r="I208" s="141"/>
      <c r="J208" s="142">
        <f>ROUND(I208*H208,2)</f>
        <v>0</v>
      </c>
      <c r="K208" s="138" t="s">
        <v>1</v>
      </c>
      <c r="L208" s="32"/>
      <c r="M208" s="143" t="s">
        <v>1</v>
      </c>
      <c r="N208" s="144" t="s">
        <v>38</v>
      </c>
      <c r="P208" s="145">
        <f>O208*H208</f>
        <v>0</v>
      </c>
      <c r="Q208" s="145">
        <v>0</v>
      </c>
      <c r="R208" s="145">
        <f>Q208*H208</f>
        <v>0</v>
      </c>
      <c r="S208" s="145">
        <v>0</v>
      </c>
      <c r="T208" s="146">
        <f>S208*H208</f>
        <v>0</v>
      </c>
      <c r="AR208" s="147" t="s">
        <v>259</v>
      </c>
      <c r="AT208" s="147" t="s">
        <v>254</v>
      </c>
      <c r="AU208" s="147" t="s">
        <v>82</v>
      </c>
      <c r="AY208" s="17" t="s">
        <v>252</v>
      </c>
      <c r="BE208" s="148">
        <f>IF(N208="základní",J208,0)</f>
        <v>0</v>
      </c>
      <c r="BF208" s="148">
        <f>IF(N208="snížená",J208,0)</f>
        <v>0</v>
      </c>
      <c r="BG208" s="148">
        <f>IF(N208="zákl. přenesená",J208,0)</f>
        <v>0</v>
      </c>
      <c r="BH208" s="148">
        <f>IF(N208="sníž. přenesená",J208,0)</f>
        <v>0</v>
      </c>
      <c r="BI208" s="148">
        <f>IF(N208="nulová",J208,0)</f>
        <v>0</v>
      </c>
      <c r="BJ208" s="17" t="s">
        <v>80</v>
      </c>
      <c r="BK208" s="148">
        <f>ROUND(I208*H208,2)</f>
        <v>0</v>
      </c>
      <c r="BL208" s="17" t="s">
        <v>259</v>
      </c>
      <c r="BM208" s="147" t="s">
        <v>1127</v>
      </c>
    </row>
    <row r="209" spans="2:65" s="1" customFormat="1" ht="24.2" customHeight="1">
      <c r="B209" s="32"/>
      <c r="C209" s="136" t="s">
        <v>758</v>
      </c>
      <c r="D209" s="136" t="s">
        <v>254</v>
      </c>
      <c r="E209" s="137" t="s">
        <v>2811</v>
      </c>
      <c r="F209" s="138" t="s">
        <v>2812</v>
      </c>
      <c r="G209" s="139" t="s">
        <v>2699</v>
      </c>
      <c r="H209" s="140">
        <v>1</v>
      </c>
      <c r="I209" s="141"/>
      <c r="J209" s="142">
        <f>ROUND(I209*H209,2)</f>
        <v>0</v>
      </c>
      <c r="K209" s="138" t="s">
        <v>1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259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259</v>
      </c>
      <c r="BM209" s="147" t="s">
        <v>1147</v>
      </c>
    </row>
    <row r="210" spans="2:65" s="1" customFormat="1" ht="24.2" customHeight="1">
      <c r="B210" s="32"/>
      <c r="C210" s="136" t="s">
        <v>762</v>
      </c>
      <c r="D210" s="136" t="s">
        <v>254</v>
      </c>
      <c r="E210" s="137" t="s">
        <v>2813</v>
      </c>
      <c r="F210" s="138" t="s">
        <v>2814</v>
      </c>
      <c r="G210" s="139" t="s">
        <v>2699</v>
      </c>
      <c r="H210" s="140">
        <v>10</v>
      </c>
      <c r="I210" s="141"/>
      <c r="J210" s="142">
        <f>ROUND(I210*H210,2)</f>
        <v>0</v>
      </c>
      <c r="K210" s="138" t="s">
        <v>1</v>
      </c>
      <c r="L210" s="32"/>
      <c r="M210" s="143" t="s">
        <v>1</v>
      </c>
      <c r="N210" s="144" t="s">
        <v>38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259</v>
      </c>
      <c r="AT210" s="147" t="s">
        <v>254</v>
      </c>
      <c r="AU210" s="147" t="s">
        <v>82</v>
      </c>
      <c r="AY210" s="17" t="s">
        <v>252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80</v>
      </c>
      <c r="BK210" s="148">
        <f>ROUND(I210*H210,2)</f>
        <v>0</v>
      </c>
      <c r="BL210" s="17" t="s">
        <v>259</v>
      </c>
      <c r="BM210" s="147" t="s">
        <v>1156</v>
      </c>
    </row>
    <row r="211" spans="2:65" s="1" customFormat="1">
      <c r="B211" s="32"/>
      <c r="C211" s="136" t="s">
        <v>768</v>
      </c>
      <c r="D211" s="136" t="s">
        <v>254</v>
      </c>
      <c r="E211" s="137" t="s">
        <v>4102</v>
      </c>
      <c r="F211" s="138" t="s">
        <v>4103</v>
      </c>
      <c r="G211" s="139" t="s">
        <v>2699</v>
      </c>
      <c r="H211" s="140">
        <v>10</v>
      </c>
      <c r="I211" s="141"/>
      <c r="J211" s="142">
        <f>ROUND(I211*H211,2)</f>
        <v>0</v>
      </c>
      <c r="K211" s="138" t="s">
        <v>1</v>
      </c>
      <c r="L211" s="32"/>
      <c r="M211" s="143" t="s">
        <v>1</v>
      </c>
      <c r="N211" s="144" t="s">
        <v>38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259</v>
      </c>
      <c r="AT211" s="147" t="s">
        <v>254</v>
      </c>
      <c r="AU211" s="147" t="s">
        <v>82</v>
      </c>
      <c r="AY211" s="17" t="s">
        <v>252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80</v>
      </c>
      <c r="BK211" s="148">
        <f>ROUND(I211*H211,2)</f>
        <v>0</v>
      </c>
      <c r="BL211" s="17" t="s">
        <v>259</v>
      </c>
      <c r="BM211" s="147" t="s">
        <v>1166</v>
      </c>
    </row>
    <row r="212" spans="2:65" s="11" customFormat="1" ht="22.9" customHeight="1">
      <c r="B212" s="124"/>
      <c r="D212" s="125" t="s">
        <v>72</v>
      </c>
      <c r="E212" s="134" t="s">
        <v>2580</v>
      </c>
      <c r="F212" s="134" t="s">
        <v>2279</v>
      </c>
      <c r="I212" s="127"/>
      <c r="J212" s="135">
        <f>BK212</f>
        <v>0</v>
      </c>
      <c r="L212" s="124"/>
      <c r="M212" s="129"/>
      <c r="P212" s="130">
        <f>SUM(P213:P226)</f>
        <v>0</v>
      </c>
      <c r="R212" s="130">
        <f>SUM(R213:R226)</f>
        <v>0</v>
      </c>
      <c r="T212" s="131">
        <f>SUM(T213:T226)</f>
        <v>0</v>
      </c>
      <c r="AR212" s="125" t="s">
        <v>80</v>
      </c>
      <c r="AT212" s="132" t="s">
        <v>72</v>
      </c>
      <c r="AU212" s="132" t="s">
        <v>80</v>
      </c>
      <c r="AY212" s="125" t="s">
        <v>252</v>
      </c>
      <c r="BK212" s="133">
        <f>SUM(BK213:BK226)</f>
        <v>0</v>
      </c>
    </row>
    <row r="213" spans="2:65" s="1" customFormat="1" ht="24.2" customHeight="1">
      <c r="B213" s="32"/>
      <c r="C213" s="136" t="s">
        <v>774</v>
      </c>
      <c r="D213" s="136" t="s">
        <v>254</v>
      </c>
      <c r="E213" s="137" t="s">
        <v>4104</v>
      </c>
      <c r="F213" s="138" t="s">
        <v>2818</v>
      </c>
      <c r="G213" s="139" t="s">
        <v>2699</v>
      </c>
      <c r="H213" s="140">
        <v>1</v>
      </c>
      <c r="I213" s="141"/>
      <c r="J213" s="142">
        <f>ROUND(I213*H213,2)</f>
        <v>0</v>
      </c>
      <c r="K213" s="138" t="s">
        <v>1</v>
      </c>
      <c r="L213" s="32"/>
      <c r="M213" s="143" t="s">
        <v>1</v>
      </c>
      <c r="N213" s="144" t="s">
        <v>38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259</v>
      </c>
      <c r="AT213" s="147" t="s">
        <v>254</v>
      </c>
      <c r="AU213" s="147" t="s">
        <v>82</v>
      </c>
      <c r="AY213" s="17" t="s">
        <v>252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80</v>
      </c>
      <c r="BK213" s="148">
        <f>ROUND(I213*H213,2)</f>
        <v>0</v>
      </c>
      <c r="BL213" s="17" t="s">
        <v>259</v>
      </c>
      <c r="BM213" s="147" t="s">
        <v>1178</v>
      </c>
    </row>
    <row r="214" spans="2:65" s="1" customFormat="1" ht="24.2" customHeight="1">
      <c r="B214" s="32"/>
      <c r="C214" s="136" t="s">
        <v>805</v>
      </c>
      <c r="D214" s="136" t="s">
        <v>254</v>
      </c>
      <c r="E214" s="137" t="s">
        <v>4105</v>
      </c>
      <c r="F214" s="138" t="s">
        <v>2820</v>
      </c>
      <c r="G214" s="139" t="s">
        <v>2699</v>
      </c>
      <c r="H214" s="140">
        <v>1</v>
      </c>
      <c r="I214" s="141"/>
      <c r="J214" s="142">
        <f>ROUND(I214*H214,2)</f>
        <v>0</v>
      </c>
      <c r="K214" s="138" t="s">
        <v>1</v>
      </c>
      <c r="L214" s="32"/>
      <c r="M214" s="143" t="s">
        <v>1</v>
      </c>
      <c r="N214" s="144" t="s">
        <v>38</v>
      </c>
      <c r="P214" s="145">
        <f>O214*H214</f>
        <v>0</v>
      </c>
      <c r="Q214" s="145">
        <v>0</v>
      </c>
      <c r="R214" s="145">
        <f>Q214*H214</f>
        <v>0</v>
      </c>
      <c r="S214" s="145">
        <v>0</v>
      </c>
      <c r="T214" s="146">
        <f>S214*H214</f>
        <v>0</v>
      </c>
      <c r="AR214" s="147" t="s">
        <v>259</v>
      </c>
      <c r="AT214" s="147" t="s">
        <v>254</v>
      </c>
      <c r="AU214" s="147" t="s">
        <v>82</v>
      </c>
      <c r="AY214" s="17" t="s">
        <v>252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80</v>
      </c>
      <c r="BK214" s="148">
        <f>ROUND(I214*H214,2)</f>
        <v>0</v>
      </c>
      <c r="BL214" s="17" t="s">
        <v>259</v>
      </c>
      <c r="BM214" s="147" t="s">
        <v>1216</v>
      </c>
    </row>
    <row r="215" spans="2:65" s="1" customFormat="1" ht="24.2" customHeight="1">
      <c r="B215" s="32"/>
      <c r="C215" s="136" t="s">
        <v>809</v>
      </c>
      <c r="D215" s="136" t="s">
        <v>254</v>
      </c>
      <c r="E215" s="137" t="s">
        <v>4106</v>
      </c>
      <c r="F215" s="138" t="s">
        <v>2822</v>
      </c>
      <c r="G215" s="139" t="s">
        <v>2699</v>
      </c>
      <c r="H215" s="140">
        <v>1</v>
      </c>
      <c r="I215" s="141"/>
      <c r="J215" s="142">
        <f>ROUND(I215*H215,2)</f>
        <v>0</v>
      </c>
      <c r="K215" s="138" t="s">
        <v>1</v>
      </c>
      <c r="L215" s="32"/>
      <c r="M215" s="143" t="s">
        <v>1</v>
      </c>
      <c r="N215" s="144" t="s">
        <v>38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259</v>
      </c>
      <c r="AT215" s="147" t="s">
        <v>254</v>
      </c>
      <c r="AU215" s="147" t="s">
        <v>82</v>
      </c>
      <c r="AY215" s="17" t="s">
        <v>252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80</v>
      </c>
      <c r="BK215" s="148">
        <f>ROUND(I215*H215,2)</f>
        <v>0</v>
      </c>
      <c r="BL215" s="17" t="s">
        <v>259</v>
      </c>
      <c r="BM215" s="147" t="s">
        <v>1226</v>
      </c>
    </row>
    <row r="216" spans="2:65" s="1" customFormat="1" ht="37.9" customHeight="1">
      <c r="B216" s="32"/>
      <c r="C216" s="136" t="s">
        <v>813</v>
      </c>
      <c r="D216" s="136" t="s">
        <v>254</v>
      </c>
      <c r="E216" s="137" t="s">
        <v>4107</v>
      </c>
      <c r="F216" s="138" t="s">
        <v>2824</v>
      </c>
      <c r="G216" s="139" t="s">
        <v>2699</v>
      </c>
      <c r="H216" s="140">
        <v>1</v>
      </c>
      <c r="I216" s="141"/>
      <c r="J216" s="142">
        <f>ROUND(I216*H216,2)</f>
        <v>0</v>
      </c>
      <c r="K216" s="138" t="s">
        <v>1</v>
      </c>
      <c r="L216" s="32"/>
      <c r="M216" s="143" t="s">
        <v>1</v>
      </c>
      <c r="N216" s="144" t="s">
        <v>38</v>
      </c>
      <c r="P216" s="145">
        <f>O216*H216</f>
        <v>0</v>
      </c>
      <c r="Q216" s="145">
        <v>0</v>
      </c>
      <c r="R216" s="145">
        <f>Q216*H216</f>
        <v>0</v>
      </c>
      <c r="S216" s="145">
        <v>0</v>
      </c>
      <c r="T216" s="146">
        <f>S216*H216</f>
        <v>0</v>
      </c>
      <c r="AR216" s="147" t="s">
        <v>259</v>
      </c>
      <c r="AT216" s="147" t="s">
        <v>254</v>
      </c>
      <c r="AU216" s="147" t="s">
        <v>82</v>
      </c>
      <c r="AY216" s="17" t="s">
        <v>252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80</v>
      </c>
      <c r="BK216" s="148">
        <f>ROUND(I216*H216,2)</f>
        <v>0</v>
      </c>
      <c r="BL216" s="17" t="s">
        <v>259</v>
      </c>
      <c r="BM216" s="147" t="s">
        <v>1233</v>
      </c>
    </row>
    <row r="217" spans="2:65" s="1" customFormat="1" ht="24.2" customHeight="1">
      <c r="B217" s="32"/>
      <c r="C217" s="136" t="s">
        <v>819</v>
      </c>
      <c r="D217" s="136" t="s">
        <v>254</v>
      </c>
      <c r="E217" s="137" t="s">
        <v>4108</v>
      </c>
      <c r="F217" s="138" t="s">
        <v>2826</v>
      </c>
      <c r="G217" s="139" t="s">
        <v>2699</v>
      </c>
      <c r="H217" s="140">
        <v>1</v>
      </c>
      <c r="I217" s="141"/>
      <c r="J217" s="142">
        <f>ROUND(I217*H217,2)</f>
        <v>0</v>
      </c>
      <c r="K217" s="138" t="s">
        <v>1</v>
      </c>
      <c r="L217" s="32"/>
      <c r="M217" s="143" t="s">
        <v>1</v>
      </c>
      <c r="N217" s="144" t="s">
        <v>38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259</v>
      </c>
      <c r="AT217" s="147" t="s">
        <v>254</v>
      </c>
      <c r="AU217" s="147" t="s">
        <v>82</v>
      </c>
      <c r="AY217" s="17" t="s">
        <v>252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80</v>
      </c>
      <c r="BK217" s="148">
        <f>ROUND(I217*H217,2)</f>
        <v>0</v>
      </c>
      <c r="BL217" s="17" t="s">
        <v>259</v>
      </c>
      <c r="BM217" s="147" t="s">
        <v>1240</v>
      </c>
    </row>
    <row r="218" spans="2:65" s="1" customFormat="1" ht="24.2" customHeight="1">
      <c r="B218" s="32"/>
      <c r="C218" s="136" t="s">
        <v>823</v>
      </c>
      <c r="D218" s="136" t="s">
        <v>254</v>
      </c>
      <c r="E218" s="137" t="s">
        <v>4109</v>
      </c>
      <c r="F218" s="138" t="s">
        <v>2828</v>
      </c>
      <c r="G218" s="139" t="s">
        <v>2699</v>
      </c>
      <c r="H218" s="140">
        <v>1</v>
      </c>
      <c r="I218" s="141"/>
      <c r="J218" s="142">
        <f>ROUND(I218*H218,2)</f>
        <v>0</v>
      </c>
      <c r="K218" s="138" t="s">
        <v>1</v>
      </c>
      <c r="L218" s="32"/>
      <c r="M218" s="143" t="s">
        <v>1</v>
      </c>
      <c r="N218" s="144" t="s">
        <v>38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259</v>
      </c>
      <c r="AT218" s="147" t="s">
        <v>254</v>
      </c>
      <c r="AU218" s="147" t="s">
        <v>82</v>
      </c>
      <c r="AY218" s="17" t="s">
        <v>252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80</v>
      </c>
      <c r="BK218" s="148">
        <f>ROUND(I218*H218,2)</f>
        <v>0</v>
      </c>
      <c r="BL218" s="17" t="s">
        <v>259</v>
      </c>
      <c r="BM218" s="147" t="s">
        <v>1247</v>
      </c>
    </row>
    <row r="219" spans="2:65" s="1" customFormat="1" ht="24.2" customHeight="1">
      <c r="B219" s="32"/>
      <c r="C219" s="136" t="s">
        <v>828</v>
      </c>
      <c r="D219" s="136" t="s">
        <v>254</v>
      </c>
      <c r="E219" s="137" t="s">
        <v>4110</v>
      </c>
      <c r="F219" s="138" t="s">
        <v>2830</v>
      </c>
      <c r="G219" s="139" t="s">
        <v>2699</v>
      </c>
      <c r="H219" s="140">
        <v>1</v>
      </c>
      <c r="I219" s="141"/>
      <c r="J219" s="142">
        <f>ROUND(I219*H219,2)</f>
        <v>0</v>
      </c>
      <c r="K219" s="138" t="s">
        <v>1</v>
      </c>
      <c r="L219" s="32"/>
      <c r="M219" s="143" t="s">
        <v>1</v>
      </c>
      <c r="N219" s="144" t="s">
        <v>38</v>
      </c>
      <c r="P219" s="145">
        <f>O219*H219</f>
        <v>0</v>
      </c>
      <c r="Q219" s="145">
        <v>0</v>
      </c>
      <c r="R219" s="145">
        <f>Q219*H219</f>
        <v>0</v>
      </c>
      <c r="S219" s="145">
        <v>0</v>
      </c>
      <c r="T219" s="146">
        <f>S219*H219</f>
        <v>0</v>
      </c>
      <c r="AR219" s="147" t="s">
        <v>259</v>
      </c>
      <c r="AT219" s="147" t="s">
        <v>254</v>
      </c>
      <c r="AU219" s="147" t="s">
        <v>82</v>
      </c>
      <c r="AY219" s="17" t="s">
        <v>252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80</v>
      </c>
      <c r="BK219" s="148">
        <f>ROUND(I219*H219,2)</f>
        <v>0</v>
      </c>
      <c r="BL219" s="17" t="s">
        <v>259</v>
      </c>
      <c r="BM219" s="147" t="s">
        <v>1258</v>
      </c>
    </row>
    <row r="220" spans="2:65" s="1" customFormat="1" ht="24.2" customHeight="1">
      <c r="B220" s="32"/>
      <c r="C220" s="136" t="s">
        <v>832</v>
      </c>
      <c r="D220" s="136" t="s">
        <v>254</v>
      </c>
      <c r="E220" s="137" t="s">
        <v>4111</v>
      </c>
      <c r="F220" s="138" t="s">
        <v>2832</v>
      </c>
      <c r="G220" s="139" t="s">
        <v>2699</v>
      </c>
      <c r="H220" s="140">
        <v>1</v>
      </c>
      <c r="I220" s="141"/>
      <c r="J220" s="142">
        <f>ROUND(I220*H220,2)</f>
        <v>0</v>
      </c>
      <c r="K220" s="138" t="s">
        <v>1</v>
      </c>
      <c r="L220" s="32"/>
      <c r="M220" s="143" t="s">
        <v>1</v>
      </c>
      <c r="N220" s="144" t="s">
        <v>38</v>
      </c>
      <c r="P220" s="145">
        <f>O220*H220</f>
        <v>0</v>
      </c>
      <c r="Q220" s="145">
        <v>0</v>
      </c>
      <c r="R220" s="145">
        <f>Q220*H220</f>
        <v>0</v>
      </c>
      <c r="S220" s="145">
        <v>0</v>
      </c>
      <c r="T220" s="146">
        <f>S220*H220</f>
        <v>0</v>
      </c>
      <c r="AR220" s="147" t="s">
        <v>259</v>
      </c>
      <c r="AT220" s="147" t="s">
        <v>254</v>
      </c>
      <c r="AU220" s="147" t="s">
        <v>82</v>
      </c>
      <c r="AY220" s="17" t="s">
        <v>252</v>
      </c>
      <c r="BE220" s="148">
        <f>IF(N220="základní",J220,0)</f>
        <v>0</v>
      </c>
      <c r="BF220" s="148">
        <f>IF(N220="snížená",J220,0)</f>
        <v>0</v>
      </c>
      <c r="BG220" s="148">
        <f>IF(N220="zákl. přenesená",J220,0)</f>
        <v>0</v>
      </c>
      <c r="BH220" s="148">
        <f>IF(N220="sníž. přenesená",J220,0)</f>
        <v>0</v>
      </c>
      <c r="BI220" s="148">
        <f>IF(N220="nulová",J220,0)</f>
        <v>0</v>
      </c>
      <c r="BJ220" s="17" t="s">
        <v>80</v>
      </c>
      <c r="BK220" s="148">
        <f>ROUND(I220*H220,2)</f>
        <v>0</v>
      </c>
      <c r="BL220" s="17" t="s">
        <v>259</v>
      </c>
      <c r="BM220" s="147" t="s">
        <v>1262</v>
      </c>
    </row>
    <row r="221" spans="2:65" s="1" customFormat="1" ht="24.2" customHeight="1">
      <c r="B221" s="32"/>
      <c r="C221" s="136" t="s">
        <v>837</v>
      </c>
      <c r="D221" s="136" t="s">
        <v>254</v>
      </c>
      <c r="E221" s="137" t="s">
        <v>2833</v>
      </c>
      <c r="F221" s="138" t="s">
        <v>2834</v>
      </c>
      <c r="G221" s="139" t="s">
        <v>2699</v>
      </c>
      <c r="H221" s="140">
        <v>1</v>
      </c>
      <c r="I221" s="141"/>
      <c r="J221" s="142">
        <f>ROUND(I221*H221,2)</f>
        <v>0</v>
      </c>
      <c r="K221" s="138" t="s">
        <v>1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259</v>
      </c>
      <c r="AT221" s="147" t="s">
        <v>254</v>
      </c>
      <c r="AU221" s="147" t="s">
        <v>82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259</v>
      </c>
      <c r="BM221" s="147" t="s">
        <v>1292</v>
      </c>
    </row>
    <row r="222" spans="2:65" s="1" customFormat="1" ht="62.65" customHeight="1">
      <c r="B222" s="32"/>
      <c r="C222" s="136" t="s">
        <v>842</v>
      </c>
      <c r="D222" s="136" t="s">
        <v>254</v>
      </c>
      <c r="E222" s="137" t="s">
        <v>4112</v>
      </c>
      <c r="F222" s="138" t="s">
        <v>4113</v>
      </c>
      <c r="G222" s="139" t="s">
        <v>2699</v>
      </c>
      <c r="H222" s="140">
        <v>1</v>
      </c>
      <c r="I222" s="141"/>
      <c r="J222" s="142">
        <f>ROUND(I222*H222,2)</f>
        <v>0</v>
      </c>
      <c r="K222" s="138" t="s">
        <v>1</v>
      </c>
      <c r="L222" s="32"/>
      <c r="M222" s="143" t="s">
        <v>1</v>
      </c>
      <c r="N222" s="144" t="s">
        <v>38</v>
      </c>
      <c r="P222" s="145">
        <f>O222*H222</f>
        <v>0</v>
      </c>
      <c r="Q222" s="145">
        <v>0</v>
      </c>
      <c r="R222" s="145">
        <f>Q222*H222</f>
        <v>0</v>
      </c>
      <c r="S222" s="145">
        <v>0</v>
      </c>
      <c r="T222" s="146">
        <f>S222*H222</f>
        <v>0</v>
      </c>
      <c r="AR222" s="147" t="s">
        <v>259</v>
      </c>
      <c r="AT222" s="147" t="s">
        <v>254</v>
      </c>
      <c r="AU222" s="147" t="s">
        <v>82</v>
      </c>
      <c r="AY222" s="17" t="s">
        <v>252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80</v>
      </c>
      <c r="BK222" s="148">
        <f>ROUND(I222*H222,2)</f>
        <v>0</v>
      </c>
      <c r="BL222" s="17" t="s">
        <v>259</v>
      </c>
      <c r="BM222" s="147" t="s">
        <v>1305</v>
      </c>
    </row>
    <row r="223" spans="2:65" s="1" customFormat="1" ht="24.2" customHeight="1">
      <c r="B223" s="32"/>
      <c r="C223" s="136" t="s">
        <v>857</v>
      </c>
      <c r="D223" s="136" t="s">
        <v>254</v>
      </c>
      <c r="E223" s="137" t="s">
        <v>4114</v>
      </c>
      <c r="F223" s="138" t="s">
        <v>2838</v>
      </c>
      <c r="G223" s="139" t="s">
        <v>2699</v>
      </c>
      <c r="H223" s="140">
        <v>1</v>
      </c>
      <c r="I223" s="141"/>
      <c r="J223" s="142">
        <f>ROUND(I223*H223,2)</f>
        <v>0</v>
      </c>
      <c r="K223" s="138" t="s">
        <v>1</v>
      </c>
      <c r="L223" s="32"/>
      <c r="M223" s="143" t="s">
        <v>1</v>
      </c>
      <c r="N223" s="144" t="s">
        <v>38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259</v>
      </c>
      <c r="AT223" s="147" t="s">
        <v>254</v>
      </c>
      <c r="AU223" s="147" t="s">
        <v>82</v>
      </c>
      <c r="AY223" s="17" t="s">
        <v>252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80</v>
      </c>
      <c r="BK223" s="148">
        <f>ROUND(I223*H223,2)</f>
        <v>0</v>
      </c>
      <c r="BL223" s="17" t="s">
        <v>259</v>
      </c>
      <c r="BM223" s="147" t="s">
        <v>1358</v>
      </c>
    </row>
    <row r="224" spans="2:65" s="1" customFormat="1" ht="24.2" customHeight="1">
      <c r="B224" s="32"/>
      <c r="C224" s="136" t="s">
        <v>863</v>
      </c>
      <c r="D224" s="136" t="s">
        <v>254</v>
      </c>
      <c r="E224" s="137" t="s">
        <v>4115</v>
      </c>
      <c r="F224" s="138" t="s">
        <v>2840</v>
      </c>
      <c r="G224" s="139" t="s">
        <v>2699</v>
      </c>
      <c r="H224" s="140">
        <v>1</v>
      </c>
      <c r="I224" s="141"/>
      <c r="J224" s="142">
        <f>ROUND(I224*H224,2)</f>
        <v>0</v>
      </c>
      <c r="K224" s="138" t="s">
        <v>1</v>
      </c>
      <c r="L224" s="32"/>
      <c r="M224" s="143" t="s">
        <v>1</v>
      </c>
      <c r="N224" s="144" t="s">
        <v>38</v>
      </c>
      <c r="P224" s="145">
        <f>O224*H224</f>
        <v>0</v>
      </c>
      <c r="Q224" s="145">
        <v>0</v>
      </c>
      <c r="R224" s="145">
        <f>Q224*H224</f>
        <v>0</v>
      </c>
      <c r="S224" s="145">
        <v>0</v>
      </c>
      <c r="T224" s="146">
        <f>S224*H224</f>
        <v>0</v>
      </c>
      <c r="AR224" s="147" t="s">
        <v>259</v>
      </c>
      <c r="AT224" s="147" t="s">
        <v>254</v>
      </c>
      <c r="AU224" s="147" t="s">
        <v>82</v>
      </c>
      <c r="AY224" s="17" t="s">
        <v>252</v>
      </c>
      <c r="BE224" s="148">
        <f>IF(N224="základní",J224,0)</f>
        <v>0</v>
      </c>
      <c r="BF224" s="148">
        <f>IF(N224="snížená",J224,0)</f>
        <v>0</v>
      </c>
      <c r="BG224" s="148">
        <f>IF(N224="zákl. přenesená",J224,0)</f>
        <v>0</v>
      </c>
      <c r="BH224" s="148">
        <f>IF(N224="sníž. přenesená",J224,0)</f>
        <v>0</v>
      </c>
      <c r="BI224" s="148">
        <f>IF(N224="nulová",J224,0)</f>
        <v>0</v>
      </c>
      <c r="BJ224" s="17" t="s">
        <v>80</v>
      </c>
      <c r="BK224" s="148">
        <f>ROUND(I224*H224,2)</f>
        <v>0</v>
      </c>
      <c r="BL224" s="17" t="s">
        <v>259</v>
      </c>
      <c r="BM224" s="147" t="s">
        <v>1366</v>
      </c>
    </row>
    <row r="225" spans="2:65" s="1" customFormat="1" ht="24.2" customHeight="1">
      <c r="B225" s="32"/>
      <c r="C225" s="136" t="s">
        <v>868</v>
      </c>
      <c r="D225" s="136" t="s">
        <v>254</v>
      </c>
      <c r="E225" s="137" t="s">
        <v>4116</v>
      </c>
      <c r="F225" s="138" t="s">
        <v>4117</v>
      </c>
      <c r="G225" s="139" t="s">
        <v>2699</v>
      </c>
      <c r="H225" s="140">
        <v>1</v>
      </c>
      <c r="I225" s="141"/>
      <c r="J225" s="142">
        <f>ROUND(I225*H225,2)</f>
        <v>0</v>
      </c>
      <c r="K225" s="138" t="s">
        <v>1</v>
      </c>
      <c r="L225" s="32"/>
      <c r="M225" s="143" t="s">
        <v>1</v>
      </c>
      <c r="N225" s="144" t="s">
        <v>38</v>
      </c>
      <c r="P225" s="145">
        <f>O225*H225</f>
        <v>0</v>
      </c>
      <c r="Q225" s="145">
        <v>0</v>
      </c>
      <c r="R225" s="145">
        <f>Q225*H225</f>
        <v>0</v>
      </c>
      <c r="S225" s="145">
        <v>0</v>
      </c>
      <c r="T225" s="146">
        <f>S225*H225</f>
        <v>0</v>
      </c>
      <c r="AR225" s="147" t="s">
        <v>259</v>
      </c>
      <c r="AT225" s="147" t="s">
        <v>254</v>
      </c>
      <c r="AU225" s="147" t="s">
        <v>82</v>
      </c>
      <c r="AY225" s="17" t="s">
        <v>252</v>
      </c>
      <c r="BE225" s="148">
        <f>IF(N225="základní",J225,0)</f>
        <v>0</v>
      </c>
      <c r="BF225" s="148">
        <f>IF(N225="snížená",J225,0)</f>
        <v>0</v>
      </c>
      <c r="BG225" s="148">
        <f>IF(N225="zákl. přenesená",J225,0)</f>
        <v>0</v>
      </c>
      <c r="BH225" s="148">
        <f>IF(N225="sníž. přenesená",J225,0)</f>
        <v>0</v>
      </c>
      <c r="BI225" s="148">
        <f>IF(N225="nulová",J225,0)</f>
        <v>0</v>
      </c>
      <c r="BJ225" s="17" t="s">
        <v>80</v>
      </c>
      <c r="BK225" s="148">
        <f>ROUND(I225*H225,2)</f>
        <v>0</v>
      </c>
      <c r="BL225" s="17" t="s">
        <v>259</v>
      </c>
      <c r="BM225" s="147" t="s">
        <v>1391</v>
      </c>
    </row>
    <row r="226" spans="2:65" s="1" customFormat="1" ht="24.2" customHeight="1">
      <c r="B226" s="32"/>
      <c r="C226" s="136" t="s">
        <v>873</v>
      </c>
      <c r="D226" s="136" t="s">
        <v>254</v>
      </c>
      <c r="E226" s="137" t="s">
        <v>4118</v>
      </c>
      <c r="F226" s="138" t="s">
        <v>2842</v>
      </c>
      <c r="G226" s="139" t="s">
        <v>2699</v>
      </c>
      <c r="H226" s="140">
        <v>1</v>
      </c>
      <c r="I226" s="141"/>
      <c r="J226" s="142">
        <f>ROUND(I226*H226,2)</f>
        <v>0</v>
      </c>
      <c r="K226" s="138" t="s">
        <v>1</v>
      </c>
      <c r="L226" s="32"/>
      <c r="M226" s="188" t="s">
        <v>1</v>
      </c>
      <c r="N226" s="189" t="s">
        <v>38</v>
      </c>
      <c r="O226" s="190"/>
      <c r="P226" s="191">
        <f>O226*H226</f>
        <v>0</v>
      </c>
      <c r="Q226" s="191">
        <v>0</v>
      </c>
      <c r="R226" s="191">
        <f>Q226*H226</f>
        <v>0</v>
      </c>
      <c r="S226" s="191">
        <v>0</v>
      </c>
      <c r="T226" s="192">
        <f>S226*H226</f>
        <v>0</v>
      </c>
      <c r="AR226" s="147" t="s">
        <v>259</v>
      </c>
      <c r="AT226" s="147" t="s">
        <v>254</v>
      </c>
      <c r="AU226" s="147" t="s">
        <v>82</v>
      </c>
      <c r="AY226" s="17" t="s">
        <v>252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80</v>
      </c>
      <c r="BK226" s="148">
        <f>ROUND(I226*H226,2)</f>
        <v>0</v>
      </c>
      <c r="BL226" s="17" t="s">
        <v>259</v>
      </c>
      <c r="BM226" s="147" t="s">
        <v>1405</v>
      </c>
    </row>
    <row r="227" spans="2:65" s="1" customFormat="1" ht="6.9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WmG5CJLairtb2x/sLaofwl3ZSVzLq+hcyze5YcMQpOm3jXDoOo6olrMFDhTCeO12Q8+1BwUPojFH//GLC9eV6g==" saltValue="0CfZqJiBs6aj5h4EDogQCFowEX8u0RLdpjCZTGa5ASbUIKVRmP/8EdIUChN6nOUw5iXfILZYpZznrXBaUVaVDg==" spinCount="100000" sheet="1" objects="1" scenarios="1" formatColumns="0" formatRows="0" autoFilter="0"/>
  <autoFilter ref="C131:K226" xr:uid="{00000000-0009-0000-0000-000019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0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179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4119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ROUND(J126,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ROUND((SUM(BE126:BE199)),  2)</f>
        <v>0</v>
      </c>
      <c r="I35" s="96">
        <v>0.21</v>
      </c>
      <c r="J35" s="86">
        <f>ROUND(((SUM(BE126:BE199))*I35),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ROUND((SUM(BF126:BF199)),  2)</f>
        <v>0</v>
      </c>
      <c r="I36" s="96">
        <v>0.12</v>
      </c>
      <c r="J36" s="86">
        <f>ROUND(((SUM(BF126:BF199))*I36),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ROUND((SUM(BG126:BG199)),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ROUND((SUM(BH126:BH199)),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ROUND((SUM(BI126:BI199)),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B.8 - Chlazení - VZT technologie 3.np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J126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2844</v>
      </c>
      <c r="E99" s="110"/>
      <c r="F99" s="110"/>
      <c r="G99" s="110"/>
      <c r="H99" s="110"/>
      <c r="I99" s="110"/>
      <c r="J99" s="111">
        <f>J127</f>
        <v>0</v>
      </c>
      <c r="L99" s="108"/>
    </row>
    <row r="100" spans="2:47" s="9" customFormat="1" ht="19.899999999999999" customHeight="1">
      <c r="B100" s="112"/>
      <c r="D100" s="113" t="s">
        <v>2845</v>
      </c>
      <c r="E100" s="114"/>
      <c r="F100" s="114"/>
      <c r="G100" s="114"/>
      <c r="H100" s="114"/>
      <c r="I100" s="114"/>
      <c r="J100" s="115">
        <f>J128</f>
        <v>0</v>
      </c>
      <c r="L100" s="112"/>
    </row>
    <row r="101" spans="2:47" s="9" customFormat="1" ht="19.899999999999999" customHeight="1">
      <c r="B101" s="112"/>
      <c r="D101" s="113" t="s">
        <v>2846</v>
      </c>
      <c r="E101" s="114"/>
      <c r="F101" s="114"/>
      <c r="G101" s="114"/>
      <c r="H101" s="114"/>
      <c r="I101" s="114"/>
      <c r="J101" s="115">
        <f>J136</f>
        <v>0</v>
      </c>
      <c r="L101" s="112"/>
    </row>
    <row r="102" spans="2:47" s="9" customFormat="1" ht="19.899999999999999" customHeight="1">
      <c r="B102" s="112"/>
      <c r="D102" s="113" t="s">
        <v>2847</v>
      </c>
      <c r="E102" s="114"/>
      <c r="F102" s="114"/>
      <c r="G102" s="114"/>
      <c r="H102" s="114"/>
      <c r="I102" s="114"/>
      <c r="J102" s="115">
        <f>J166</f>
        <v>0</v>
      </c>
      <c r="L102" s="112"/>
    </row>
    <row r="103" spans="2:47" s="9" customFormat="1" ht="19.899999999999999" customHeight="1">
      <c r="B103" s="112"/>
      <c r="D103" s="113" t="s">
        <v>2848</v>
      </c>
      <c r="E103" s="114"/>
      <c r="F103" s="114"/>
      <c r="G103" s="114"/>
      <c r="H103" s="114"/>
      <c r="I103" s="114"/>
      <c r="J103" s="115">
        <f>J171</f>
        <v>0</v>
      </c>
      <c r="L103" s="112"/>
    </row>
    <row r="104" spans="2:47" s="9" customFormat="1" ht="19.899999999999999" customHeight="1">
      <c r="B104" s="112"/>
      <c r="D104" s="113" t="s">
        <v>2849</v>
      </c>
      <c r="E104" s="114"/>
      <c r="F104" s="114"/>
      <c r="G104" s="114"/>
      <c r="H104" s="114"/>
      <c r="I104" s="114"/>
      <c r="J104" s="115">
        <f>J186</f>
        <v>0</v>
      </c>
      <c r="L104" s="112"/>
    </row>
    <row r="105" spans="2:47" s="1" customFormat="1" ht="21.75" customHeight="1">
      <c r="B105" s="32"/>
      <c r="L105" s="32"/>
    </row>
    <row r="106" spans="2:47" s="1" customFormat="1" ht="6.9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6.9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4.95" customHeight="1">
      <c r="B111" s="32"/>
      <c r="C111" s="21" t="s">
        <v>237</v>
      </c>
      <c r="L111" s="32"/>
    </row>
    <row r="112" spans="2:47" s="1" customFormat="1" ht="6.9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26.25" customHeight="1">
      <c r="B114" s="32"/>
      <c r="E114" s="235" t="str">
        <f>E7</f>
        <v>FN Brno, Jihlavská 20 - rekonstrukce přípravny jídel a rozšíření jídelny</v>
      </c>
      <c r="F114" s="236"/>
      <c r="G114" s="236"/>
      <c r="H114" s="236"/>
      <c r="L114" s="32"/>
    </row>
    <row r="115" spans="2:63" ht="12" customHeight="1">
      <c r="B115" s="20"/>
      <c r="C115" s="27" t="s">
        <v>195</v>
      </c>
      <c r="L115" s="20"/>
    </row>
    <row r="116" spans="2:63" s="1" customFormat="1" ht="16.5" customHeight="1">
      <c r="B116" s="32"/>
      <c r="E116" s="235" t="s">
        <v>3286</v>
      </c>
      <c r="F116" s="237"/>
      <c r="G116" s="237"/>
      <c r="H116" s="237"/>
      <c r="L116" s="32"/>
    </row>
    <row r="117" spans="2:63" s="1" customFormat="1" ht="12" customHeight="1">
      <c r="B117" s="32"/>
      <c r="C117" s="27" t="s">
        <v>197</v>
      </c>
      <c r="L117" s="32"/>
    </row>
    <row r="118" spans="2:63" s="1" customFormat="1" ht="16.5" customHeight="1">
      <c r="B118" s="32"/>
      <c r="E118" s="217" t="str">
        <f>E11</f>
        <v>B.8 - Chlazení - VZT technologie 3.np</v>
      </c>
      <c r="F118" s="237"/>
      <c r="G118" s="237"/>
      <c r="H118" s="237"/>
      <c r="L118" s="32"/>
    </row>
    <row r="119" spans="2:63" s="1" customFormat="1" ht="6.9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F14</f>
        <v xml:space="preserve"> </v>
      </c>
      <c r="I120" s="27" t="s">
        <v>22</v>
      </c>
      <c r="J120" s="52" t="str">
        <f>IF(J14="","",J14)</f>
        <v>3. 6. 2025</v>
      </c>
      <c r="L120" s="32"/>
    </row>
    <row r="121" spans="2:63" s="1" customFormat="1" ht="6.95" customHeight="1">
      <c r="B121" s="32"/>
      <c r="L121" s="32"/>
    </row>
    <row r="122" spans="2:63" s="1" customFormat="1" ht="15.2" customHeight="1">
      <c r="B122" s="32"/>
      <c r="C122" s="27" t="s">
        <v>24</v>
      </c>
      <c r="F122" s="25" t="str">
        <f>E17</f>
        <v xml:space="preserve"> </v>
      </c>
      <c r="I122" s="27" t="s">
        <v>29</v>
      </c>
      <c r="J122" s="30" t="str">
        <f>E23</f>
        <v xml:space="preserve"> </v>
      </c>
      <c r="L122" s="32"/>
    </row>
    <row r="123" spans="2:63" s="1" customFormat="1" ht="15.2" customHeight="1">
      <c r="B123" s="32"/>
      <c r="C123" s="27" t="s">
        <v>27</v>
      </c>
      <c r="F123" s="25" t="str">
        <f>IF(E20="","",E20)</f>
        <v>Vyplň údaj</v>
      </c>
      <c r="I123" s="27" t="s">
        <v>31</v>
      </c>
      <c r="J123" s="30" t="str">
        <f>E26</f>
        <v xml:space="preserve"> </v>
      </c>
      <c r="L123" s="32"/>
    </row>
    <row r="124" spans="2:63" s="1" customFormat="1" ht="10.35" customHeight="1">
      <c r="B124" s="32"/>
      <c r="L124" s="32"/>
    </row>
    <row r="125" spans="2:63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3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</f>
        <v>0</v>
      </c>
      <c r="Q126" s="53"/>
      <c r="R126" s="121">
        <f>R127</f>
        <v>0</v>
      </c>
      <c r="S126" s="53"/>
      <c r="T126" s="122">
        <f>T127</f>
        <v>0</v>
      </c>
      <c r="AT126" s="17" t="s">
        <v>72</v>
      </c>
      <c r="AU126" s="17" t="s">
        <v>203</v>
      </c>
      <c r="BK126" s="123">
        <f>BK127</f>
        <v>0</v>
      </c>
    </row>
    <row r="127" spans="2:63" s="11" customFormat="1" ht="25.9" customHeight="1">
      <c r="B127" s="124"/>
      <c r="D127" s="125" t="s">
        <v>72</v>
      </c>
      <c r="E127" s="126" t="s">
        <v>2528</v>
      </c>
      <c r="F127" s="126" t="s">
        <v>2850</v>
      </c>
      <c r="I127" s="127"/>
      <c r="J127" s="128">
        <f>BK127</f>
        <v>0</v>
      </c>
      <c r="L127" s="124"/>
      <c r="M127" s="129"/>
      <c r="P127" s="130">
        <f>P128+P136+P166+P171+P186</f>
        <v>0</v>
      </c>
      <c r="R127" s="130">
        <f>R128+R136+R166+R171+R186</f>
        <v>0</v>
      </c>
      <c r="T127" s="131">
        <f>T128+T136+T166+T171+T186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BK128+BK136+BK166+BK171+BK186</f>
        <v>0</v>
      </c>
    </row>
    <row r="128" spans="2:63" s="11" customFormat="1" ht="22.9" customHeight="1">
      <c r="B128" s="124"/>
      <c r="D128" s="125" t="s">
        <v>72</v>
      </c>
      <c r="E128" s="134" t="s">
        <v>1930</v>
      </c>
      <c r="F128" s="134" t="s">
        <v>2851</v>
      </c>
      <c r="I128" s="127"/>
      <c r="J128" s="135">
        <f>BK128</f>
        <v>0</v>
      </c>
      <c r="L128" s="124"/>
      <c r="M128" s="129"/>
      <c r="P128" s="130">
        <f>SUM(P129:P135)</f>
        <v>0</v>
      </c>
      <c r="R128" s="130">
        <f>SUM(R129:R135)</f>
        <v>0</v>
      </c>
      <c r="T128" s="131">
        <f>SUM(T129:T135)</f>
        <v>0</v>
      </c>
      <c r="AR128" s="125" t="s">
        <v>80</v>
      </c>
      <c r="AT128" s="132" t="s">
        <v>72</v>
      </c>
      <c r="AU128" s="132" t="s">
        <v>80</v>
      </c>
      <c r="AY128" s="125" t="s">
        <v>252</v>
      </c>
      <c r="BK128" s="133">
        <f>SUM(BK129:BK135)</f>
        <v>0</v>
      </c>
    </row>
    <row r="129" spans="2:65" s="1" customFormat="1" ht="90" customHeight="1">
      <c r="B129" s="32"/>
      <c r="C129" s="136" t="s">
        <v>80</v>
      </c>
      <c r="D129" s="136" t="s">
        <v>254</v>
      </c>
      <c r="E129" s="137" t="s">
        <v>4120</v>
      </c>
      <c r="F129" s="138" t="s">
        <v>4121</v>
      </c>
      <c r="G129" s="139" t="s">
        <v>345</v>
      </c>
      <c r="H129" s="140">
        <v>4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82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82</v>
      </c>
    </row>
    <row r="130" spans="2:65" s="1" customFormat="1" ht="90" customHeight="1">
      <c r="B130" s="32"/>
      <c r="C130" s="136" t="s">
        <v>82</v>
      </c>
      <c r="D130" s="136" t="s">
        <v>254</v>
      </c>
      <c r="E130" s="137" t="s">
        <v>4122</v>
      </c>
      <c r="F130" s="138" t="s">
        <v>4123</v>
      </c>
      <c r="G130" s="139" t="s">
        <v>345</v>
      </c>
      <c r="H130" s="140">
        <v>1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82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259</v>
      </c>
    </row>
    <row r="131" spans="2:65" s="1" customFormat="1" ht="90" customHeight="1">
      <c r="B131" s="32"/>
      <c r="C131" s="136" t="s">
        <v>96</v>
      </c>
      <c r="D131" s="136" t="s">
        <v>254</v>
      </c>
      <c r="E131" s="137" t="s">
        <v>4124</v>
      </c>
      <c r="F131" s="138" t="s">
        <v>4125</v>
      </c>
      <c r="G131" s="139" t="s">
        <v>345</v>
      </c>
      <c r="H131" s="140">
        <v>2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82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305</v>
      </c>
    </row>
    <row r="132" spans="2:65" s="1" customFormat="1" ht="90" customHeight="1">
      <c r="B132" s="32"/>
      <c r="C132" s="136" t="s">
        <v>259</v>
      </c>
      <c r="D132" s="136" t="s">
        <v>254</v>
      </c>
      <c r="E132" s="137" t="s">
        <v>4126</v>
      </c>
      <c r="F132" s="138" t="s">
        <v>4127</v>
      </c>
      <c r="G132" s="139" t="s">
        <v>345</v>
      </c>
      <c r="H132" s="140">
        <v>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82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320</v>
      </c>
    </row>
    <row r="133" spans="2:65" s="1" customFormat="1" ht="16.5" customHeight="1">
      <c r="B133" s="32"/>
      <c r="C133" s="136" t="s">
        <v>297</v>
      </c>
      <c r="D133" s="136" t="s">
        <v>254</v>
      </c>
      <c r="E133" s="137" t="s">
        <v>2858</v>
      </c>
      <c r="F133" s="138" t="s">
        <v>2859</v>
      </c>
      <c r="G133" s="139" t="s">
        <v>345</v>
      </c>
      <c r="H133" s="140">
        <v>4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82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333</v>
      </c>
    </row>
    <row r="134" spans="2:65" s="1" customFormat="1" ht="16.5" customHeight="1">
      <c r="B134" s="32"/>
      <c r="C134" s="136" t="s">
        <v>305</v>
      </c>
      <c r="D134" s="136" t="s">
        <v>254</v>
      </c>
      <c r="E134" s="137" t="s">
        <v>2860</v>
      </c>
      <c r="F134" s="138" t="s">
        <v>2861</v>
      </c>
      <c r="G134" s="139" t="s">
        <v>345</v>
      </c>
      <c r="H134" s="140">
        <v>4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82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8</v>
      </c>
    </row>
    <row r="135" spans="2:65" s="1" customFormat="1" ht="21.75" customHeight="1">
      <c r="B135" s="32"/>
      <c r="C135" s="136" t="s">
        <v>315</v>
      </c>
      <c r="D135" s="136" t="s">
        <v>254</v>
      </c>
      <c r="E135" s="137" t="s">
        <v>2862</v>
      </c>
      <c r="F135" s="138" t="s">
        <v>2863</v>
      </c>
      <c r="G135" s="139" t="s">
        <v>345</v>
      </c>
      <c r="H135" s="140">
        <v>8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359</v>
      </c>
    </row>
    <row r="136" spans="2:65" s="11" customFormat="1" ht="22.9" customHeight="1">
      <c r="B136" s="124"/>
      <c r="D136" s="125" t="s">
        <v>72</v>
      </c>
      <c r="E136" s="134" t="s">
        <v>2531</v>
      </c>
      <c r="F136" s="134" t="s">
        <v>2666</v>
      </c>
      <c r="I136" s="127"/>
      <c r="J136" s="135">
        <f>BK136</f>
        <v>0</v>
      </c>
      <c r="L136" s="124"/>
      <c r="M136" s="129"/>
      <c r="P136" s="130">
        <f>SUM(P137:P165)</f>
        <v>0</v>
      </c>
      <c r="R136" s="130">
        <f>SUM(R137:R165)</f>
        <v>0</v>
      </c>
      <c r="T136" s="131">
        <f>SUM(T137:T165)</f>
        <v>0</v>
      </c>
      <c r="AR136" s="125" t="s">
        <v>80</v>
      </c>
      <c r="AT136" s="132" t="s">
        <v>72</v>
      </c>
      <c r="AU136" s="132" t="s">
        <v>80</v>
      </c>
      <c r="AY136" s="125" t="s">
        <v>252</v>
      </c>
      <c r="BK136" s="133">
        <f>SUM(BK137:BK165)</f>
        <v>0</v>
      </c>
    </row>
    <row r="137" spans="2:65" s="1" customFormat="1" ht="156.75" customHeight="1">
      <c r="B137" s="32"/>
      <c r="C137" s="136" t="s">
        <v>320</v>
      </c>
      <c r="D137" s="136" t="s">
        <v>254</v>
      </c>
      <c r="E137" s="137" t="s">
        <v>4128</v>
      </c>
      <c r="F137" s="138" t="s">
        <v>2872</v>
      </c>
      <c r="G137" s="139" t="s">
        <v>345</v>
      </c>
      <c r="H137" s="140">
        <v>3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368</v>
      </c>
    </row>
    <row r="138" spans="2:65" s="1" customFormat="1" ht="153.4" customHeight="1">
      <c r="B138" s="32"/>
      <c r="C138" s="136" t="s">
        <v>327</v>
      </c>
      <c r="D138" s="136" t="s">
        <v>254</v>
      </c>
      <c r="E138" s="137" t="s">
        <v>4129</v>
      </c>
      <c r="F138" s="138" t="s">
        <v>2874</v>
      </c>
      <c r="G138" s="139" t="s">
        <v>345</v>
      </c>
      <c r="H138" s="140">
        <v>3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380</v>
      </c>
    </row>
    <row r="139" spans="2:65" s="1" customFormat="1" ht="24.2" customHeight="1">
      <c r="B139" s="32"/>
      <c r="C139" s="136" t="s">
        <v>333</v>
      </c>
      <c r="D139" s="136" t="s">
        <v>254</v>
      </c>
      <c r="E139" s="137" t="s">
        <v>2875</v>
      </c>
      <c r="F139" s="138" t="s">
        <v>2876</v>
      </c>
      <c r="G139" s="139" t="s">
        <v>345</v>
      </c>
      <c r="H139" s="140">
        <v>3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405</v>
      </c>
    </row>
    <row r="140" spans="2:65" s="1" customFormat="1" ht="16.5" customHeight="1">
      <c r="B140" s="32"/>
      <c r="C140" s="136" t="s">
        <v>342</v>
      </c>
      <c r="D140" s="136" t="s">
        <v>254</v>
      </c>
      <c r="E140" s="137" t="s">
        <v>2877</v>
      </c>
      <c r="F140" s="138" t="s">
        <v>2878</v>
      </c>
      <c r="G140" s="139" t="s">
        <v>345</v>
      </c>
      <c r="H140" s="140">
        <v>3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420</v>
      </c>
    </row>
    <row r="141" spans="2:65" s="1" customFormat="1" ht="180.75" customHeight="1">
      <c r="B141" s="32"/>
      <c r="C141" s="136" t="s">
        <v>8</v>
      </c>
      <c r="D141" s="136" t="s">
        <v>254</v>
      </c>
      <c r="E141" s="137" t="s">
        <v>4130</v>
      </c>
      <c r="F141" s="138" t="s">
        <v>4131</v>
      </c>
      <c r="G141" s="139" t="s">
        <v>345</v>
      </c>
      <c r="H141" s="140">
        <v>6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431</v>
      </c>
    </row>
    <row r="142" spans="2:65" s="1" customFormat="1" ht="153.4" customHeight="1">
      <c r="B142" s="32"/>
      <c r="C142" s="136" t="s">
        <v>353</v>
      </c>
      <c r="D142" s="136" t="s">
        <v>254</v>
      </c>
      <c r="E142" s="137" t="s">
        <v>4129</v>
      </c>
      <c r="F142" s="138" t="s">
        <v>2874</v>
      </c>
      <c r="G142" s="139" t="s">
        <v>345</v>
      </c>
      <c r="H142" s="140">
        <v>6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444</v>
      </c>
    </row>
    <row r="143" spans="2:65" s="1" customFormat="1" ht="24.2" customHeight="1">
      <c r="B143" s="32"/>
      <c r="C143" s="136" t="s">
        <v>359</v>
      </c>
      <c r="D143" s="136" t="s">
        <v>254</v>
      </c>
      <c r="E143" s="137" t="s">
        <v>2881</v>
      </c>
      <c r="F143" s="138" t="s">
        <v>2882</v>
      </c>
      <c r="G143" s="139" t="s">
        <v>345</v>
      </c>
      <c r="H143" s="140">
        <v>6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456</v>
      </c>
    </row>
    <row r="144" spans="2:65" s="1" customFormat="1" ht="16.5" customHeight="1">
      <c r="B144" s="32"/>
      <c r="C144" s="136" t="s">
        <v>363</v>
      </c>
      <c r="D144" s="136" t="s">
        <v>254</v>
      </c>
      <c r="E144" s="137" t="s">
        <v>2883</v>
      </c>
      <c r="F144" s="138" t="s">
        <v>2884</v>
      </c>
      <c r="G144" s="139" t="s">
        <v>345</v>
      </c>
      <c r="H144" s="140">
        <v>6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468</v>
      </c>
    </row>
    <row r="145" spans="2:65" s="1" customFormat="1" ht="16.5" customHeight="1">
      <c r="B145" s="32"/>
      <c r="C145" s="136" t="s">
        <v>368</v>
      </c>
      <c r="D145" s="136" t="s">
        <v>254</v>
      </c>
      <c r="E145" s="137" t="s">
        <v>2329</v>
      </c>
      <c r="F145" s="138" t="s">
        <v>2671</v>
      </c>
      <c r="G145" s="139" t="s">
        <v>345</v>
      </c>
      <c r="H145" s="140">
        <v>9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489</v>
      </c>
    </row>
    <row r="146" spans="2:65" s="1" customFormat="1" ht="101.25" customHeight="1">
      <c r="B146" s="32"/>
      <c r="C146" s="136" t="s">
        <v>373</v>
      </c>
      <c r="D146" s="136" t="s">
        <v>254</v>
      </c>
      <c r="E146" s="137" t="s">
        <v>4132</v>
      </c>
      <c r="F146" s="138" t="s">
        <v>2886</v>
      </c>
      <c r="G146" s="139" t="s">
        <v>345</v>
      </c>
      <c r="H146" s="140">
        <v>2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502</v>
      </c>
    </row>
    <row r="147" spans="2:65" s="1" customFormat="1" ht="24.2" customHeight="1">
      <c r="B147" s="32"/>
      <c r="C147" s="136" t="s">
        <v>380</v>
      </c>
      <c r="D147" s="136" t="s">
        <v>254</v>
      </c>
      <c r="E147" s="137" t="s">
        <v>2357</v>
      </c>
      <c r="F147" s="138" t="s">
        <v>2676</v>
      </c>
      <c r="G147" s="139" t="s">
        <v>345</v>
      </c>
      <c r="H147" s="140">
        <v>2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553</v>
      </c>
    </row>
    <row r="148" spans="2:65" s="1" customFormat="1" ht="21.75" customHeight="1">
      <c r="B148" s="32"/>
      <c r="C148" s="136" t="s">
        <v>399</v>
      </c>
      <c r="D148" s="136" t="s">
        <v>254</v>
      </c>
      <c r="E148" s="137" t="s">
        <v>2359</v>
      </c>
      <c r="F148" s="138" t="s">
        <v>2677</v>
      </c>
      <c r="G148" s="139" t="s">
        <v>345</v>
      </c>
      <c r="H148" s="140">
        <v>4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565</v>
      </c>
    </row>
    <row r="149" spans="2:65" s="1" customFormat="1" ht="16.5" customHeight="1">
      <c r="B149" s="32"/>
      <c r="C149" s="136" t="s">
        <v>405</v>
      </c>
      <c r="D149" s="136" t="s">
        <v>254</v>
      </c>
      <c r="E149" s="137" t="s">
        <v>2361</v>
      </c>
      <c r="F149" s="138" t="s">
        <v>2678</v>
      </c>
      <c r="G149" s="139" t="s">
        <v>345</v>
      </c>
      <c r="H149" s="140">
        <v>2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578</v>
      </c>
    </row>
    <row r="150" spans="2:65" s="1" customFormat="1" ht="78" customHeight="1">
      <c r="B150" s="32"/>
      <c r="C150" s="136" t="s">
        <v>7</v>
      </c>
      <c r="D150" s="136" t="s">
        <v>254</v>
      </c>
      <c r="E150" s="137" t="s">
        <v>4133</v>
      </c>
      <c r="F150" s="138" t="s">
        <v>2896</v>
      </c>
      <c r="G150" s="139" t="s">
        <v>345</v>
      </c>
      <c r="H150" s="140">
        <v>8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590</v>
      </c>
    </row>
    <row r="151" spans="2:65" s="1" customFormat="1" ht="16.5" customHeight="1">
      <c r="B151" s="32"/>
      <c r="C151" s="136" t="s">
        <v>420</v>
      </c>
      <c r="D151" s="136" t="s">
        <v>254</v>
      </c>
      <c r="E151" s="137" t="s">
        <v>2897</v>
      </c>
      <c r="F151" s="138" t="s">
        <v>2898</v>
      </c>
      <c r="G151" s="139" t="s">
        <v>345</v>
      </c>
      <c r="H151" s="140">
        <v>8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82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602</v>
      </c>
    </row>
    <row r="152" spans="2:65" s="1" customFormat="1" ht="78" customHeight="1">
      <c r="B152" s="32"/>
      <c r="C152" s="136" t="s">
        <v>424</v>
      </c>
      <c r="D152" s="136" t="s">
        <v>254</v>
      </c>
      <c r="E152" s="137" t="s">
        <v>4134</v>
      </c>
      <c r="F152" s="138" t="s">
        <v>2900</v>
      </c>
      <c r="G152" s="139" t="s">
        <v>345</v>
      </c>
      <c r="H152" s="140">
        <v>4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614</v>
      </c>
    </row>
    <row r="153" spans="2:65" s="1" customFormat="1" ht="16.5" customHeight="1">
      <c r="B153" s="32"/>
      <c r="C153" s="136" t="s">
        <v>431</v>
      </c>
      <c r="D153" s="136" t="s">
        <v>254</v>
      </c>
      <c r="E153" s="137" t="s">
        <v>2901</v>
      </c>
      <c r="F153" s="138" t="s">
        <v>2902</v>
      </c>
      <c r="G153" s="139" t="s">
        <v>345</v>
      </c>
      <c r="H153" s="140">
        <v>4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637</v>
      </c>
    </row>
    <row r="154" spans="2:65" s="1" customFormat="1" ht="78" customHeight="1">
      <c r="B154" s="32"/>
      <c r="C154" s="136" t="s">
        <v>438</v>
      </c>
      <c r="D154" s="136" t="s">
        <v>254</v>
      </c>
      <c r="E154" s="137" t="s">
        <v>4135</v>
      </c>
      <c r="F154" s="138" t="s">
        <v>4066</v>
      </c>
      <c r="G154" s="139" t="s">
        <v>345</v>
      </c>
      <c r="H154" s="140">
        <v>2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655</v>
      </c>
    </row>
    <row r="155" spans="2:65" s="1" customFormat="1" ht="16.5" customHeight="1">
      <c r="B155" s="32"/>
      <c r="C155" s="136" t="s">
        <v>444</v>
      </c>
      <c r="D155" s="136" t="s">
        <v>254</v>
      </c>
      <c r="E155" s="137" t="s">
        <v>4067</v>
      </c>
      <c r="F155" s="138" t="s">
        <v>4068</v>
      </c>
      <c r="G155" s="139" t="s">
        <v>345</v>
      </c>
      <c r="H155" s="140">
        <v>2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668</v>
      </c>
    </row>
    <row r="156" spans="2:65" s="1" customFormat="1" ht="16.5" customHeight="1">
      <c r="B156" s="32"/>
      <c r="C156" s="136" t="s">
        <v>449</v>
      </c>
      <c r="D156" s="136" t="s">
        <v>254</v>
      </c>
      <c r="E156" s="137" t="s">
        <v>2903</v>
      </c>
      <c r="F156" s="138" t="s">
        <v>2681</v>
      </c>
      <c r="G156" s="139" t="s">
        <v>345</v>
      </c>
      <c r="H156" s="140">
        <v>14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684</v>
      </c>
    </row>
    <row r="157" spans="2:65" s="1" customFormat="1" ht="55.5" customHeight="1">
      <c r="B157" s="32"/>
      <c r="C157" s="136" t="s">
        <v>456</v>
      </c>
      <c r="D157" s="136" t="s">
        <v>254</v>
      </c>
      <c r="E157" s="137" t="s">
        <v>2415</v>
      </c>
      <c r="F157" s="138" t="s">
        <v>2683</v>
      </c>
      <c r="G157" s="139" t="s">
        <v>345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697</v>
      </c>
    </row>
    <row r="158" spans="2:65" s="1" customFormat="1" ht="21.75" customHeight="1">
      <c r="B158" s="32"/>
      <c r="C158" s="136" t="s">
        <v>462</v>
      </c>
      <c r="D158" s="136" t="s">
        <v>254</v>
      </c>
      <c r="E158" s="137" t="s">
        <v>2496</v>
      </c>
      <c r="F158" s="138" t="s">
        <v>2684</v>
      </c>
      <c r="G158" s="139" t="s">
        <v>345</v>
      </c>
      <c r="H158" s="140">
        <v>6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707</v>
      </c>
    </row>
    <row r="159" spans="2:65" s="1" customFormat="1" ht="24.2" customHeight="1">
      <c r="B159" s="32"/>
      <c r="C159" s="136" t="s">
        <v>468</v>
      </c>
      <c r="D159" s="136" t="s">
        <v>254</v>
      </c>
      <c r="E159" s="137" t="s">
        <v>2685</v>
      </c>
      <c r="F159" s="138" t="s">
        <v>2686</v>
      </c>
      <c r="G159" s="139" t="s">
        <v>345</v>
      </c>
      <c r="H159" s="140">
        <v>7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717</v>
      </c>
    </row>
    <row r="160" spans="2:65" s="1" customFormat="1" ht="16.5" customHeight="1">
      <c r="B160" s="32"/>
      <c r="C160" s="136" t="s">
        <v>481</v>
      </c>
      <c r="D160" s="136" t="s">
        <v>254</v>
      </c>
      <c r="E160" s="137" t="s">
        <v>2687</v>
      </c>
      <c r="F160" s="138" t="s">
        <v>2688</v>
      </c>
      <c r="G160" s="139" t="s">
        <v>345</v>
      </c>
      <c r="H160" s="140">
        <v>7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732</v>
      </c>
    </row>
    <row r="161" spans="2:65" s="1" customFormat="1" ht="24.2" customHeight="1">
      <c r="B161" s="32"/>
      <c r="C161" s="136" t="s">
        <v>489</v>
      </c>
      <c r="D161" s="136" t="s">
        <v>254</v>
      </c>
      <c r="E161" s="137" t="s">
        <v>2689</v>
      </c>
      <c r="F161" s="138" t="s">
        <v>2690</v>
      </c>
      <c r="G161" s="139" t="s">
        <v>345</v>
      </c>
      <c r="H161" s="140">
        <v>18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744</v>
      </c>
    </row>
    <row r="162" spans="2:65" s="1" customFormat="1" ht="16.5" customHeight="1">
      <c r="B162" s="32"/>
      <c r="C162" s="136" t="s">
        <v>493</v>
      </c>
      <c r="D162" s="136" t="s">
        <v>254</v>
      </c>
      <c r="E162" s="137" t="s">
        <v>2691</v>
      </c>
      <c r="F162" s="138" t="s">
        <v>2692</v>
      </c>
      <c r="G162" s="139" t="s">
        <v>345</v>
      </c>
      <c r="H162" s="140">
        <v>18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758</v>
      </c>
    </row>
    <row r="163" spans="2:65" s="1" customFormat="1" ht="37.9" customHeight="1">
      <c r="B163" s="32"/>
      <c r="C163" s="136" t="s">
        <v>502</v>
      </c>
      <c r="D163" s="136" t="s">
        <v>254</v>
      </c>
      <c r="E163" s="137" t="s">
        <v>2693</v>
      </c>
      <c r="F163" s="138" t="s">
        <v>2694</v>
      </c>
      <c r="G163" s="139" t="s">
        <v>345</v>
      </c>
      <c r="H163" s="140">
        <v>2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768</v>
      </c>
    </row>
    <row r="164" spans="2:65" s="1" customFormat="1" ht="16.5" customHeight="1">
      <c r="B164" s="32"/>
      <c r="C164" s="136" t="s">
        <v>543</v>
      </c>
      <c r="D164" s="136" t="s">
        <v>254</v>
      </c>
      <c r="E164" s="137" t="s">
        <v>2695</v>
      </c>
      <c r="F164" s="138" t="s">
        <v>2696</v>
      </c>
      <c r="G164" s="139" t="s">
        <v>345</v>
      </c>
      <c r="H164" s="140">
        <v>2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786</v>
      </c>
    </row>
    <row r="165" spans="2:65" s="1" customFormat="1" ht="16.5" customHeight="1">
      <c r="B165" s="32"/>
      <c r="C165" s="136" t="s">
        <v>553</v>
      </c>
      <c r="D165" s="136" t="s">
        <v>254</v>
      </c>
      <c r="E165" s="137" t="s">
        <v>4136</v>
      </c>
      <c r="F165" s="138" t="s">
        <v>4137</v>
      </c>
      <c r="G165" s="139" t="s">
        <v>345</v>
      </c>
      <c r="H165" s="140">
        <v>1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799</v>
      </c>
    </row>
    <row r="166" spans="2:65" s="11" customFormat="1" ht="22.9" customHeight="1">
      <c r="B166" s="124"/>
      <c r="D166" s="125" t="s">
        <v>72</v>
      </c>
      <c r="E166" s="134" t="s">
        <v>2536</v>
      </c>
      <c r="F166" s="134" t="s">
        <v>2700</v>
      </c>
      <c r="I166" s="127"/>
      <c r="J166" s="135">
        <f>BK166</f>
        <v>0</v>
      </c>
      <c r="L166" s="124"/>
      <c r="M166" s="129"/>
      <c r="P166" s="130">
        <f>SUM(P167:P170)</f>
        <v>0</v>
      </c>
      <c r="R166" s="130">
        <f>SUM(R167:R170)</f>
        <v>0</v>
      </c>
      <c r="T166" s="131">
        <f>SUM(T167:T170)</f>
        <v>0</v>
      </c>
      <c r="AR166" s="125" t="s">
        <v>80</v>
      </c>
      <c r="AT166" s="132" t="s">
        <v>72</v>
      </c>
      <c r="AU166" s="132" t="s">
        <v>80</v>
      </c>
      <c r="AY166" s="125" t="s">
        <v>252</v>
      </c>
      <c r="BK166" s="133">
        <f>SUM(BK167:BK170)</f>
        <v>0</v>
      </c>
    </row>
    <row r="167" spans="2:65" s="1" customFormat="1" ht="37.9" customHeight="1">
      <c r="B167" s="32"/>
      <c r="C167" s="136" t="s">
        <v>559</v>
      </c>
      <c r="D167" s="136" t="s">
        <v>254</v>
      </c>
      <c r="E167" s="137" t="s">
        <v>4138</v>
      </c>
      <c r="F167" s="138" t="s">
        <v>4139</v>
      </c>
      <c r="G167" s="139" t="s">
        <v>345</v>
      </c>
      <c r="H167" s="140">
        <v>2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809</v>
      </c>
    </row>
    <row r="168" spans="2:65" s="1" customFormat="1" ht="37.9" customHeight="1">
      <c r="B168" s="32"/>
      <c r="C168" s="136" t="s">
        <v>565</v>
      </c>
      <c r="D168" s="136" t="s">
        <v>254</v>
      </c>
      <c r="E168" s="137" t="s">
        <v>2912</v>
      </c>
      <c r="F168" s="138" t="s">
        <v>2913</v>
      </c>
      <c r="G168" s="139" t="s">
        <v>345</v>
      </c>
      <c r="H168" s="140">
        <v>8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819</v>
      </c>
    </row>
    <row r="169" spans="2:65" s="1" customFormat="1" ht="37.9" customHeight="1">
      <c r="B169" s="32"/>
      <c r="C169" s="136" t="s">
        <v>574</v>
      </c>
      <c r="D169" s="136" t="s">
        <v>254</v>
      </c>
      <c r="E169" s="137" t="s">
        <v>2914</v>
      </c>
      <c r="F169" s="138" t="s">
        <v>2915</v>
      </c>
      <c r="G169" s="139" t="s">
        <v>345</v>
      </c>
      <c r="H169" s="140">
        <v>8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828</v>
      </c>
    </row>
    <row r="170" spans="2:65" s="1" customFormat="1" ht="16.5" customHeight="1">
      <c r="B170" s="32"/>
      <c r="C170" s="136" t="s">
        <v>578</v>
      </c>
      <c r="D170" s="136" t="s">
        <v>254</v>
      </c>
      <c r="E170" s="137" t="s">
        <v>2707</v>
      </c>
      <c r="F170" s="138" t="s">
        <v>2708</v>
      </c>
      <c r="G170" s="139" t="s">
        <v>345</v>
      </c>
      <c r="H170" s="140">
        <v>16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837</v>
      </c>
    </row>
    <row r="171" spans="2:65" s="11" customFormat="1" ht="22.9" customHeight="1">
      <c r="B171" s="124"/>
      <c r="D171" s="125" t="s">
        <v>72</v>
      </c>
      <c r="E171" s="134" t="s">
        <v>2555</v>
      </c>
      <c r="F171" s="134" t="s">
        <v>2709</v>
      </c>
      <c r="I171" s="127"/>
      <c r="J171" s="135">
        <f>BK171</f>
        <v>0</v>
      </c>
      <c r="L171" s="124"/>
      <c r="M171" s="129"/>
      <c r="P171" s="130">
        <f>SUM(P172:P185)</f>
        <v>0</v>
      </c>
      <c r="R171" s="130">
        <f>SUM(R172:R185)</f>
        <v>0</v>
      </c>
      <c r="T171" s="131">
        <f>SUM(T172:T185)</f>
        <v>0</v>
      </c>
      <c r="AR171" s="125" t="s">
        <v>80</v>
      </c>
      <c r="AT171" s="132" t="s">
        <v>72</v>
      </c>
      <c r="AU171" s="132" t="s">
        <v>80</v>
      </c>
      <c r="AY171" s="125" t="s">
        <v>252</v>
      </c>
      <c r="BK171" s="133">
        <f>SUM(BK172:BK185)</f>
        <v>0</v>
      </c>
    </row>
    <row r="172" spans="2:65" s="1" customFormat="1" ht="24.2" customHeight="1">
      <c r="B172" s="32"/>
      <c r="C172" s="136" t="s">
        <v>585</v>
      </c>
      <c r="D172" s="136" t="s">
        <v>254</v>
      </c>
      <c r="E172" s="137" t="s">
        <v>2710</v>
      </c>
      <c r="F172" s="138" t="s">
        <v>2711</v>
      </c>
      <c r="G172" s="139" t="s">
        <v>2712</v>
      </c>
      <c r="H172" s="140">
        <v>5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82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847</v>
      </c>
    </row>
    <row r="173" spans="2:65" s="1" customFormat="1" ht="24.2" customHeight="1">
      <c r="B173" s="32"/>
      <c r="C173" s="136" t="s">
        <v>590</v>
      </c>
      <c r="D173" s="136" t="s">
        <v>254</v>
      </c>
      <c r="E173" s="137" t="s">
        <v>2921</v>
      </c>
      <c r="F173" s="138" t="s">
        <v>2790</v>
      </c>
      <c r="G173" s="139" t="s">
        <v>2712</v>
      </c>
      <c r="H173" s="140">
        <v>47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857</v>
      </c>
    </row>
    <row r="174" spans="2:65" s="1" customFormat="1" ht="24.2" customHeight="1">
      <c r="B174" s="32"/>
      <c r="C174" s="136" t="s">
        <v>596</v>
      </c>
      <c r="D174" s="136" t="s">
        <v>254</v>
      </c>
      <c r="E174" s="137" t="s">
        <v>2922</v>
      </c>
      <c r="F174" s="138" t="s">
        <v>2792</v>
      </c>
      <c r="G174" s="139" t="s">
        <v>2712</v>
      </c>
      <c r="H174" s="140">
        <v>63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868</v>
      </c>
    </row>
    <row r="175" spans="2:65" s="1" customFormat="1" ht="24.2" customHeight="1">
      <c r="B175" s="32"/>
      <c r="C175" s="136" t="s">
        <v>602</v>
      </c>
      <c r="D175" s="136" t="s">
        <v>254</v>
      </c>
      <c r="E175" s="137" t="s">
        <v>2923</v>
      </c>
      <c r="F175" s="138" t="s">
        <v>2794</v>
      </c>
      <c r="G175" s="139" t="s">
        <v>2712</v>
      </c>
      <c r="H175" s="140">
        <v>20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878</v>
      </c>
    </row>
    <row r="176" spans="2:65" s="1" customFormat="1" ht="24.2" customHeight="1">
      <c r="B176" s="32"/>
      <c r="C176" s="136" t="s">
        <v>607</v>
      </c>
      <c r="D176" s="136" t="s">
        <v>254</v>
      </c>
      <c r="E176" s="137" t="s">
        <v>4140</v>
      </c>
      <c r="F176" s="138" t="s">
        <v>2796</v>
      </c>
      <c r="G176" s="139" t="s">
        <v>2712</v>
      </c>
      <c r="H176" s="140">
        <v>9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888</v>
      </c>
    </row>
    <row r="177" spans="2:65" s="1" customFormat="1" ht="37.9" customHeight="1">
      <c r="B177" s="32"/>
      <c r="C177" s="136" t="s">
        <v>614</v>
      </c>
      <c r="D177" s="136" t="s">
        <v>254</v>
      </c>
      <c r="E177" s="137" t="s">
        <v>2930</v>
      </c>
      <c r="F177" s="138" t="s">
        <v>2931</v>
      </c>
      <c r="G177" s="139" t="s">
        <v>2712</v>
      </c>
      <c r="H177" s="140">
        <v>5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82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898</v>
      </c>
    </row>
    <row r="178" spans="2:65" s="1" customFormat="1" ht="37.9" customHeight="1">
      <c r="B178" s="32"/>
      <c r="C178" s="136" t="s">
        <v>623</v>
      </c>
      <c r="D178" s="136" t="s">
        <v>254</v>
      </c>
      <c r="E178" s="137" t="s">
        <v>2934</v>
      </c>
      <c r="F178" s="138" t="s">
        <v>2935</v>
      </c>
      <c r="G178" s="139" t="s">
        <v>2712</v>
      </c>
      <c r="H178" s="140">
        <v>47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914</v>
      </c>
    </row>
    <row r="179" spans="2:65" s="1" customFormat="1" ht="37.9" customHeight="1">
      <c r="B179" s="32"/>
      <c r="C179" s="136" t="s">
        <v>637</v>
      </c>
      <c r="D179" s="136" t="s">
        <v>254</v>
      </c>
      <c r="E179" s="137" t="s">
        <v>2936</v>
      </c>
      <c r="F179" s="138" t="s">
        <v>2937</v>
      </c>
      <c r="G179" s="139" t="s">
        <v>2712</v>
      </c>
      <c r="H179" s="140">
        <v>63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925</v>
      </c>
    </row>
    <row r="180" spans="2:65" s="1" customFormat="1" ht="37.9" customHeight="1">
      <c r="B180" s="32"/>
      <c r="C180" s="136" t="s">
        <v>651</v>
      </c>
      <c r="D180" s="136" t="s">
        <v>254</v>
      </c>
      <c r="E180" s="137" t="s">
        <v>2938</v>
      </c>
      <c r="F180" s="138" t="s">
        <v>2939</v>
      </c>
      <c r="G180" s="139" t="s">
        <v>2712</v>
      </c>
      <c r="H180" s="140">
        <v>20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934</v>
      </c>
    </row>
    <row r="181" spans="2:65" s="1" customFormat="1" ht="37.9" customHeight="1">
      <c r="B181" s="32"/>
      <c r="C181" s="136" t="s">
        <v>655</v>
      </c>
      <c r="D181" s="136" t="s">
        <v>254</v>
      </c>
      <c r="E181" s="137" t="s">
        <v>4141</v>
      </c>
      <c r="F181" s="138" t="s">
        <v>4142</v>
      </c>
      <c r="G181" s="139" t="s">
        <v>2712</v>
      </c>
      <c r="H181" s="140">
        <v>9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82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944</v>
      </c>
    </row>
    <row r="182" spans="2:65" s="1" customFormat="1" ht="44.25" customHeight="1">
      <c r="B182" s="32"/>
      <c r="C182" s="136" t="s">
        <v>660</v>
      </c>
      <c r="D182" s="136" t="s">
        <v>254</v>
      </c>
      <c r="E182" s="137" t="s">
        <v>2721</v>
      </c>
      <c r="F182" s="138" t="s">
        <v>2722</v>
      </c>
      <c r="G182" s="139" t="s">
        <v>257</v>
      </c>
      <c r="H182" s="140">
        <v>2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971</v>
      </c>
    </row>
    <row r="183" spans="2:65" s="1" customFormat="1" ht="21.75" customHeight="1">
      <c r="B183" s="32"/>
      <c r="C183" s="136" t="s">
        <v>668</v>
      </c>
      <c r="D183" s="136" t="s">
        <v>254</v>
      </c>
      <c r="E183" s="137" t="s">
        <v>2725</v>
      </c>
      <c r="F183" s="138" t="s">
        <v>2726</v>
      </c>
      <c r="G183" s="139" t="s">
        <v>345</v>
      </c>
      <c r="H183" s="140">
        <v>2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983</v>
      </c>
    </row>
    <row r="184" spans="2:65" s="1" customFormat="1" ht="21.75" customHeight="1">
      <c r="B184" s="32"/>
      <c r="C184" s="136" t="s">
        <v>678</v>
      </c>
      <c r="D184" s="136" t="s">
        <v>254</v>
      </c>
      <c r="E184" s="137" t="s">
        <v>2944</v>
      </c>
      <c r="F184" s="138" t="s">
        <v>2945</v>
      </c>
      <c r="G184" s="139" t="s">
        <v>345</v>
      </c>
      <c r="H184" s="140">
        <v>18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993</v>
      </c>
    </row>
    <row r="185" spans="2:65" s="1" customFormat="1" ht="21.75" customHeight="1">
      <c r="B185" s="32"/>
      <c r="C185" s="136" t="s">
        <v>684</v>
      </c>
      <c r="D185" s="136" t="s">
        <v>254</v>
      </c>
      <c r="E185" s="137" t="s">
        <v>4143</v>
      </c>
      <c r="F185" s="138" t="s">
        <v>4144</v>
      </c>
      <c r="G185" s="139" t="s">
        <v>345</v>
      </c>
      <c r="H185" s="140">
        <v>2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1003</v>
      </c>
    </row>
    <row r="186" spans="2:65" s="11" customFormat="1" ht="22.9" customHeight="1">
      <c r="B186" s="124"/>
      <c r="D186" s="125" t="s">
        <v>72</v>
      </c>
      <c r="E186" s="134" t="s">
        <v>2557</v>
      </c>
      <c r="F186" s="134" t="s">
        <v>2279</v>
      </c>
      <c r="I186" s="127"/>
      <c r="J186" s="135">
        <f>BK186</f>
        <v>0</v>
      </c>
      <c r="L186" s="124"/>
      <c r="M186" s="129"/>
      <c r="P186" s="130">
        <f>SUM(P187:P199)</f>
        <v>0</v>
      </c>
      <c r="R186" s="130">
        <f>SUM(R187:R199)</f>
        <v>0</v>
      </c>
      <c r="T186" s="131">
        <f>SUM(T187:T199)</f>
        <v>0</v>
      </c>
      <c r="AR186" s="125" t="s">
        <v>80</v>
      </c>
      <c r="AT186" s="132" t="s">
        <v>72</v>
      </c>
      <c r="AU186" s="132" t="s">
        <v>80</v>
      </c>
      <c r="AY186" s="125" t="s">
        <v>252</v>
      </c>
      <c r="BK186" s="133">
        <f>SUM(BK187:BK199)</f>
        <v>0</v>
      </c>
    </row>
    <row r="187" spans="2:65" s="1" customFormat="1" ht="24.2" customHeight="1">
      <c r="B187" s="32"/>
      <c r="C187" s="136" t="s">
        <v>691</v>
      </c>
      <c r="D187" s="136" t="s">
        <v>254</v>
      </c>
      <c r="E187" s="137" t="s">
        <v>4145</v>
      </c>
      <c r="F187" s="138" t="s">
        <v>2818</v>
      </c>
      <c r="G187" s="139" t="s">
        <v>345</v>
      </c>
      <c r="H187" s="140">
        <v>1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1013</v>
      </c>
    </row>
    <row r="188" spans="2:65" s="1" customFormat="1" ht="16.5" customHeight="1">
      <c r="B188" s="32"/>
      <c r="C188" s="136" t="s">
        <v>712</v>
      </c>
      <c r="D188" s="136" t="s">
        <v>254</v>
      </c>
      <c r="E188" s="137" t="s">
        <v>4146</v>
      </c>
      <c r="F188" s="138" t="s">
        <v>2820</v>
      </c>
      <c r="G188" s="139" t="s">
        <v>345</v>
      </c>
      <c r="H188" s="140">
        <v>1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1054</v>
      </c>
    </row>
    <row r="189" spans="2:65" s="1" customFormat="1" ht="24.2" customHeight="1">
      <c r="B189" s="32"/>
      <c r="C189" s="136" t="s">
        <v>717</v>
      </c>
      <c r="D189" s="136" t="s">
        <v>254</v>
      </c>
      <c r="E189" s="137" t="s">
        <v>4147</v>
      </c>
      <c r="F189" s="138" t="s">
        <v>2822</v>
      </c>
      <c r="G189" s="139" t="s">
        <v>345</v>
      </c>
      <c r="H189" s="140">
        <v>1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82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1063</v>
      </c>
    </row>
    <row r="190" spans="2:65" s="1" customFormat="1" ht="24.2" customHeight="1">
      <c r="B190" s="32"/>
      <c r="C190" s="136" t="s">
        <v>722</v>
      </c>
      <c r="D190" s="136" t="s">
        <v>254</v>
      </c>
      <c r="E190" s="137" t="s">
        <v>4148</v>
      </c>
      <c r="F190" s="138" t="s">
        <v>2826</v>
      </c>
      <c r="G190" s="139" t="s">
        <v>345</v>
      </c>
      <c r="H190" s="140">
        <v>1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82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1074</v>
      </c>
    </row>
    <row r="191" spans="2:65" s="1" customFormat="1" ht="24.2" customHeight="1">
      <c r="B191" s="32"/>
      <c r="C191" s="136" t="s">
        <v>732</v>
      </c>
      <c r="D191" s="136" t="s">
        <v>254</v>
      </c>
      <c r="E191" s="137" t="s">
        <v>4149</v>
      </c>
      <c r="F191" s="138" t="s">
        <v>2828</v>
      </c>
      <c r="G191" s="139" t="s">
        <v>345</v>
      </c>
      <c r="H191" s="140">
        <v>1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1084</v>
      </c>
    </row>
    <row r="192" spans="2:65" s="1" customFormat="1" ht="24.2" customHeight="1">
      <c r="B192" s="32"/>
      <c r="C192" s="136" t="s">
        <v>740</v>
      </c>
      <c r="D192" s="136" t="s">
        <v>254</v>
      </c>
      <c r="E192" s="137" t="s">
        <v>4150</v>
      </c>
      <c r="F192" s="138" t="s">
        <v>2830</v>
      </c>
      <c r="G192" s="139" t="s">
        <v>345</v>
      </c>
      <c r="H192" s="140">
        <v>1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38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259</v>
      </c>
      <c r="AT192" s="147" t="s">
        <v>254</v>
      </c>
      <c r="AU192" s="147" t="s">
        <v>82</v>
      </c>
      <c r="AY192" s="17" t="s">
        <v>252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80</v>
      </c>
      <c r="BK192" s="148">
        <f>ROUND(I192*H192,2)</f>
        <v>0</v>
      </c>
      <c r="BL192" s="17" t="s">
        <v>259</v>
      </c>
      <c r="BM192" s="147" t="s">
        <v>1095</v>
      </c>
    </row>
    <row r="193" spans="2:65" s="1" customFormat="1" ht="16.5" customHeight="1">
      <c r="B193" s="32"/>
      <c r="C193" s="136" t="s">
        <v>744</v>
      </c>
      <c r="D193" s="136" t="s">
        <v>254</v>
      </c>
      <c r="E193" s="137" t="s">
        <v>4151</v>
      </c>
      <c r="F193" s="138" t="s">
        <v>2832</v>
      </c>
      <c r="G193" s="139" t="s">
        <v>345</v>
      </c>
      <c r="H193" s="140">
        <v>1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82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1112</v>
      </c>
    </row>
    <row r="194" spans="2:65" s="1" customFormat="1" ht="62.65" customHeight="1">
      <c r="B194" s="32"/>
      <c r="C194" s="136" t="s">
        <v>752</v>
      </c>
      <c r="D194" s="136" t="s">
        <v>254</v>
      </c>
      <c r="E194" s="137" t="s">
        <v>4152</v>
      </c>
      <c r="F194" s="138" t="s">
        <v>2957</v>
      </c>
      <c r="G194" s="139" t="s">
        <v>345</v>
      </c>
      <c r="H194" s="140">
        <v>1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1127</v>
      </c>
    </row>
    <row r="195" spans="2:65" s="1" customFormat="1" ht="62.65" customHeight="1">
      <c r="B195" s="32"/>
      <c r="C195" s="136" t="s">
        <v>758</v>
      </c>
      <c r="D195" s="136" t="s">
        <v>254</v>
      </c>
      <c r="E195" s="137" t="s">
        <v>4153</v>
      </c>
      <c r="F195" s="138" t="s">
        <v>4113</v>
      </c>
      <c r="G195" s="139" t="s">
        <v>345</v>
      </c>
      <c r="H195" s="140">
        <v>1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82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1147</v>
      </c>
    </row>
    <row r="196" spans="2:65" s="1" customFormat="1" ht="16.5" customHeight="1">
      <c r="B196" s="32"/>
      <c r="C196" s="136" t="s">
        <v>774</v>
      </c>
      <c r="D196" s="136" t="s">
        <v>254</v>
      </c>
      <c r="E196" s="137" t="s">
        <v>4154</v>
      </c>
      <c r="F196" s="138" t="s">
        <v>2838</v>
      </c>
      <c r="G196" s="139" t="s">
        <v>345</v>
      </c>
      <c r="H196" s="140">
        <v>1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38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259</v>
      </c>
      <c r="AT196" s="147" t="s">
        <v>254</v>
      </c>
      <c r="AU196" s="147" t="s">
        <v>82</v>
      </c>
      <c r="AY196" s="17" t="s">
        <v>252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80</v>
      </c>
      <c r="BK196" s="148">
        <f>ROUND(I196*H196,2)</f>
        <v>0</v>
      </c>
      <c r="BL196" s="17" t="s">
        <v>259</v>
      </c>
      <c r="BM196" s="147" t="s">
        <v>1178</v>
      </c>
    </row>
    <row r="197" spans="2:65" s="1" customFormat="1" ht="16.5" customHeight="1">
      <c r="B197" s="32"/>
      <c r="C197" s="136" t="s">
        <v>786</v>
      </c>
      <c r="D197" s="136" t="s">
        <v>254</v>
      </c>
      <c r="E197" s="137" t="s">
        <v>4155</v>
      </c>
      <c r="F197" s="138" t="s">
        <v>2840</v>
      </c>
      <c r="G197" s="139" t="s">
        <v>345</v>
      </c>
      <c r="H197" s="140">
        <v>1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1189</v>
      </c>
    </row>
    <row r="198" spans="2:65" s="1" customFormat="1" ht="16.5" customHeight="1">
      <c r="B198" s="32"/>
      <c r="C198" s="136" t="s">
        <v>790</v>
      </c>
      <c r="D198" s="136" t="s">
        <v>254</v>
      </c>
      <c r="E198" s="137" t="s">
        <v>4116</v>
      </c>
      <c r="F198" s="138" t="s">
        <v>4117</v>
      </c>
      <c r="G198" s="139" t="s">
        <v>345</v>
      </c>
      <c r="H198" s="140">
        <v>1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259</v>
      </c>
      <c r="AT198" s="147" t="s">
        <v>254</v>
      </c>
      <c r="AU198" s="147" t="s">
        <v>82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259</v>
      </c>
      <c r="BM198" s="147" t="s">
        <v>1201</v>
      </c>
    </row>
    <row r="199" spans="2:65" s="1" customFormat="1" ht="16.5" customHeight="1">
      <c r="B199" s="32"/>
      <c r="C199" s="136" t="s">
        <v>799</v>
      </c>
      <c r="D199" s="136" t="s">
        <v>254</v>
      </c>
      <c r="E199" s="137" t="s">
        <v>4156</v>
      </c>
      <c r="F199" s="138" t="s">
        <v>2842</v>
      </c>
      <c r="G199" s="139" t="s">
        <v>345</v>
      </c>
      <c r="H199" s="140">
        <v>1</v>
      </c>
      <c r="I199" s="141"/>
      <c r="J199" s="142">
        <f>ROUND(I199*H199,2)</f>
        <v>0</v>
      </c>
      <c r="K199" s="138" t="s">
        <v>1</v>
      </c>
      <c r="L199" s="32"/>
      <c r="M199" s="188" t="s">
        <v>1</v>
      </c>
      <c r="N199" s="189" t="s">
        <v>38</v>
      </c>
      <c r="O199" s="190"/>
      <c r="P199" s="191">
        <f>O199*H199</f>
        <v>0</v>
      </c>
      <c r="Q199" s="191">
        <v>0</v>
      </c>
      <c r="R199" s="191">
        <f>Q199*H199</f>
        <v>0</v>
      </c>
      <c r="S199" s="191">
        <v>0</v>
      </c>
      <c r="T199" s="192">
        <f>S199*H199</f>
        <v>0</v>
      </c>
      <c r="AR199" s="147" t="s">
        <v>259</v>
      </c>
      <c r="AT199" s="147" t="s">
        <v>254</v>
      </c>
      <c r="AU199" s="147" t="s">
        <v>82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1207</v>
      </c>
    </row>
    <row r="200" spans="2:65" s="1" customFormat="1" ht="6.95" customHeight="1">
      <c r="B200" s="44"/>
      <c r="C200" s="45"/>
      <c r="D200" s="45"/>
      <c r="E200" s="45"/>
      <c r="F200" s="45"/>
      <c r="G200" s="45"/>
      <c r="H200" s="45"/>
      <c r="I200" s="45"/>
      <c r="J200" s="45"/>
      <c r="K200" s="45"/>
      <c r="L200" s="32"/>
    </row>
  </sheetData>
  <sheetProtection algorithmName="SHA-512" hashValue="GB7Ix2wt/WzxewsbTvam61McsywId9LlNR2SaXzfrLf7hmeCl/kjVRr9QXU2idy9CT6zwzfxUFLbVOmaGnqlow==" saltValue="ugKuEPnhTbjrQblQYIedVBfvTuqrghgufxhHdovrLimFfZtuDJEVDlKWip2zbJ9cGKYEUqyxBGO0sUxTvnvB/A==" spinCount="100000" sheet="1" objects="1" scenarios="1" formatColumns="0" formatRows="0" autoFilter="0"/>
  <autoFilter ref="C125:K199" xr:uid="{00000000-0009-0000-0000-00001A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25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182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4157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ROUND(J122,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ROUND((SUM(BE122:BE256)),  2)</f>
        <v>0</v>
      </c>
      <c r="I35" s="96">
        <v>0.21</v>
      </c>
      <c r="J35" s="86">
        <f>ROUND(((SUM(BE122:BE256))*I35),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ROUND((SUM(BF122:BF256)),  2)</f>
        <v>0</v>
      </c>
      <c r="I36" s="96">
        <v>0.12</v>
      </c>
      <c r="J36" s="86">
        <f>ROUND(((SUM(BF122:BF256))*I36),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ROUND((SUM(BG122:BG256)),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ROUND((SUM(BH122:BH256)),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ROUND((SUM(BI122:BI256)),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B.9 - VZT zařízení - 3.np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J122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4158</v>
      </c>
      <c r="E99" s="110"/>
      <c r="F99" s="110"/>
      <c r="G99" s="110"/>
      <c r="H99" s="110"/>
      <c r="I99" s="110"/>
      <c r="J99" s="111">
        <f>J123</f>
        <v>0</v>
      </c>
      <c r="L99" s="108"/>
    </row>
    <row r="100" spans="2:47" s="8" customFormat="1" ht="24.95" customHeight="1">
      <c r="B100" s="108"/>
      <c r="D100" s="109" t="s">
        <v>4159</v>
      </c>
      <c r="E100" s="110"/>
      <c r="F100" s="110"/>
      <c r="G100" s="110"/>
      <c r="H100" s="110"/>
      <c r="I100" s="110"/>
      <c r="J100" s="111">
        <f>J240</f>
        <v>0</v>
      </c>
      <c r="L100" s="108"/>
    </row>
    <row r="101" spans="2:47" s="1" customFormat="1" ht="21.75" customHeight="1">
      <c r="B101" s="32"/>
      <c r="L101" s="32"/>
    </row>
    <row r="102" spans="2:47" s="1" customFormat="1" ht="6.9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5" customHeight="1">
      <c r="B107" s="32"/>
      <c r="C107" s="21" t="s">
        <v>237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26.25" customHeight="1">
      <c r="B110" s="32"/>
      <c r="E110" s="235" t="str">
        <f>E7</f>
        <v>FN Brno, Jihlavská 20 - rekonstrukce přípravny jídel a rozšíření jídelny</v>
      </c>
      <c r="F110" s="236"/>
      <c r="G110" s="236"/>
      <c r="H110" s="236"/>
      <c r="L110" s="32"/>
    </row>
    <row r="111" spans="2:47" ht="12" customHeight="1">
      <c r="B111" s="20"/>
      <c r="C111" s="27" t="s">
        <v>195</v>
      </c>
      <c r="L111" s="20"/>
    </row>
    <row r="112" spans="2:47" s="1" customFormat="1" ht="16.5" customHeight="1">
      <c r="B112" s="32"/>
      <c r="E112" s="235" t="s">
        <v>3286</v>
      </c>
      <c r="F112" s="237"/>
      <c r="G112" s="237"/>
      <c r="H112" s="237"/>
      <c r="L112" s="32"/>
    </row>
    <row r="113" spans="2:65" s="1" customFormat="1" ht="12" customHeight="1">
      <c r="B113" s="32"/>
      <c r="C113" s="27" t="s">
        <v>197</v>
      </c>
      <c r="L113" s="32"/>
    </row>
    <row r="114" spans="2:65" s="1" customFormat="1" ht="16.5" customHeight="1">
      <c r="B114" s="32"/>
      <c r="E114" s="217" t="str">
        <f>E11</f>
        <v>B.9 - VZT zařízení - 3.np</v>
      </c>
      <c r="F114" s="237"/>
      <c r="G114" s="237"/>
      <c r="H114" s="237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F14</f>
        <v xml:space="preserve"> </v>
      </c>
      <c r="I116" s="27" t="s">
        <v>22</v>
      </c>
      <c r="J116" s="52" t="str">
        <f>IF(J14="","",J14)</f>
        <v>3. 6. 2025</v>
      </c>
      <c r="L116" s="32"/>
    </row>
    <row r="117" spans="2:65" s="1" customFormat="1" ht="6.95" customHeight="1">
      <c r="B117" s="32"/>
      <c r="L117" s="32"/>
    </row>
    <row r="118" spans="2:65" s="1" customFormat="1" ht="15.2" customHeight="1">
      <c r="B118" s="32"/>
      <c r="C118" s="27" t="s">
        <v>24</v>
      </c>
      <c r="F118" s="25" t="str">
        <f>E17</f>
        <v xml:space="preserve"> </v>
      </c>
      <c r="I118" s="27" t="s">
        <v>29</v>
      </c>
      <c r="J118" s="30" t="str">
        <f>E23</f>
        <v xml:space="preserve">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31</v>
      </c>
      <c r="J119" s="30" t="str">
        <f>E26</f>
        <v xml:space="preserve"> 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6"/>
      <c r="C121" s="117" t="s">
        <v>238</v>
      </c>
      <c r="D121" s="118" t="s">
        <v>58</v>
      </c>
      <c r="E121" s="118" t="s">
        <v>54</v>
      </c>
      <c r="F121" s="118" t="s">
        <v>55</v>
      </c>
      <c r="G121" s="118" t="s">
        <v>239</v>
      </c>
      <c r="H121" s="118" t="s">
        <v>240</v>
      </c>
      <c r="I121" s="118" t="s">
        <v>241</v>
      </c>
      <c r="J121" s="118" t="s">
        <v>201</v>
      </c>
      <c r="K121" s="119" t="s">
        <v>242</v>
      </c>
      <c r="L121" s="116"/>
      <c r="M121" s="59" t="s">
        <v>1</v>
      </c>
      <c r="N121" s="60" t="s">
        <v>37</v>
      </c>
      <c r="O121" s="60" t="s">
        <v>243</v>
      </c>
      <c r="P121" s="60" t="s">
        <v>244</v>
      </c>
      <c r="Q121" s="60" t="s">
        <v>245</v>
      </c>
      <c r="R121" s="60" t="s">
        <v>246</v>
      </c>
      <c r="S121" s="60" t="s">
        <v>247</v>
      </c>
      <c r="T121" s="61" t="s">
        <v>248</v>
      </c>
    </row>
    <row r="122" spans="2:65" s="1" customFormat="1" ht="22.9" customHeight="1">
      <c r="B122" s="32"/>
      <c r="C122" s="64" t="s">
        <v>249</v>
      </c>
      <c r="J122" s="120">
        <f>BK122</f>
        <v>0</v>
      </c>
      <c r="L122" s="32"/>
      <c r="M122" s="62"/>
      <c r="N122" s="53"/>
      <c r="O122" s="53"/>
      <c r="P122" s="121">
        <f>P123+P240</f>
        <v>0</v>
      </c>
      <c r="Q122" s="53"/>
      <c r="R122" s="121">
        <f>R123+R240</f>
        <v>0</v>
      </c>
      <c r="S122" s="53"/>
      <c r="T122" s="122">
        <f>T123+T240</f>
        <v>0</v>
      </c>
      <c r="AT122" s="17" t="s">
        <v>72</v>
      </c>
      <c r="AU122" s="17" t="s">
        <v>203</v>
      </c>
      <c r="BK122" s="123">
        <f>BK123+BK240</f>
        <v>0</v>
      </c>
    </row>
    <row r="123" spans="2:65" s="11" customFormat="1" ht="25.9" customHeight="1">
      <c r="B123" s="124"/>
      <c r="D123" s="125" t="s">
        <v>72</v>
      </c>
      <c r="E123" s="126" t="s">
        <v>1930</v>
      </c>
      <c r="F123" s="126" t="s">
        <v>4160</v>
      </c>
      <c r="I123" s="127"/>
      <c r="J123" s="128">
        <f>BK123</f>
        <v>0</v>
      </c>
      <c r="L123" s="124"/>
      <c r="M123" s="129"/>
      <c r="P123" s="130">
        <f>SUM(P124:P239)</f>
        <v>0</v>
      </c>
      <c r="R123" s="130">
        <f>SUM(R124:R239)</f>
        <v>0</v>
      </c>
      <c r="T123" s="131">
        <f>SUM(T124:T239)</f>
        <v>0</v>
      </c>
      <c r="AR123" s="125" t="s">
        <v>80</v>
      </c>
      <c r="AT123" s="132" t="s">
        <v>72</v>
      </c>
      <c r="AU123" s="132" t="s">
        <v>73</v>
      </c>
      <c r="AY123" s="125" t="s">
        <v>252</v>
      </c>
      <c r="BK123" s="133">
        <f>SUM(BK124:BK239)</f>
        <v>0</v>
      </c>
    </row>
    <row r="124" spans="2:65" s="1" customFormat="1" ht="24.2" customHeight="1">
      <c r="B124" s="32"/>
      <c r="C124" s="136" t="s">
        <v>80</v>
      </c>
      <c r="D124" s="136" t="s">
        <v>254</v>
      </c>
      <c r="E124" s="137" t="s">
        <v>4161</v>
      </c>
      <c r="F124" s="138" t="s">
        <v>2969</v>
      </c>
      <c r="G124" s="139" t="s">
        <v>2132</v>
      </c>
      <c r="H124" s="140">
        <v>1</v>
      </c>
      <c r="I124" s="141"/>
      <c r="J124" s="142">
        <f>ROUND(I124*H124,2)</f>
        <v>0</v>
      </c>
      <c r="K124" s="138" t="s">
        <v>1</v>
      </c>
      <c r="L124" s="32"/>
      <c r="M124" s="143" t="s">
        <v>1</v>
      </c>
      <c r="N124" s="144" t="s">
        <v>38</v>
      </c>
      <c r="P124" s="145">
        <f>O124*H124</f>
        <v>0</v>
      </c>
      <c r="Q124" s="145">
        <v>0</v>
      </c>
      <c r="R124" s="145">
        <f>Q124*H124</f>
        <v>0</v>
      </c>
      <c r="S124" s="145">
        <v>0</v>
      </c>
      <c r="T124" s="146">
        <f>S124*H124</f>
        <v>0</v>
      </c>
      <c r="AR124" s="147" t="s">
        <v>259</v>
      </c>
      <c r="AT124" s="147" t="s">
        <v>254</v>
      </c>
      <c r="AU124" s="147" t="s">
        <v>80</v>
      </c>
      <c r="AY124" s="17" t="s">
        <v>252</v>
      </c>
      <c r="BE124" s="148">
        <f>IF(N124="základní",J124,0)</f>
        <v>0</v>
      </c>
      <c r="BF124" s="148">
        <f>IF(N124="snížená",J124,0)</f>
        <v>0</v>
      </c>
      <c r="BG124" s="148">
        <f>IF(N124="zákl. přenesená",J124,0)</f>
        <v>0</v>
      </c>
      <c r="BH124" s="148">
        <f>IF(N124="sníž. přenesená",J124,0)</f>
        <v>0</v>
      </c>
      <c r="BI124" s="148">
        <f>IF(N124="nulová",J124,0)</f>
        <v>0</v>
      </c>
      <c r="BJ124" s="17" t="s">
        <v>80</v>
      </c>
      <c r="BK124" s="148">
        <f>ROUND(I124*H124,2)</f>
        <v>0</v>
      </c>
      <c r="BL124" s="17" t="s">
        <v>259</v>
      </c>
      <c r="BM124" s="147" t="s">
        <v>82</v>
      </c>
    </row>
    <row r="125" spans="2:65" s="12" customFormat="1">
      <c r="B125" s="149"/>
      <c r="D125" s="150" t="s">
        <v>261</v>
      </c>
      <c r="E125" s="151" t="s">
        <v>1</v>
      </c>
      <c r="F125" s="152" t="s">
        <v>2970</v>
      </c>
      <c r="H125" s="151" t="s">
        <v>1</v>
      </c>
      <c r="I125" s="153"/>
      <c r="L125" s="149"/>
      <c r="M125" s="154"/>
      <c r="T125" s="155"/>
      <c r="AT125" s="151" t="s">
        <v>261</v>
      </c>
      <c r="AU125" s="151" t="s">
        <v>80</v>
      </c>
      <c r="AV125" s="12" t="s">
        <v>80</v>
      </c>
      <c r="AW125" s="12" t="s">
        <v>30</v>
      </c>
      <c r="AX125" s="12" t="s">
        <v>73</v>
      </c>
      <c r="AY125" s="151" t="s">
        <v>252</v>
      </c>
    </row>
    <row r="126" spans="2:65" s="12" customFormat="1">
      <c r="B126" s="149"/>
      <c r="D126" s="150" t="s">
        <v>261</v>
      </c>
      <c r="E126" s="151" t="s">
        <v>1</v>
      </c>
      <c r="F126" s="152" t="s">
        <v>2971</v>
      </c>
      <c r="H126" s="151" t="s">
        <v>1</v>
      </c>
      <c r="I126" s="153"/>
      <c r="L126" s="149"/>
      <c r="M126" s="154"/>
      <c r="T126" s="155"/>
      <c r="AT126" s="151" t="s">
        <v>261</v>
      </c>
      <c r="AU126" s="151" t="s">
        <v>80</v>
      </c>
      <c r="AV126" s="12" t="s">
        <v>80</v>
      </c>
      <c r="AW126" s="12" t="s">
        <v>30</v>
      </c>
      <c r="AX126" s="12" t="s">
        <v>73</v>
      </c>
      <c r="AY126" s="151" t="s">
        <v>252</v>
      </c>
    </row>
    <row r="127" spans="2:65" s="12" customFormat="1">
      <c r="B127" s="149"/>
      <c r="D127" s="150" t="s">
        <v>261</v>
      </c>
      <c r="E127" s="151" t="s">
        <v>1</v>
      </c>
      <c r="F127" s="152" t="s">
        <v>4162</v>
      </c>
      <c r="H127" s="151" t="s">
        <v>1</v>
      </c>
      <c r="I127" s="153"/>
      <c r="L127" s="149"/>
      <c r="M127" s="154"/>
      <c r="T127" s="155"/>
      <c r="AT127" s="151" t="s">
        <v>261</v>
      </c>
      <c r="AU127" s="151" t="s">
        <v>80</v>
      </c>
      <c r="AV127" s="12" t="s">
        <v>80</v>
      </c>
      <c r="AW127" s="12" t="s">
        <v>30</v>
      </c>
      <c r="AX127" s="12" t="s">
        <v>73</v>
      </c>
      <c r="AY127" s="151" t="s">
        <v>252</v>
      </c>
    </row>
    <row r="128" spans="2:65" s="12" customFormat="1">
      <c r="B128" s="149"/>
      <c r="D128" s="150" t="s">
        <v>261</v>
      </c>
      <c r="E128" s="151" t="s">
        <v>1</v>
      </c>
      <c r="F128" s="152" t="s">
        <v>2973</v>
      </c>
      <c r="H128" s="151" t="s">
        <v>1</v>
      </c>
      <c r="I128" s="153"/>
      <c r="L128" s="149"/>
      <c r="M128" s="154"/>
      <c r="T128" s="155"/>
      <c r="AT128" s="151" t="s">
        <v>261</v>
      </c>
      <c r="AU128" s="151" t="s">
        <v>80</v>
      </c>
      <c r="AV128" s="12" t="s">
        <v>80</v>
      </c>
      <c r="AW128" s="12" t="s">
        <v>30</v>
      </c>
      <c r="AX128" s="12" t="s">
        <v>73</v>
      </c>
      <c r="AY128" s="151" t="s">
        <v>252</v>
      </c>
    </row>
    <row r="129" spans="2:51" s="12" customFormat="1">
      <c r="B129" s="149"/>
      <c r="D129" s="150" t="s">
        <v>261</v>
      </c>
      <c r="E129" s="151" t="s">
        <v>1</v>
      </c>
      <c r="F129" s="152" t="s">
        <v>2974</v>
      </c>
      <c r="H129" s="151" t="s">
        <v>1</v>
      </c>
      <c r="I129" s="153"/>
      <c r="L129" s="149"/>
      <c r="M129" s="154"/>
      <c r="T129" s="155"/>
      <c r="AT129" s="151" t="s">
        <v>261</v>
      </c>
      <c r="AU129" s="151" t="s">
        <v>80</v>
      </c>
      <c r="AV129" s="12" t="s">
        <v>80</v>
      </c>
      <c r="AW129" s="12" t="s">
        <v>30</v>
      </c>
      <c r="AX129" s="12" t="s">
        <v>73</v>
      </c>
      <c r="AY129" s="151" t="s">
        <v>252</v>
      </c>
    </row>
    <row r="130" spans="2:51" s="12" customFormat="1">
      <c r="B130" s="149"/>
      <c r="D130" s="150" t="s">
        <v>261</v>
      </c>
      <c r="E130" s="151" t="s">
        <v>1</v>
      </c>
      <c r="F130" s="152" t="s">
        <v>4163</v>
      </c>
      <c r="H130" s="151" t="s">
        <v>1</v>
      </c>
      <c r="I130" s="153"/>
      <c r="L130" s="149"/>
      <c r="M130" s="154"/>
      <c r="T130" s="155"/>
      <c r="AT130" s="151" t="s">
        <v>261</v>
      </c>
      <c r="AU130" s="151" t="s">
        <v>80</v>
      </c>
      <c r="AV130" s="12" t="s">
        <v>80</v>
      </c>
      <c r="AW130" s="12" t="s">
        <v>30</v>
      </c>
      <c r="AX130" s="12" t="s">
        <v>73</v>
      </c>
      <c r="AY130" s="151" t="s">
        <v>252</v>
      </c>
    </row>
    <row r="131" spans="2:51" s="12" customFormat="1">
      <c r="B131" s="149"/>
      <c r="D131" s="150" t="s">
        <v>261</v>
      </c>
      <c r="E131" s="151" t="s">
        <v>1</v>
      </c>
      <c r="F131" s="152" t="s">
        <v>2976</v>
      </c>
      <c r="H131" s="151" t="s">
        <v>1</v>
      </c>
      <c r="I131" s="153"/>
      <c r="L131" s="149"/>
      <c r="M131" s="154"/>
      <c r="T131" s="155"/>
      <c r="AT131" s="151" t="s">
        <v>261</v>
      </c>
      <c r="AU131" s="151" t="s">
        <v>80</v>
      </c>
      <c r="AV131" s="12" t="s">
        <v>80</v>
      </c>
      <c r="AW131" s="12" t="s">
        <v>30</v>
      </c>
      <c r="AX131" s="12" t="s">
        <v>73</v>
      </c>
      <c r="AY131" s="151" t="s">
        <v>252</v>
      </c>
    </row>
    <row r="132" spans="2:51" s="12" customFormat="1">
      <c r="B132" s="149"/>
      <c r="D132" s="150" t="s">
        <v>261</v>
      </c>
      <c r="E132" s="151" t="s">
        <v>1</v>
      </c>
      <c r="F132" s="152" t="s">
        <v>4164</v>
      </c>
      <c r="H132" s="151" t="s">
        <v>1</v>
      </c>
      <c r="I132" s="153"/>
      <c r="L132" s="149"/>
      <c r="M132" s="154"/>
      <c r="T132" s="155"/>
      <c r="AT132" s="151" t="s">
        <v>261</v>
      </c>
      <c r="AU132" s="151" t="s">
        <v>80</v>
      </c>
      <c r="AV132" s="12" t="s">
        <v>80</v>
      </c>
      <c r="AW132" s="12" t="s">
        <v>30</v>
      </c>
      <c r="AX132" s="12" t="s">
        <v>73</v>
      </c>
      <c r="AY132" s="151" t="s">
        <v>252</v>
      </c>
    </row>
    <row r="133" spans="2:51" s="12" customFormat="1">
      <c r="B133" s="149"/>
      <c r="D133" s="150" t="s">
        <v>261</v>
      </c>
      <c r="E133" s="151" t="s">
        <v>1</v>
      </c>
      <c r="F133" s="152" t="s">
        <v>4165</v>
      </c>
      <c r="H133" s="151" t="s">
        <v>1</v>
      </c>
      <c r="I133" s="153"/>
      <c r="L133" s="149"/>
      <c r="M133" s="154"/>
      <c r="T133" s="155"/>
      <c r="AT133" s="151" t="s">
        <v>261</v>
      </c>
      <c r="AU133" s="151" t="s">
        <v>80</v>
      </c>
      <c r="AV133" s="12" t="s">
        <v>80</v>
      </c>
      <c r="AW133" s="12" t="s">
        <v>30</v>
      </c>
      <c r="AX133" s="12" t="s">
        <v>73</v>
      </c>
      <c r="AY133" s="151" t="s">
        <v>252</v>
      </c>
    </row>
    <row r="134" spans="2:51" s="12" customFormat="1">
      <c r="B134" s="149"/>
      <c r="D134" s="150" t="s">
        <v>261</v>
      </c>
      <c r="E134" s="151" t="s">
        <v>1</v>
      </c>
      <c r="F134" s="152" t="s">
        <v>4166</v>
      </c>
      <c r="H134" s="151" t="s">
        <v>1</v>
      </c>
      <c r="I134" s="153"/>
      <c r="L134" s="149"/>
      <c r="M134" s="154"/>
      <c r="T134" s="155"/>
      <c r="AT134" s="151" t="s">
        <v>261</v>
      </c>
      <c r="AU134" s="151" t="s">
        <v>80</v>
      </c>
      <c r="AV134" s="12" t="s">
        <v>80</v>
      </c>
      <c r="AW134" s="12" t="s">
        <v>30</v>
      </c>
      <c r="AX134" s="12" t="s">
        <v>73</v>
      </c>
      <c r="AY134" s="151" t="s">
        <v>252</v>
      </c>
    </row>
    <row r="135" spans="2:51" s="12" customFormat="1">
      <c r="B135" s="149"/>
      <c r="D135" s="150" t="s">
        <v>261</v>
      </c>
      <c r="E135" s="151" t="s">
        <v>1</v>
      </c>
      <c r="F135" s="152" t="s">
        <v>4165</v>
      </c>
      <c r="H135" s="151" t="s">
        <v>1</v>
      </c>
      <c r="I135" s="153"/>
      <c r="L135" s="149"/>
      <c r="M135" s="154"/>
      <c r="T135" s="155"/>
      <c r="AT135" s="151" t="s">
        <v>261</v>
      </c>
      <c r="AU135" s="151" t="s">
        <v>80</v>
      </c>
      <c r="AV135" s="12" t="s">
        <v>80</v>
      </c>
      <c r="AW135" s="12" t="s">
        <v>30</v>
      </c>
      <c r="AX135" s="12" t="s">
        <v>73</v>
      </c>
      <c r="AY135" s="151" t="s">
        <v>252</v>
      </c>
    </row>
    <row r="136" spans="2:51" s="12" customFormat="1">
      <c r="B136" s="149"/>
      <c r="D136" s="150" t="s">
        <v>261</v>
      </c>
      <c r="E136" s="151" t="s">
        <v>1</v>
      </c>
      <c r="F136" s="152" t="s">
        <v>2980</v>
      </c>
      <c r="H136" s="151" t="s">
        <v>1</v>
      </c>
      <c r="I136" s="153"/>
      <c r="L136" s="149"/>
      <c r="M136" s="154"/>
      <c r="T136" s="155"/>
      <c r="AT136" s="151" t="s">
        <v>261</v>
      </c>
      <c r="AU136" s="151" t="s">
        <v>80</v>
      </c>
      <c r="AV136" s="12" t="s">
        <v>80</v>
      </c>
      <c r="AW136" s="12" t="s">
        <v>30</v>
      </c>
      <c r="AX136" s="12" t="s">
        <v>73</v>
      </c>
      <c r="AY136" s="151" t="s">
        <v>252</v>
      </c>
    </row>
    <row r="137" spans="2:51" s="12" customFormat="1">
      <c r="B137" s="149"/>
      <c r="D137" s="150" t="s">
        <v>261</v>
      </c>
      <c r="E137" s="151" t="s">
        <v>1</v>
      </c>
      <c r="F137" s="152" t="s">
        <v>4167</v>
      </c>
      <c r="H137" s="151" t="s">
        <v>1</v>
      </c>
      <c r="I137" s="153"/>
      <c r="L137" s="149"/>
      <c r="M137" s="154"/>
      <c r="T137" s="155"/>
      <c r="AT137" s="151" t="s">
        <v>261</v>
      </c>
      <c r="AU137" s="151" t="s">
        <v>80</v>
      </c>
      <c r="AV137" s="12" t="s">
        <v>80</v>
      </c>
      <c r="AW137" s="12" t="s">
        <v>30</v>
      </c>
      <c r="AX137" s="12" t="s">
        <v>73</v>
      </c>
      <c r="AY137" s="151" t="s">
        <v>252</v>
      </c>
    </row>
    <row r="138" spans="2:51" s="12" customFormat="1">
      <c r="B138" s="149"/>
      <c r="D138" s="150" t="s">
        <v>261</v>
      </c>
      <c r="E138" s="151" t="s">
        <v>1</v>
      </c>
      <c r="F138" s="152" t="s">
        <v>2983</v>
      </c>
      <c r="H138" s="151" t="s">
        <v>1</v>
      </c>
      <c r="I138" s="153"/>
      <c r="L138" s="149"/>
      <c r="M138" s="154"/>
      <c r="T138" s="155"/>
      <c r="AT138" s="151" t="s">
        <v>261</v>
      </c>
      <c r="AU138" s="151" t="s">
        <v>80</v>
      </c>
      <c r="AV138" s="12" t="s">
        <v>80</v>
      </c>
      <c r="AW138" s="12" t="s">
        <v>30</v>
      </c>
      <c r="AX138" s="12" t="s">
        <v>73</v>
      </c>
      <c r="AY138" s="151" t="s">
        <v>252</v>
      </c>
    </row>
    <row r="139" spans="2:51" s="12" customFormat="1">
      <c r="B139" s="149"/>
      <c r="D139" s="150" t="s">
        <v>261</v>
      </c>
      <c r="E139" s="151" t="s">
        <v>1</v>
      </c>
      <c r="F139" s="152" t="s">
        <v>2984</v>
      </c>
      <c r="H139" s="151" t="s">
        <v>1</v>
      </c>
      <c r="I139" s="153"/>
      <c r="L139" s="149"/>
      <c r="M139" s="154"/>
      <c r="T139" s="155"/>
      <c r="AT139" s="151" t="s">
        <v>261</v>
      </c>
      <c r="AU139" s="151" t="s">
        <v>80</v>
      </c>
      <c r="AV139" s="12" t="s">
        <v>80</v>
      </c>
      <c r="AW139" s="12" t="s">
        <v>30</v>
      </c>
      <c r="AX139" s="12" t="s">
        <v>73</v>
      </c>
      <c r="AY139" s="151" t="s">
        <v>252</v>
      </c>
    </row>
    <row r="140" spans="2:51" s="12" customFormat="1">
      <c r="B140" s="149"/>
      <c r="D140" s="150" t="s">
        <v>261</v>
      </c>
      <c r="E140" s="151" t="s">
        <v>1</v>
      </c>
      <c r="F140" s="152" t="s">
        <v>2985</v>
      </c>
      <c r="H140" s="151" t="s">
        <v>1</v>
      </c>
      <c r="I140" s="153"/>
      <c r="L140" s="149"/>
      <c r="M140" s="154"/>
      <c r="T140" s="155"/>
      <c r="AT140" s="151" t="s">
        <v>261</v>
      </c>
      <c r="AU140" s="151" t="s">
        <v>80</v>
      </c>
      <c r="AV140" s="12" t="s">
        <v>80</v>
      </c>
      <c r="AW140" s="12" t="s">
        <v>30</v>
      </c>
      <c r="AX140" s="12" t="s">
        <v>73</v>
      </c>
      <c r="AY140" s="151" t="s">
        <v>252</v>
      </c>
    </row>
    <row r="141" spans="2:51" s="12" customFormat="1">
      <c r="B141" s="149"/>
      <c r="D141" s="150" t="s">
        <v>261</v>
      </c>
      <c r="E141" s="151" t="s">
        <v>1</v>
      </c>
      <c r="F141" s="152" t="s">
        <v>2986</v>
      </c>
      <c r="H141" s="151" t="s">
        <v>1</v>
      </c>
      <c r="I141" s="153"/>
      <c r="L141" s="149"/>
      <c r="M141" s="154"/>
      <c r="T141" s="155"/>
      <c r="AT141" s="151" t="s">
        <v>261</v>
      </c>
      <c r="AU141" s="151" t="s">
        <v>80</v>
      </c>
      <c r="AV141" s="12" t="s">
        <v>80</v>
      </c>
      <c r="AW141" s="12" t="s">
        <v>30</v>
      </c>
      <c r="AX141" s="12" t="s">
        <v>73</v>
      </c>
      <c r="AY141" s="151" t="s">
        <v>252</v>
      </c>
    </row>
    <row r="142" spans="2:51" s="12" customFormat="1">
      <c r="B142" s="149"/>
      <c r="D142" s="150" t="s">
        <v>261</v>
      </c>
      <c r="E142" s="151" t="s">
        <v>1</v>
      </c>
      <c r="F142" s="152" t="s">
        <v>4168</v>
      </c>
      <c r="H142" s="151" t="s">
        <v>1</v>
      </c>
      <c r="I142" s="153"/>
      <c r="L142" s="149"/>
      <c r="M142" s="154"/>
      <c r="T142" s="155"/>
      <c r="AT142" s="151" t="s">
        <v>261</v>
      </c>
      <c r="AU142" s="151" t="s">
        <v>80</v>
      </c>
      <c r="AV142" s="12" t="s">
        <v>80</v>
      </c>
      <c r="AW142" s="12" t="s">
        <v>30</v>
      </c>
      <c r="AX142" s="12" t="s">
        <v>73</v>
      </c>
      <c r="AY142" s="151" t="s">
        <v>252</v>
      </c>
    </row>
    <row r="143" spans="2:51" s="12" customFormat="1">
      <c r="B143" s="149"/>
      <c r="D143" s="150" t="s">
        <v>261</v>
      </c>
      <c r="E143" s="151" t="s">
        <v>1</v>
      </c>
      <c r="F143" s="152" t="s">
        <v>2988</v>
      </c>
      <c r="H143" s="151" t="s">
        <v>1</v>
      </c>
      <c r="I143" s="153"/>
      <c r="L143" s="149"/>
      <c r="M143" s="154"/>
      <c r="T143" s="155"/>
      <c r="AT143" s="151" t="s">
        <v>261</v>
      </c>
      <c r="AU143" s="151" t="s">
        <v>80</v>
      </c>
      <c r="AV143" s="12" t="s">
        <v>80</v>
      </c>
      <c r="AW143" s="12" t="s">
        <v>30</v>
      </c>
      <c r="AX143" s="12" t="s">
        <v>73</v>
      </c>
      <c r="AY143" s="151" t="s">
        <v>252</v>
      </c>
    </row>
    <row r="144" spans="2:51" s="12" customFormat="1">
      <c r="B144" s="149"/>
      <c r="D144" s="150" t="s">
        <v>261</v>
      </c>
      <c r="E144" s="151" t="s">
        <v>1</v>
      </c>
      <c r="F144" s="152" t="s">
        <v>2989</v>
      </c>
      <c r="H144" s="151" t="s">
        <v>1</v>
      </c>
      <c r="I144" s="153"/>
      <c r="L144" s="149"/>
      <c r="M144" s="154"/>
      <c r="T144" s="155"/>
      <c r="AT144" s="151" t="s">
        <v>261</v>
      </c>
      <c r="AU144" s="151" t="s">
        <v>80</v>
      </c>
      <c r="AV144" s="12" t="s">
        <v>80</v>
      </c>
      <c r="AW144" s="12" t="s">
        <v>30</v>
      </c>
      <c r="AX144" s="12" t="s">
        <v>73</v>
      </c>
      <c r="AY144" s="151" t="s">
        <v>252</v>
      </c>
    </row>
    <row r="145" spans="2:65" s="12" customFormat="1">
      <c r="B145" s="149"/>
      <c r="D145" s="150" t="s">
        <v>261</v>
      </c>
      <c r="E145" s="151" t="s">
        <v>1</v>
      </c>
      <c r="F145" s="152" t="s">
        <v>2990</v>
      </c>
      <c r="H145" s="151" t="s">
        <v>1</v>
      </c>
      <c r="I145" s="153"/>
      <c r="L145" s="149"/>
      <c r="M145" s="154"/>
      <c r="T145" s="155"/>
      <c r="AT145" s="151" t="s">
        <v>261</v>
      </c>
      <c r="AU145" s="151" t="s">
        <v>80</v>
      </c>
      <c r="AV145" s="12" t="s">
        <v>80</v>
      </c>
      <c r="AW145" s="12" t="s">
        <v>30</v>
      </c>
      <c r="AX145" s="12" t="s">
        <v>73</v>
      </c>
      <c r="AY145" s="151" t="s">
        <v>252</v>
      </c>
    </row>
    <row r="146" spans="2:65" s="12" customFormat="1">
      <c r="B146" s="149"/>
      <c r="D146" s="150" t="s">
        <v>261</v>
      </c>
      <c r="E146" s="151" t="s">
        <v>1</v>
      </c>
      <c r="F146" s="152" t="s">
        <v>2991</v>
      </c>
      <c r="H146" s="151" t="s">
        <v>1</v>
      </c>
      <c r="I146" s="153"/>
      <c r="L146" s="149"/>
      <c r="M146" s="154"/>
      <c r="T146" s="155"/>
      <c r="AT146" s="151" t="s">
        <v>261</v>
      </c>
      <c r="AU146" s="151" t="s">
        <v>80</v>
      </c>
      <c r="AV146" s="12" t="s">
        <v>80</v>
      </c>
      <c r="AW146" s="12" t="s">
        <v>30</v>
      </c>
      <c r="AX146" s="12" t="s">
        <v>73</v>
      </c>
      <c r="AY146" s="151" t="s">
        <v>252</v>
      </c>
    </row>
    <row r="147" spans="2:65" s="12" customFormat="1">
      <c r="B147" s="149"/>
      <c r="D147" s="150" t="s">
        <v>261</v>
      </c>
      <c r="E147" s="151" t="s">
        <v>1</v>
      </c>
      <c r="F147" s="152" t="s">
        <v>2992</v>
      </c>
      <c r="H147" s="151" t="s">
        <v>1</v>
      </c>
      <c r="I147" s="153"/>
      <c r="L147" s="149"/>
      <c r="M147" s="154"/>
      <c r="T147" s="155"/>
      <c r="AT147" s="151" t="s">
        <v>261</v>
      </c>
      <c r="AU147" s="151" t="s">
        <v>80</v>
      </c>
      <c r="AV147" s="12" t="s">
        <v>80</v>
      </c>
      <c r="AW147" s="12" t="s">
        <v>30</v>
      </c>
      <c r="AX147" s="12" t="s">
        <v>73</v>
      </c>
      <c r="AY147" s="151" t="s">
        <v>252</v>
      </c>
    </row>
    <row r="148" spans="2:65" s="12" customFormat="1">
      <c r="B148" s="149"/>
      <c r="D148" s="150" t="s">
        <v>261</v>
      </c>
      <c r="E148" s="151" t="s">
        <v>1</v>
      </c>
      <c r="F148" s="152" t="s">
        <v>2993</v>
      </c>
      <c r="H148" s="151" t="s">
        <v>1</v>
      </c>
      <c r="I148" s="153"/>
      <c r="L148" s="149"/>
      <c r="M148" s="154"/>
      <c r="T148" s="155"/>
      <c r="AT148" s="151" t="s">
        <v>261</v>
      </c>
      <c r="AU148" s="151" t="s">
        <v>80</v>
      </c>
      <c r="AV148" s="12" t="s">
        <v>80</v>
      </c>
      <c r="AW148" s="12" t="s">
        <v>30</v>
      </c>
      <c r="AX148" s="12" t="s">
        <v>73</v>
      </c>
      <c r="AY148" s="151" t="s">
        <v>252</v>
      </c>
    </row>
    <row r="149" spans="2:65" s="12" customFormat="1">
      <c r="B149" s="149"/>
      <c r="D149" s="150" t="s">
        <v>261</v>
      </c>
      <c r="E149" s="151" t="s">
        <v>1</v>
      </c>
      <c r="F149" s="152" t="s">
        <v>2994</v>
      </c>
      <c r="H149" s="151" t="s">
        <v>1</v>
      </c>
      <c r="I149" s="153"/>
      <c r="L149" s="149"/>
      <c r="M149" s="154"/>
      <c r="T149" s="155"/>
      <c r="AT149" s="151" t="s">
        <v>261</v>
      </c>
      <c r="AU149" s="151" t="s">
        <v>80</v>
      </c>
      <c r="AV149" s="12" t="s">
        <v>80</v>
      </c>
      <c r="AW149" s="12" t="s">
        <v>30</v>
      </c>
      <c r="AX149" s="12" t="s">
        <v>73</v>
      </c>
      <c r="AY149" s="151" t="s">
        <v>252</v>
      </c>
    </row>
    <row r="150" spans="2:65" s="12" customFormat="1">
      <c r="B150" s="149"/>
      <c r="D150" s="150" t="s">
        <v>261</v>
      </c>
      <c r="E150" s="151" t="s">
        <v>1</v>
      </c>
      <c r="F150" s="152" t="s">
        <v>2995</v>
      </c>
      <c r="H150" s="151" t="s">
        <v>1</v>
      </c>
      <c r="I150" s="153"/>
      <c r="L150" s="149"/>
      <c r="M150" s="154"/>
      <c r="T150" s="155"/>
      <c r="AT150" s="151" t="s">
        <v>261</v>
      </c>
      <c r="AU150" s="151" t="s">
        <v>80</v>
      </c>
      <c r="AV150" s="12" t="s">
        <v>80</v>
      </c>
      <c r="AW150" s="12" t="s">
        <v>30</v>
      </c>
      <c r="AX150" s="12" t="s">
        <v>73</v>
      </c>
      <c r="AY150" s="151" t="s">
        <v>252</v>
      </c>
    </row>
    <row r="151" spans="2:65" s="12" customFormat="1">
      <c r="B151" s="149"/>
      <c r="D151" s="150" t="s">
        <v>261</v>
      </c>
      <c r="E151" s="151" t="s">
        <v>1</v>
      </c>
      <c r="F151" s="152" t="s">
        <v>2996</v>
      </c>
      <c r="H151" s="151" t="s">
        <v>1</v>
      </c>
      <c r="I151" s="153"/>
      <c r="L151" s="149"/>
      <c r="M151" s="154"/>
      <c r="T151" s="155"/>
      <c r="AT151" s="151" t="s">
        <v>261</v>
      </c>
      <c r="AU151" s="151" t="s">
        <v>80</v>
      </c>
      <c r="AV151" s="12" t="s">
        <v>80</v>
      </c>
      <c r="AW151" s="12" t="s">
        <v>30</v>
      </c>
      <c r="AX151" s="12" t="s">
        <v>73</v>
      </c>
      <c r="AY151" s="151" t="s">
        <v>252</v>
      </c>
    </row>
    <row r="152" spans="2:65" s="13" customFormat="1">
      <c r="B152" s="156"/>
      <c r="D152" s="150" t="s">
        <v>261</v>
      </c>
      <c r="E152" s="157" t="s">
        <v>1</v>
      </c>
      <c r="F152" s="158" t="s">
        <v>80</v>
      </c>
      <c r="H152" s="159">
        <v>1</v>
      </c>
      <c r="I152" s="160"/>
      <c r="L152" s="156"/>
      <c r="M152" s="161"/>
      <c r="T152" s="162"/>
      <c r="AT152" s="157" t="s">
        <v>261</v>
      </c>
      <c r="AU152" s="157" t="s">
        <v>80</v>
      </c>
      <c r="AV152" s="13" t="s">
        <v>82</v>
      </c>
      <c r="AW152" s="13" t="s">
        <v>30</v>
      </c>
      <c r="AX152" s="13" t="s">
        <v>73</v>
      </c>
      <c r="AY152" s="157" t="s">
        <v>252</v>
      </c>
    </row>
    <row r="153" spans="2:65" s="14" customFormat="1">
      <c r="B153" s="163"/>
      <c r="D153" s="150" t="s">
        <v>261</v>
      </c>
      <c r="E153" s="164" t="s">
        <v>1</v>
      </c>
      <c r="F153" s="165" t="s">
        <v>277</v>
      </c>
      <c r="H153" s="166">
        <v>1</v>
      </c>
      <c r="I153" s="167"/>
      <c r="L153" s="163"/>
      <c r="M153" s="168"/>
      <c r="T153" s="169"/>
      <c r="AT153" s="164" t="s">
        <v>261</v>
      </c>
      <c r="AU153" s="164" t="s">
        <v>80</v>
      </c>
      <c r="AV153" s="14" t="s">
        <v>259</v>
      </c>
      <c r="AW153" s="14" t="s">
        <v>30</v>
      </c>
      <c r="AX153" s="14" t="s">
        <v>80</v>
      </c>
      <c r="AY153" s="164" t="s">
        <v>252</v>
      </c>
    </row>
    <row r="154" spans="2:65" s="1" customFormat="1" ht="37.9" customHeight="1">
      <c r="B154" s="32"/>
      <c r="C154" s="136" t="s">
        <v>82</v>
      </c>
      <c r="D154" s="136" t="s">
        <v>254</v>
      </c>
      <c r="E154" s="137" t="s">
        <v>4169</v>
      </c>
      <c r="F154" s="138" t="s">
        <v>4170</v>
      </c>
      <c r="G154" s="139" t="s">
        <v>2132</v>
      </c>
      <c r="H154" s="140">
        <v>4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80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259</v>
      </c>
    </row>
    <row r="155" spans="2:65" s="12" customFormat="1">
      <c r="B155" s="149"/>
      <c r="D155" s="150" t="s">
        <v>261</v>
      </c>
      <c r="E155" s="151" t="s">
        <v>1</v>
      </c>
      <c r="F155" s="152" t="s">
        <v>3042</v>
      </c>
      <c r="H155" s="151" t="s">
        <v>1</v>
      </c>
      <c r="I155" s="153"/>
      <c r="L155" s="149"/>
      <c r="M155" s="154"/>
      <c r="T155" s="155"/>
      <c r="AT155" s="151" t="s">
        <v>261</v>
      </c>
      <c r="AU155" s="151" t="s">
        <v>80</v>
      </c>
      <c r="AV155" s="12" t="s">
        <v>80</v>
      </c>
      <c r="AW155" s="12" t="s">
        <v>30</v>
      </c>
      <c r="AX155" s="12" t="s">
        <v>73</v>
      </c>
      <c r="AY155" s="151" t="s">
        <v>252</v>
      </c>
    </row>
    <row r="156" spans="2:65" s="12" customFormat="1">
      <c r="B156" s="149"/>
      <c r="D156" s="150" t="s">
        <v>261</v>
      </c>
      <c r="E156" s="151" t="s">
        <v>1</v>
      </c>
      <c r="F156" s="152" t="s">
        <v>2996</v>
      </c>
      <c r="H156" s="151" t="s">
        <v>1</v>
      </c>
      <c r="I156" s="153"/>
      <c r="L156" s="149"/>
      <c r="M156" s="154"/>
      <c r="T156" s="155"/>
      <c r="AT156" s="151" t="s">
        <v>261</v>
      </c>
      <c r="AU156" s="151" t="s">
        <v>80</v>
      </c>
      <c r="AV156" s="12" t="s">
        <v>80</v>
      </c>
      <c r="AW156" s="12" t="s">
        <v>30</v>
      </c>
      <c r="AX156" s="12" t="s">
        <v>73</v>
      </c>
      <c r="AY156" s="151" t="s">
        <v>252</v>
      </c>
    </row>
    <row r="157" spans="2:65" s="13" customFormat="1">
      <c r="B157" s="156"/>
      <c r="D157" s="150" t="s">
        <v>261</v>
      </c>
      <c r="E157" s="157" t="s">
        <v>1</v>
      </c>
      <c r="F157" s="158" t="s">
        <v>259</v>
      </c>
      <c r="H157" s="159">
        <v>4</v>
      </c>
      <c r="I157" s="160"/>
      <c r="L157" s="156"/>
      <c r="M157" s="161"/>
      <c r="T157" s="162"/>
      <c r="AT157" s="157" t="s">
        <v>261</v>
      </c>
      <c r="AU157" s="157" t="s">
        <v>80</v>
      </c>
      <c r="AV157" s="13" t="s">
        <v>82</v>
      </c>
      <c r="AW157" s="13" t="s">
        <v>30</v>
      </c>
      <c r="AX157" s="13" t="s">
        <v>73</v>
      </c>
      <c r="AY157" s="157" t="s">
        <v>252</v>
      </c>
    </row>
    <row r="158" spans="2:65" s="14" customFormat="1">
      <c r="B158" s="163"/>
      <c r="D158" s="150" t="s">
        <v>261</v>
      </c>
      <c r="E158" s="164" t="s">
        <v>1</v>
      </c>
      <c r="F158" s="165" t="s">
        <v>277</v>
      </c>
      <c r="H158" s="166">
        <v>4</v>
      </c>
      <c r="I158" s="167"/>
      <c r="L158" s="163"/>
      <c r="M158" s="168"/>
      <c r="T158" s="169"/>
      <c r="AT158" s="164" t="s">
        <v>261</v>
      </c>
      <c r="AU158" s="164" t="s">
        <v>80</v>
      </c>
      <c r="AV158" s="14" t="s">
        <v>259</v>
      </c>
      <c r="AW158" s="14" t="s">
        <v>30</v>
      </c>
      <c r="AX158" s="14" t="s">
        <v>80</v>
      </c>
      <c r="AY158" s="164" t="s">
        <v>252</v>
      </c>
    </row>
    <row r="159" spans="2:65" s="1" customFormat="1" ht="37.9" customHeight="1">
      <c r="B159" s="32"/>
      <c r="C159" s="136" t="s">
        <v>96</v>
      </c>
      <c r="D159" s="136" t="s">
        <v>254</v>
      </c>
      <c r="E159" s="137" t="s">
        <v>4171</v>
      </c>
      <c r="F159" s="138" t="s">
        <v>4172</v>
      </c>
      <c r="G159" s="139" t="s">
        <v>2132</v>
      </c>
      <c r="H159" s="140">
        <v>12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80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305</v>
      </c>
    </row>
    <row r="160" spans="2:65" s="12" customFormat="1">
      <c r="B160" s="149"/>
      <c r="D160" s="150" t="s">
        <v>261</v>
      </c>
      <c r="E160" s="151" t="s">
        <v>1</v>
      </c>
      <c r="F160" s="152" t="s">
        <v>3042</v>
      </c>
      <c r="H160" s="151" t="s">
        <v>1</v>
      </c>
      <c r="I160" s="153"/>
      <c r="L160" s="149"/>
      <c r="M160" s="154"/>
      <c r="T160" s="155"/>
      <c r="AT160" s="151" t="s">
        <v>261</v>
      </c>
      <c r="AU160" s="151" t="s">
        <v>80</v>
      </c>
      <c r="AV160" s="12" t="s">
        <v>80</v>
      </c>
      <c r="AW160" s="12" t="s">
        <v>30</v>
      </c>
      <c r="AX160" s="12" t="s">
        <v>73</v>
      </c>
      <c r="AY160" s="151" t="s">
        <v>252</v>
      </c>
    </row>
    <row r="161" spans="2:65" s="12" customFormat="1">
      <c r="B161" s="149"/>
      <c r="D161" s="150" t="s">
        <v>261</v>
      </c>
      <c r="E161" s="151" t="s">
        <v>1</v>
      </c>
      <c r="F161" s="152" t="s">
        <v>2996</v>
      </c>
      <c r="H161" s="151" t="s">
        <v>1</v>
      </c>
      <c r="I161" s="153"/>
      <c r="L161" s="149"/>
      <c r="M161" s="154"/>
      <c r="T161" s="155"/>
      <c r="AT161" s="151" t="s">
        <v>261</v>
      </c>
      <c r="AU161" s="151" t="s">
        <v>80</v>
      </c>
      <c r="AV161" s="12" t="s">
        <v>80</v>
      </c>
      <c r="AW161" s="12" t="s">
        <v>30</v>
      </c>
      <c r="AX161" s="12" t="s">
        <v>73</v>
      </c>
      <c r="AY161" s="151" t="s">
        <v>252</v>
      </c>
    </row>
    <row r="162" spans="2:65" s="13" customFormat="1">
      <c r="B162" s="156"/>
      <c r="D162" s="150" t="s">
        <v>261</v>
      </c>
      <c r="E162" s="157" t="s">
        <v>1</v>
      </c>
      <c r="F162" s="158" t="s">
        <v>8</v>
      </c>
      <c r="H162" s="159">
        <v>12</v>
      </c>
      <c r="I162" s="160"/>
      <c r="L162" s="156"/>
      <c r="M162" s="161"/>
      <c r="T162" s="162"/>
      <c r="AT162" s="157" t="s">
        <v>261</v>
      </c>
      <c r="AU162" s="157" t="s">
        <v>80</v>
      </c>
      <c r="AV162" s="13" t="s">
        <v>82</v>
      </c>
      <c r="AW162" s="13" t="s">
        <v>30</v>
      </c>
      <c r="AX162" s="13" t="s">
        <v>73</v>
      </c>
      <c r="AY162" s="157" t="s">
        <v>252</v>
      </c>
    </row>
    <row r="163" spans="2:65" s="14" customFormat="1">
      <c r="B163" s="163"/>
      <c r="D163" s="150" t="s">
        <v>261</v>
      </c>
      <c r="E163" s="164" t="s">
        <v>1</v>
      </c>
      <c r="F163" s="165" t="s">
        <v>277</v>
      </c>
      <c r="H163" s="166">
        <v>12</v>
      </c>
      <c r="I163" s="167"/>
      <c r="L163" s="163"/>
      <c r="M163" s="168"/>
      <c r="T163" s="169"/>
      <c r="AT163" s="164" t="s">
        <v>261</v>
      </c>
      <c r="AU163" s="164" t="s">
        <v>80</v>
      </c>
      <c r="AV163" s="14" t="s">
        <v>259</v>
      </c>
      <c r="AW163" s="14" t="s">
        <v>30</v>
      </c>
      <c r="AX163" s="14" t="s">
        <v>80</v>
      </c>
      <c r="AY163" s="164" t="s">
        <v>252</v>
      </c>
    </row>
    <row r="164" spans="2:65" s="1" customFormat="1" ht="24.2" customHeight="1">
      <c r="B164" s="32"/>
      <c r="C164" s="136" t="s">
        <v>259</v>
      </c>
      <c r="D164" s="136" t="s">
        <v>254</v>
      </c>
      <c r="E164" s="137" t="s">
        <v>4173</v>
      </c>
      <c r="F164" s="138" t="s">
        <v>4174</v>
      </c>
      <c r="G164" s="139" t="s">
        <v>2132</v>
      </c>
      <c r="H164" s="140">
        <v>2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80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320</v>
      </c>
    </row>
    <row r="165" spans="2:65" s="12" customFormat="1">
      <c r="B165" s="149"/>
      <c r="D165" s="150" t="s">
        <v>261</v>
      </c>
      <c r="E165" s="151" t="s">
        <v>1</v>
      </c>
      <c r="F165" s="152" t="s">
        <v>3048</v>
      </c>
      <c r="H165" s="151" t="s">
        <v>1</v>
      </c>
      <c r="I165" s="153"/>
      <c r="L165" s="149"/>
      <c r="M165" s="154"/>
      <c r="T165" s="155"/>
      <c r="AT165" s="151" t="s">
        <v>261</v>
      </c>
      <c r="AU165" s="151" t="s">
        <v>80</v>
      </c>
      <c r="AV165" s="12" t="s">
        <v>80</v>
      </c>
      <c r="AW165" s="12" t="s">
        <v>30</v>
      </c>
      <c r="AX165" s="12" t="s">
        <v>73</v>
      </c>
      <c r="AY165" s="151" t="s">
        <v>252</v>
      </c>
    </row>
    <row r="166" spans="2:65" s="12" customFormat="1">
      <c r="B166" s="149"/>
      <c r="D166" s="150" t="s">
        <v>261</v>
      </c>
      <c r="E166" s="151" t="s">
        <v>1</v>
      </c>
      <c r="F166" s="152" t="s">
        <v>2996</v>
      </c>
      <c r="H166" s="151" t="s">
        <v>1</v>
      </c>
      <c r="I166" s="153"/>
      <c r="L166" s="149"/>
      <c r="M166" s="154"/>
      <c r="T166" s="155"/>
      <c r="AT166" s="151" t="s">
        <v>261</v>
      </c>
      <c r="AU166" s="151" t="s">
        <v>80</v>
      </c>
      <c r="AV166" s="12" t="s">
        <v>80</v>
      </c>
      <c r="AW166" s="12" t="s">
        <v>30</v>
      </c>
      <c r="AX166" s="12" t="s">
        <v>73</v>
      </c>
      <c r="AY166" s="151" t="s">
        <v>252</v>
      </c>
    </row>
    <row r="167" spans="2:65" s="13" customFormat="1">
      <c r="B167" s="156"/>
      <c r="D167" s="150" t="s">
        <v>261</v>
      </c>
      <c r="E167" s="157" t="s">
        <v>1</v>
      </c>
      <c r="F167" s="158" t="s">
        <v>82</v>
      </c>
      <c r="H167" s="159">
        <v>2</v>
      </c>
      <c r="I167" s="160"/>
      <c r="L167" s="156"/>
      <c r="M167" s="161"/>
      <c r="T167" s="162"/>
      <c r="AT167" s="157" t="s">
        <v>261</v>
      </c>
      <c r="AU167" s="157" t="s">
        <v>80</v>
      </c>
      <c r="AV167" s="13" t="s">
        <v>82</v>
      </c>
      <c r="AW167" s="13" t="s">
        <v>30</v>
      </c>
      <c r="AX167" s="13" t="s">
        <v>73</v>
      </c>
      <c r="AY167" s="157" t="s">
        <v>252</v>
      </c>
    </row>
    <row r="168" spans="2:65" s="14" customFormat="1">
      <c r="B168" s="163"/>
      <c r="D168" s="150" t="s">
        <v>261</v>
      </c>
      <c r="E168" s="164" t="s">
        <v>1</v>
      </c>
      <c r="F168" s="165" t="s">
        <v>277</v>
      </c>
      <c r="H168" s="166">
        <v>2</v>
      </c>
      <c r="I168" s="167"/>
      <c r="L168" s="163"/>
      <c r="M168" s="168"/>
      <c r="T168" s="169"/>
      <c r="AT168" s="164" t="s">
        <v>261</v>
      </c>
      <c r="AU168" s="164" t="s">
        <v>80</v>
      </c>
      <c r="AV168" s="14" t="s">
        <v>259</v>
      </c>
      <c r="AW168" s="14" t="s">
        <v>30</v>
      </c>
      <c r="AX168" s="14" t="s">
        <v>80</v>
      </c>
      <c r="AY168" s="164" t="s">
        <v>252</v>
      </c>
    </row>
    <row r="169" spans="2:65" s="1" customFormat="1" ht="37.9" customHeight="1">
      <c r="B169" s="32"/>
      <c r="C169" s="136" t="s">
        <v>297</v>
      </c>
      <c r="D169" s="136" t="s">
        <v>254</v>
      </c>
      <c r="E169" s="137" t="s">
        <v>4175</v>
      </c>
      <c r="F169" s="138" t="s">
        <v>3054</v>
      </c>
      <c r="G169" s="139" t="s">
        <v>2132</v>
      </c>
      <c r="H169" s="140">
        <v>17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80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333</v>
      </c>
    </row>
    <row r="170" spans="2:65" s="12" customFormat="1">
      <c r="B170" s="149"/>
      <c r="D170" s="150" t="s">
        <v>261</v>
      </c>
      <c r="E170" s="151" t="s">
        <v>1</v>
      </c>
      <c r="F170" s="152" t="s">
        <v>3055</v>
      </c>
      <c r="H170" s="151" t="s">
        <v>1</v>
      </c>
      <c r="I170" s="153"/>
      <c r="L170" s="149"/>
      <c r="M170" s="154"/>
      <c r="T170" s="155"/>
      <c r="AT170" s="151" t="s">
        <v>261</v>
      </c>
      <c r="AU170" s="151" t="s">
        <v>80</v>
      </c>
      <c r="AV170" s="12" t="s">
        <v>80</v>
      </c>
      <c r="AW170" s="12" t="s">
        <v>30</v>
      </c>
      <c r="AX170" s="12" t="s">
        <v>73</v>
      </c>
      <c r="AY170" s="151" t="s">
        <v>252</v>
      </c>
    </row>
    <row r="171" spans="2:65" s="12" customFormat="1">
      <c r="B171" s="149"/>
      <c r="D171" s="150" t="s">
        <v>261</v>
      </c>
      <c r="E171" s="151" t="s">
        <v>1</v>
      </c>
      <c r="F171" s="152" t="s">
        <v>3051</v>
      </c>
      <c r="H171" s="151" t="s">
        <v>1</v>
      </c>
      <c r="I171" s="153"/>
      <c r="L171" s="149"/>
      <c r="M171" s="154"/>
      <c r="T171" s="155"/>
      <c r="AT171" s="151" t="s">
        <v>261</v>
      </c>
      <c r="AU171" s="151" t="s">
        <v>80</v>
      </c>
      <c r="AV171" s="12" t="s">
        <v>80</v>
      </c>
      <c r="AW171" s="12" t="s">
        <v>30</v>
      </c>
      <c r="AX171" s="12" t="s">
        <v>73</v>
      </c>
      <c r="AY171" s="151" t="s">
        <v>252</v>
      </c>
    </row>
    <row r="172" spans="2:65" s="12" customFormat="1">
      <c r="B172" s="149"/>
      <c r="D172" s="150" t="s">
        <v>261</v>
      </c>
      <c r="E172" s="151" t="s">
        <v>1</v>
      </c>
      <c r="F172" s="152" t="s">
        <v>3042</v>
      </c>
      <c r="H172" s="151" t="s">
        <v>1</v>
      </c>
      <c r="I172" s="153"/>
      <c r="L172" s="149"/>
      <c r="M172" s="154"/>
      <c r="T172" s="155"/>
      <c r="AT172" s="151" t="s">
        <v>261</v>
      </c>
      <c r="AU172" s="151" t="s">
        <v>80</v>
      </c>
      <c r="AV172" s="12" t="s">
        <v>80</v>
      </c>
      <c r="AW172" s="12" t="s">
        <v>30</v>
      </c>
      <c r="AX172" s="12" t="s">
        <v>73</v>
      </c>
      <c r="AY172" s="151" t="s">
        <v>252</v>
      </c>
    </row>
    <row r="173" spans="2:65" s="12" customFormat="1">
      <c r="B173" s="149"/>
      <c r="D173" s="150" t="s">
        <v>261</v>
      </c>
      <c r="E173" s="151" t="s">
        <v>1</v>
      </c>
      <c r="F173" s="152" t="s">
        <v>3112</v>
      </c>
      <c r="H173" s="151" t="s">
        <v>1</v>
      </c>
      <c r="I173" s="153"/>
      <c r="L173" s="149"/>
      <c r="M173" s="154"/>
      <c r="T173" s="155"/>
      <c r="AT173" s="151" t="s">
        <v>261</v>
      </c>
      <c r="AU173" s="151" t="s">
        <v>80</v>
      </c>
      <c r="AV173" s="12" t="s">
        <v>80</v>
      </c>
      <c r="AW173" s="12" t="s">
        <v>30</v>
      </c>
      <c r="AX173" s="12" t="s">
        <v>73</v>
      </c>
      <c r="AY173" s="151" t="s">
        <v>252</v>
      </c>
    </row>
    <row r="174" spans="2:65" s="13" customFormat="1">
      <c r="B174" s="156"/>
      <c r="D174" s="150" t="s">
        <v>261</v>
      </c>
      <c r="E174" s="157" t="s">
        <v>1</v>
      </c>
      <c r="F174" s="158" t="s">
        <v>373</v>
      </c>
      <c r="H174" s="159">
        <v>17</v>
      </c>
      <c r="I174" s="160"/>
      <c r="L174" s="156"/>
      <c r="M174" s="161"/>
      <c r="T174" s="162"/>
      <c r="AT174" s="157" t="s">
        <v>261</v>
      </c>
      <c r="AU174" s="157" t="s">
        <v>80</v>
      </c>
      <c r="AV174" s="13" t="s">
        <v>82</v>
      </c>
      <c r="AW174" s="13" t="s">
        <v>30</v>
      </c>
      <c r="AX174" s="13" t="s">
        <v>73</v>
      </c>
      <c r="AY174" s="157" t="s">
        <v>252</v>
      </c>
    </row>
    <row r="175" spans="2:65" s="14" customFormat="1">
      <c r="B175" s="163"/>
      <c r="D175" s="150" t="s">
        <v>261</v>
      </c>
      <c r="E175" s="164" t="s">
        <v>1</v>
      </c>
      <c r="F175" s="165" t="s">
        <v>277</v>
      </c>
      <c r="H175" s="166">
        <v>17</v>
      </c>
      <c r="I175" s="167"/>
      <c r="L175" s="163"/>
      <c r="M175" s="168"/>
      <c r="T175" s="169"/>
      <c r="AT175" s="164" t="s">
        <v>261</v>
      </c>
      <c r="AU175" s="164" t="s">
        <v>80</v>
      </c>
      <c r="AV175" s="14" t="s">
        <v>259</v>
      </c>
      <c r="AW175" s="14" t="s">
        <v>30</v>
      </c>
      <c r="AX175" s="14" t="s">
        <v>80</v>
      </c>
      <c r="AY175" s="164" t="s">
        <v>252</v>
      </c>
    </row>
    <row r="176" spans="2:65" s="1" customFormat="1" ht="37.9" customHeight="1">
      <c r="B176" s="32"/>
      <c r="C176" s="136" t="s">
        <v>305</v>
      </c>
      <c r="D176" s="136" t="s">
        <v>254</v>
      </c>
      <c r="E176" s="137" t="s">
        <v>4176</v>
      </c>
      <c r="F176" s="138" t="s">
        <v>3057</v>
      </c>
      <c r="G176" s="139" t="s">
        <v>2132</v>
      </c>
      <c r="H176" s="140">
        <v>10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80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8</v>
      </c>
    </row>
    <row r="177" spans="2:65" s="12" customFormat="1">
      <c r="B177" s="149"/>
      <c r="D177" s="150" t="s">
        <v>261</v>
      </c>
      <c r="E177" s="151" t="s">
        <v>1</v>
      </c>
      <c r="F177" s="152" t="s">
        <v>3055</v>
      </c>
      <c r="H177" s="151" t="s">
        <v>1</v>
      </c>
      <c r="I177" s="153"/>
      <c r="L177" s="149"/>
      <c r="M177" s="154"/>
      <c r="T177" s="155"/>
      <c r="AT177" s="151" t="s">
        <v>261</v>
      </c>
      <c r="AU177" s="151" t="s">
        <v>80</v>
      </c>
      <c r="AV177" s="12" t="s">
        <v>80</v>
      </c>
      <c r="AW177" s="12" t="s">
        <v>30</v>
      </c>
      <c r="AX177" s="12" t="s">
        <v>73</v>
      </c>
      <c r="AY177" s="151" t="s">
        <v>252</v>
      </c>
    </row>
    <row r="178" spans="2:65" s="12" customFormat="1">
      <c r="B178" s="149"/>
      <c r="D178" s="150" t="s">
        <v>261</v>
      </c>
      <c r="E178" s="151" t="s">
        <v>1</v>
      </c>
      <c r="F178" s="152" t="s">
        <v>3051</v>
      </c>
      <c r="H178" s="151" t="s">
        <v>1</v>
      </c>
      <c r="I178" s="153"/>
      <c r="L178" s="149"/>
      <c r="M178" s="154"/>
      <c r="T178" s="155"/>
      <c r="AT178" s="151" t="s">
        <v>261</v>
      </c>
      <c r="AU178" s="151" t="s">
        <v>80</v>
      </c>
      <c r="AV178" s="12" t="s">
        <v>80</v>
      </c>
      <c r="AW178" s="12" t="s">
        <v>30</v>
      </c>
      <c r="AX178" s="12" t="s">
        <v>73</v>
      </c>
      <c r="AY178" s="151" t="s">
        <v>252</v>
      </c>
    </row>
    <row r="179" spans="2:65" s="12" customFormat="1">
      <c r="B179" s="149"/>
      <c r="D179" s="150" t="s">
        <v>261</v>
      </c>
      <c r="E179" s="151" t="s">
        <v>1</v>
      </c>
      <c r="F179" s="152" t="s">
        <v>3042</v>
      </c>
      <c r="H179" s="151" t="s">
        <v>1</v>
      </c>
      <c r="I179" s="153"/>
      <c r="L179" s="149"/>
      <c r="M179" s="154"/>
      <c r="T179" s="155"/>
      <c r="AT179" s="151" t="s">
        <v>261</v>
      </c>
      <c r="AU179" s="151" t="s">
        <v>80</v>
      </c>
      <c r="AV179" s="12" t="s">
        <v>80</v>
      </c>
      <c r="AW179" s="12" t="s">
        <v>30</v>
      </c>
      <c r="AX179" s="12" t="s">
        <v>73</v>
      </c>
      <c r="AY179" s="151" t="s">
        <v>252</v>
      </c>
    </row>
    <row r="180" spans="2:65" s="12" customFormat="1">
      <c r="B180" s="149"/>
      <c r="D180" s="150" t="s">
        <v>261</v>
      </c>
      <c r="E180" s="151" t="s">
        <v>1</v>
      </c>
      <c r="F180" s="152" t="s">
        <v>3112</v>
      </c>
      <c r="H180" s="151" t="s">
        <v>1</v>
      </c>
      <c r="I180" s="153"/>
      <c r="L180" s="149"/>
      <c r="M180" s="154"/>
      <c r="T180" s="155"/>
      <c r="AT180" s="151" t="s">
        <v>261</v>
      </c>
      <c r="AU180" s="151" t="s">
        <v>80</v>
      </c>
      <c r="AV180" s="12" t="s">
        <v>80</v>
      </c>
      <c r="AW180" s="12" t="s">
        <v>30</v>
      </c>
      <c r="AX180" s="12" t="s">
        <v>73</v>
      </c>
      <c r="AY180" s="151" t="s">
        <v>252</v>
      </c>
    </row>
    <row r="181" spans="2:65" s="13" customFormat="1">
      <c r="B181" s="156"/>
      <c r="D181" s="150" t="s">
        <v>261</v>
      </c>
      <c r="E181" s="157" t="s">
        <v>1</v>
      </c>
      <c r="F181" s="158" t="s">
        <v>333</v>
      </c>
      <c r="H181" s="159">
        <v>10</v>
      </c>
      <c r="I181" s="160"/>
      <c r="L181" s="156"/>
      <c r="M181" s="161"/>
      <c r="T181" s="162"/>
      <c r="AT181" s="157" t="s">
        <v>261</v>
      </c>
      <c r="AU181" s="157" t="s">
        <v>80</v>
      </c>
      <c r="AV181" s="13" t="s">
        <v>82</v>
      </c>
      <c r="AW181" s="13" t="s">
        <v>30</v>
      </c>
      <c r="AX181" s="13" t="s">
        <v>73</v>
      </c>
      <c r="AY181" s="157" t="s">
        <v>252</v>
      </c>
    </row>
    <row r="182" spans="2:65" s="14" customFormat="1">
      <c r="B182" s="163"/>
      <c r="D182" s="150" t="s">
        <v>261</v>
      </c>
      <c r="E182" s="164" t="s">
        <v>1</v>
      </c>
      <c r="F182" s="165" t="s">
        <v>277</v>
      </c>
      <c r="H182" s="166">
        <v>10</v>
      </c>
      <c r="I182" s="167"/>
      <c r="L182" s="163"/>
      <c r="M182" s="168"/>
      <c r="T182" s="169"/>
      <c r="AT182" s="164" t="s">
        <v>261</v>
      </c>
      <c r="AU182" s="164" t="s">
        <v>80</v>
      </c>
      <c r="AV182" s="14" t="s">
        <v>259</v>
      </c>
      <c r="AW182" s="14" t="s">
        <v>30</v>
      </c>
      <c r="AX182" s="14" t="s">
        <v>80</v>
      </c>
      <c r="AY182" s="164" t="s">
        <v>252</v>
      </c>
    </row>
    <row r="183" spans="2:65" s="1" customFormat="1" ht="21.75" customHeight="1">
      <c r="B183" s="32"/>
      <c r="C183" s="136" t="s">
        <v>315</v>
      </c>
      <c r="D183" s="136" t="s">
        <v>254</v>
      </c>
      <c r="E183" s="137" t="s">
        <v>4177</v>
      </c>
      <c r="F183" s="138" t="s">
        <v>4178</v>
      </c>
      <c r="G183" s="139" t="s">
        <v>2132</v>
      </c>
      <c r="H183" s="140">
        <v>1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80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359</v>
      </c>
    </row>
    <row r="184" spans="2:65" s="12" customFormat="1">
      <c r="B184" s="149"/>
      <c r="D184" s="150" t="s">
        <v>261</v>
      </c>
      <c r="E184" s="151" t="s">
        <v>1</v>
      </c>
      <c r="F184" s="152" t="s">
        <v>3051</v>
      </c>
      <c r="H184" s="151" t="s">
        <v>1</v>
      </c>
      <c r="I184" s="153"/>
      <c r="L184" s="149"/>
      <c r="M184" s="154"/>
      <c r="T184" s="155"/>
      <c r="AT184" s="151" t="s">
        <v>261</v>
      </c>
      <c r="AU184" s="151" t="s">
        <v>80</v>
      </c>
      <c r="AV184" s="12" t="s">
        <v>80</v>
      </c>
      <c r="AW184" s="12" t="s">
        <v>30</v>
      </c>
      <c r="AX184" s="12" t="s">
        <v>73</v>
      </c>
      <c r="AY184" s="151" t="s">
        <v>252</v>
      </c>
    </row>
    <row r="185" spans="2:65" s="12" customFormat="1">
      <c r="B185" s="149"/>
      <c r="D185" s="150" t="s">
        <v>261</v>
      </c>
      <c r="E185" s="151" t="s">
        <v>1</v>
      </c>
      <c r="F185" s="152" t="s">
        <v>3112</v>
      </c>
      <c r="H185" s="151" t="s">
        <v>1</v>
      </c>
      <c r="I185" s="153"/>
      <c r="L185" s="149"/>
      <c r="M185" s="154"/>
      <c r="T185" s="155"/>
      <c r="AT185" s="151" t="s">
        <v>261</v>
      </c>
      <c r="AU185" s="151" t="s">
        <v>80</v>
      </c>
      <c r="AV185" s="12" t="s">
        <v>80</v>
      </c>
      <c r="AW185" s="12" t="s">
        <v>30</v>
      </c>
      <c r="AX185" s="12" t="s">
        <v>73</v>
      </c>
      <c r="AY185" s="151" t="s">
        <v>252</v>
      </c>
    </row>
    <row r="186" spans="2:65" s="13" customFormat="1">
      <c r="B186" s="156"/>
      <c r="D186" s="150" t="s">
        <v>261</v>
      </c>
      <c r="E186" s="157" t="s">
        <v>1</v>
      </c>
      <c r="F186" s="158" t="s">
        <v>80</v>
      </c>
      <c r="H186" s="159">
        <v>1</v>
      </c>
      <c r="I186" s="160"/>
      <c r="L186" s="156"/>
      <c r="M186" s="161"/>
      <c r="T186" s="162"/>
      <c r="AT186" s="157" t="s">
        <v>261</v>
      </c>
      <c r="AU186" s="157" t="s">
        <v>80</v>
      </c>
      <c r="AV186" s="13" t="s">
        <v>82</v>
      </c>
      <c r="AW186" s="13" t="s">
        <v>30</v>
      </c>
      <c r="AX186" s="13" t="s">
        <v>73</v>
      </c>
      <c r="AY186" s="157" t="s">
        <v>252</v>
      </c>
    </row>
    <row r="187" spans="2:65" s="14" customFormat="1">
      <c r="B187" s="163"/>
      <c r="D187" s="150" t="s">
        <v>261</v>
      </c>
      <c r="E187" s="164" t="s">
        <v>1</v>
      </c>
      <c r="F187" s="165" t="s">
        <v>277</v>
      </c>
      <c r="H187" s="166">
        <v>1</v>
      </c>
      <c r="I187" s="167"/>
      <c r="L187" s="163"/>
      <c r="M187" s="168"/>
      <c r="T187" s="169"/>
      <c r="AT187" s="164" t="s">
        <v>261</v>
      </c>
      <c r="AU187" s="164" t="s">
        <v>80</v>
      </c>
      <c r="AV187" s="14" t="s">
        <v>259</v>
      </c>
      <c r="AW187" s="14" t="s">
        <v>30</v>
      </c>
      <c r="AX187" s="14" t="s">
        <v>80</v>
      </c>
      <c r="AY187" s="164" t="s">
        <v>252</v>
      </c>
    </row>
    <row r="188" spans="2:65" s="1" customFormat="1" ht="21.75" customHeight="1">
      <c r="B188" s="32"/>
      <c r="C188" s="136" t="s">
        <v>320</v>
      </c>
      <c r="D188" s="136" t="s">
        <v>254</v>
      </c>
      <c r="E188" s="137" t="s">
        <v>4179</v>
      </c>
      <c r="F188" s="138" t="s">
        <v>3058</v>
      </c>
      <c r="G188" s="139" t="s">
        <v>2132</v>
      </c>
      <c r="H188" s="140">
        <v>5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80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368</v>
      </c>
    </row>
    <row r="189" spans="2:65" s="12" customFormat="1">
      <c r="B189" s="149"/>
      <c r="D189" s="150" t="s">
        <v>261</v>
      </c>
      <c r="E189" s="151" t="s">
        <v>1</v>
      </c>
      <c r="F189" s="152" t="s">
        <v>3051</v>
      </c>
      <c r="H189" s="151" t="s">
        <v>1</v>
      </c>
      <c r="I189" s="153"/>
      <c r="L189" s="149"/>
      <c r="M189" s="154"/>
      <c r="T189" s="155"/>
      <c r="AT189" s="151" t="s">
        <v>261</v>
      </c>
      <c r="AU189" s="151" t="s">
        <v>80</v>
      </c>
      <c r="AV189" s="12" t="s">
        <v>80</v>
      </c>
      <c r="AW189" s="12" t="s">
        <v>30</v>
      </c>
      <c r="AX189" s="12" t="s">
        <v>73</v>
      </c>
      <c r="AY189" s="151" t="s">
        <v>252</v>
      </c>
    </row>
    <row r="190" spans="2:65" s="12" customFormat="1">
      <c r="B190" s="149"/>
      <c r="D190" s="150" t="s">
        <v>261</v>
      </c>
      <c r="E190" s="151" t="s">
        <v>1</v>
      </c>
      <c r="F190" s="152" t="s">
        <v>3112</v>
      </c>
      <c r="H190" s="151" t="s">
        <v>1</v>
      </c>
      <c r="I190" s="153"/>
      <c r="L190" s="149"/>
      <c r="M190" s="154"/>
      <c r="T190" s="155"/>
      <c r="AT190" s="151" t="s">
        <v>261</v>
      </c>
      <c r="AU190" s="151" t="s">
        <v>80</v>
      </c>
      <c r="AV190" s="12" t="s">
        <v>80</v>
      </c>
      <c r="AW190" s="12" t="s">
        <v>30</v>
      </c>
      <c r="AX190" s="12" t="s">
        <v>73</v>
      </c>
      <c r="AY190" s="151" t="s">
        <v>252</v>
      </c>
    </row>
    <row r="191" spans="2:65" s="13" customFormat="1">
      <c r="B191" s="156"/>
      <c r="D191" s="150" t="s">
        <v>261</v>
      </c>
      <c r="E191" s="157" t="s">
        <v>1</v>
      </c>
      <c r="F191" s="158" t="s">
        <v>297</v>
      </c>
      <c r="H191" s="159">
        <v>5</v>
      </c>
      <c r="I191" s="160"/>
      <c r="L191" s="156"/>
      <c r="M191" s="161"/>
      <c r="T191" s="162"/>
      <c r="AT191" s="157" t="s">
        <v>261</v>
      </c>
      <c r="AU191" s="157" t="s">
        <v>80</v>
      </c>
      <c r="AV191" s="13" t="s">
        <v>82</v>
      </c>
      <c r="AW191" s="13" t="s">
        <v>30</v>
      </c>
      <c r="AX191" s="13" t="s">
        <v>73</v>
      </c>
      <c r="AY191" s="157" t="s">
        <v>252</v>
      </c>
    </row>
    <row r="192" spans="2:65" s="14" customFormat="1">
      <c r="B192" s="163"/>
      <c r="D192" s="150" t="s">
        <v>261</v>
      </c>
      <c r="E192" s="164" t="s">
        <v>1</v>
      </c>
      <c r="F192" s="165" t="s">
        <v>277</v>
      </c>
      <c r="H192" s="166">
        <v>5</v>
      </c>
      <c r="I192" s="167"/>
      <c r="L192" s="163"/>
      <c r="M192" s="168"/>
      <c r="T192" s="169"/>
      <c r="AT192" s="164" t="s">
        <v>261</v>
      </c>
      <c r="AU192" s="164" t="s">
        <v>80</v>
      </c>
      <c r="AV192" s="14" t="s">
        <v>259</v>
      </c>
      <c r="AW192" s="14" t="s">
        <v>30</v>
      </c>
      <c r="AX192" s="14" t="s">
        <v>80</v>
      </c>
      <c r="AY192" s="164" t="s">
        <v>252</v>
      </c>
    </row>
    <row r="193" spans="2:65" s="1" customFormat="1" ht="21.75" customHeight="1">
      <c r="B193" s="32"/>
      <c r="C193" s="136" t="s">
        <v>327</v>
      </c>
      <c r="D193" s="136" t="s">
        <v>254</v>
      </c>
      <c r="E193" s="137" t="s">
        <v>4180</v>
      </c>
      <c r="F193" s="138" t="s">
        <v>4181</v>
      </c>
      <c r="G193" s="139" t="s">
        <v>2132</v>
      </c>
      <c r="H193" s="140">
        <v>4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80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380</v>
      </c>
    </row>
    <row r="194" spans="2:65" s="12" customFormat="1">
      <c r="B194" s="149"/>
      <c r="D194" s="150" t="s">
        <v>261</v>
      </c>
      <c r="E194" s="151" t="s">
        <v>1</v>
      </c>
      <c r="F194" s="152" t="s">
        <v>3112</v>
      </c>
      <c r="H194" s="151" t="s">
        <v>1</v>
      </c>
      <c r="I194" s="153"/>
      <c r="L194" s="149"/>
      <c r="M194" s="154"/>
      <c r="T194" s="155"/>
      <c r="AT194" s="151" t="s">
        <v>261</v>
      </c>
      <c r="AU194" s="151" t="s">
        <v>80</v>
      </c>
      <c r="AV194" s="12" t="s">
        <v>80</v>
      </c>
      <c r="AW194" s="12" t="s">
        <v>30</v>
      </c>
      <c r="AX194" s="12" t="s">
        <v>73</v>
      </c>
      <c r="AY194" s="151" t="s">
        <v>252</v>
      </c>
    </row>
    <row r="195" spans="2:65" s="13" customFormat="1">
      <c r="B195" s="156"/>
      <c r="D195" s="150" t="s">
        <v>261</v>
      </c>
      <c r="E195" s="157" t="s">
        <v>1</v>
      </c>
      <c r="F195" s="158" t="s">
        <v>259</v>
      </c>
      <c r="H195" s="159">
        <v>4</v>
      </c>
      <c r="I195" s="160"/>
      <c r="L195" s="156"/>
      <c r="M195" s="161"/>
      <c r="T195" s="162"/>
      <c r="AT195" s="157" t="s">
        <v>261</v>
      </c>
      <c r="AU195" s="157" t="s">
        <v>80</v>
      </c>
      <c r="AV195" s="13" t="s">
        <v>82</v>
      </c>
      <c r="AW195" s="13" t="s">
        <v>30</v>
      </c>
      <c r="AX195" s="13" t="s">
        <v>73</v>
      </c>
      <c r="AY195" s="157" t="s">
        <v>252</v>
      </c>
    </row>
    <row r="196" spans="2:65" s="14" customFormat="1">
      <c r="B196" s="163"/>
      <c r="D196" s="150" t="s">
        <v>261</v>
      </c>
      <c r="E196" s="164" t="s">
        <v>1</v>
      </c>
      <c r="F196" s="165" t="s">
        <v>277</v>
      </c>
      <c r="H196" s="166">
        <v>4</v>
      </c>
      <c r="I196" s="167"/>
      <c r="L196" s="163"/>
      <c r="M196" s="168"/>
      <c r="T196" s="169"/>
      <c r="AT196" s="164" t="s">
        <v>261</v>
      </c>
      <c r="AU196" s="164" t="s">
        <v>80</v>
      </c>
      <c r="AV196" s="14" t="s">
        <v>259</v>
      </c>
      <c r="AW196" s="14" t="s">
        <v>30</v>
      </c>
      <c r="AX196" s="14" t="s">
        <v>80</v>
      </c>
      <c r="AY196" s="164" t="s">
        <v>252</v>
      </c>
    </row>
    <row r="197" spans="2:65" s="1" customFormat="1" ht="21.75" customHeight="1">
      <c r="B197" s="32"/>
      <c r="C197" s="136" t="s">
        <v>333</v>
      </c>
      <c r="D197" s="136" t="s">
        <v>254</v>
      </c>
      <c r="E197" s="137" t="s">
        <v>4182</v>
      </c>
      <c r="F197" s="138" t="s">
        <v>3079</v>
      </c>
      <c r="G197" s="139" t="s">
        <v>2132</v>
      </c>
      <c r="H197" s="140">
        <v>28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80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405</v>
      </c>
    </row>
    <row r="198" spans="2:65" s="12" customFormat="1">
      <c r="B198" s="149"/>
      <c r="D198" s="150" t="s">
        <v>261</v>
      </c>
      <c r="E198" s="151" t="s">
        <v>1</v>
      </c>
      <c r="F198" s="152" t="s">
        <v>3112</v>
      </c>
      <c r="H198" s="151" t="s">
        <v>1</v>
      </c>
      <c r="I198" s="153"/>
      <c r="L198" s="149"/>
      <c r="M198" s="154"/>
      <c r="T198" s="155"/>
      <c r="AT198" s="151" t="s">
        <v>261</v>
      </c>
      <c r="AU198" s="151" t="s">
        <v>80</v>
      </c>
      <c r="AV198" s="12" t="s">
        <v>80</v>
      </c>
      <c r="AW198" s="12" t="s">
        <v>30</v>
      </c>
      <c r="AX198" s="12" t="s">
        <v>73</v>
      </c>
      <c r="AY198" s="151" t="s">
        <v>252</v>
      </c>
    </row>
    <row r="199" spans="2:65" s="13" customFormat="1">
      <c r="B199" s="156"/>
      <c r="D199" s="150" t="s">
        <v>261</v>
      </c>
      <c r="E199" s="157" t="s">
        <v>1</v>
      </c>
      <c r="F199" s="158" t="s">
        <v>456</v>
      </c>
      <c r="H199" s="159">
        <v>28</v>
      </c>
      <c r="I199" s="160"/>
      <c r="L199" s="156"/>
      <c r="M199" s="161"/>
      <c r="T199" s="162"/>
      <c r="AT199" s="157" t="s">
        <v>261</v>
      </c>
      <c r="AU199" s="157" t="s">
        <v>80</v>
      </c>
      <c r="AV199" s="13" t="s">
        <v>82</v>
      </c>
      <c r="AW199" s="13" t="s">
        <v>30</v>
      </c>
      <c r="AX199" s="13" t="s">
        <v>73</v>
      </c>
      <c r="AY199" s="157" t="s">
        <v>252</v>
      </c>
    </row>
    <row r="200" spans="2:65" s="14" customFormat="1">
      <c r="B200" s="163"/>
      <c r="D200" s="150" t="s">
        <v>261</v>
      </c>
      <c r="E200" s="164" t="s">
        <v>1</v>
      </c>
      <c r="F200" s="165" t="s">
        <v>277</v>
      </c>
      <c r="H200" s="166">
        <v>28</v>
      </c>
      <c r="I200" s="167"/>
      <c r="L200" s="163"/>
      <c r="M200" s="168"/>
      <c r="T200" s="169"/>
      <c r="AT200" s="164" t="s">
        <v>261</v>
      </c>
      <c r="AU200" s="164" t="s">
        <v>80</v>
      </c>
      <c r="AV200" s="14" t="s">
        <v>259</v>
      </c>
      <c r="AW200" s="14" t="s">
        <v>30</v>
      </c>
      <c r="AX200" s="14" t="s">
        <v>80</v>
      </c>
      <c r="AY200" s="164" t="s">
        <v>252</v>
      </c>
    </row>
    <row r="201" spans="2:65" s="1" customFormat="1" ht="21.75" customHeight="1">
      <c r="B201" s="32"/>
      <c r="C201" s="136" t="s">
        <v>342</v>
      </c>
      <c r="D201" s="136" t="s">
        <v>254</v>
      </c>
      <c r="E201" s="137" t="s">
        <v>4183</v>
      </c>
      <c r="F201" s="138" t="s">
        <v>3080</v>
      </c>
      <c r="G201" s="139" t="s">
        <v>2132</v>
      </c>
      <c r="H201" s="140">
        <v>6</v>
      </c>
      <c r="I201" s="141"/>
      <c r="J201" s="142">
        <f>ROUND(I201*H201,2)</f>
        <v>0</v>
      </c>
      <c r="K201" s="138" t="s">
        <v>1</v>
      </c>
      <c r="L201" s="32"/>
      <c r="M201" s="143" t="s">
        <v>1</v>
      </c>
      <c r="N201" s="144" t="s">
        <v>38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259</v>
      </c>
      <c r="AT201" s="147" t="s">
        <v>254</v>
      </c>
      <c r="AU201" s="147" t="s">
        <v>80</v>
      </c>
      <c r="AY201" s="17" t="s">
        <v>252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80</v>
      </c>
      <c r="BK201" s="148">
        <f>ROUND(I201*H201,2)</f>
        <v>0</v>
      </c>
      <c r="BL201" s="17" t="s">
        <v>259</v>
      </c>
      <c r="BM201" s="147" t="s">
        <v>420</v>
      </c>
    </row>
    <row r="202" spans="2:65" s="12" customFormat="1">
      <c r="B202" s="149"/>
      <c r="D202" s="150" t="s">
        <v>261</v>
      </c>
      <c r="E202" s="151" t="s">
        <v>1</v>
      </c>
      <c r="F202" s="152" t="s">
        <v>3112</v>
      </c>
      <c r="H202" s="151" t="s">
        <v>1</v>
      </c>
      <c r="I202" s="153"/>
      <c r="L202" s="149"/>
      <c r="M202" s="154"/>
      <c r="T202" s="155"/>
      <c r="AT202" s="151" t="s">
        <v>261</v>
      </c>
      <c r="AU202" s="151" t="s">
        <v>80</v>
      </c>
      <c r="AV202" s="12" t="s">
        <v>80</v>
      </c>
      <c r="AW202" s="12" t="s">
        <v>30</v>
      </c>
      <c r="AX202" s="12" t="s">
        <v>73</v>
      </c>
      <c r="AY202" s="151" t="s">
        <v>252</v>
      </c>
    </row>
    <row r="203" spans="2:65" s="13" customFormat="1">
      <c r="B203" s="156"/>
      <c r="D203" s="150" t="s">
        <v>261</v>
      </c>
      <c r="E203" s="157" t="s">
        <v>1</v>
      </c>
      <c r="F203" s="158" t="s">
        <v>305</v>
      </c>
      <c r="H203" s="159">
        <v>6</v>
      </c>
      <c r="I203" s="160"/>
      <c r="L203" s="156"/>
      <c r="M203" s="161"/>
      <c r="T203" s="162"/>
      <c r="AT203" s="157" t="s">
        <v>261</v>
      </c>
      <c r="AU203" s="157" t="s">
        <v>80</v>
      </c>
      <c r="AV203" s="13" t="s">
        <v>82</v>
      </c>
      <c r="AW203" s="13" t="s">
        <v>30</v>
      </c>
      <c r="AX203" s="13" t="s">
        <v>73</v>
      </c>
      <c r="AY203" s="157" t="s">
        <v>252</v>
      </c>
    </row>
    <row r="204" spans="2:65" s="14" customFormat="1">
      <c r="B204" s="163"/>
      <c r="D204" s="150" t="s">
        <v>261</v>
      </c>
      <c r="E204" s="164" t="s">
        <v>1</v>
      </c>
      <c r="F204" s="165" t="s">
        <v>277</v>
      </c>
      <c r="H204" s="166">
        <v>6</v>
      </c>
      <c r="I204" s="167"/>
      <c r="L204" s="163"/>
      <c r="M204" s="168"/>
      <c r="T204" s="169"/>
      <c r="AT204" s="164" t="s">
        <v>261</v>
      </c>
      <c r="AU204" s="164" t="s">
        <v>80</v>
      </c>
      <c r="AV204" s="14" t="s">
        <v>259</v>
      </c>
      <c r="AW204" s="14" t="s">
        <v>30</v>
      </c>
      <c r="AX204" s="14" t="s">
        <v>80</v>
      </c>
      <c r="AY204" s="164" t="s">
        <v>252</v>
      </c>
    </row>
    <row r="205" spans="2:65" s="1" customFormat="1" ht="24.2" customHeight="1">
      <c r="B205" s="32"/>
      <c r="C205" s="136" t="s">
        <v>8</v>
      </c>
      <c r="D205" s="136" t="s">
        <v>254</v>
      </c>
      <c r="E205" s="137" t="s">
        <v>4184</v>
      </c>
      <c r="F205" s="138" t="s">
        <v>3085</v>
      </c>
      <c r="G205" s="139" t="s">
        <v>2712</v>
      </c>
      <c r="H205" s="140">
        <v>81</v>
      </c>
      <c r="I205" s="141"/>
      <c r="J205" s="142">
        <f>ROUND(I205*H205,2)</f>
        <v>0</v>
      </c>
      <c r="K205" s="138" t="s">
        <v>1</v>
      </c>
      <c r="L205" s="32"/>
      <c r="M205" s="143" t="s">
        <v>1</v>
      </c>
      <c r="N205" s="144" t="s">
        <v>38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259</v>
      </c>
      <c r="AT205" s="147" t="s">
        <v>254</v>
      </c>
      <c r="AU205" s="147" t="s">
        <v>80</v>
      </c>
      <c r="AY205" s="17" t="s">
        <v>252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80</v>
      </c>
      <c r="BK205" s="148">
        <f>ROUND(I205*H205,2)</f>
        <v>0</v>
      </c>
      <c r="BL205" s="17" t="s">
        <v>259</v>
      </c>
      <c r="BM205" s="147" t="s">
        <v>431</v>
      </c>
    </row>
    <row r="206" spans="2:65" s="12" customFormat="1">
      <c r="B206" s="149"/>
      <c r="D206" s="150" t="s">
        <v>261</v>
      </c>
      <c r="E206" s="151" t="s">
        <v>1</v>
      </c>
      <c r="F206" s="152" t="s">
        <v>3112</v>
      </c>
      <c r="H206" s="151" t="s">
        <v>1</v>
      </c>
      <c r="I206" s="153"/>
      <c r="L206" s="149"/>
      <c r="M206" s="154"/>
      <c r="T206" s="155"/>
      <c r="AT206" s="151" t="s">
        <v>261</v>
      </c>
      <c r="AU206" s="151" t="s">
        <v>80</v>
      </c>
      <c r="AV206" s="12" t="s">
        <v>80</v>
      </c>
      <c r="AW206" s="12" t="s">
        <v>30</v>
      </c>
      <c r="AX206" s="12" t="s">
        <v>73</v>
      </c>
      <c r="AY206" s="151" t="s">
        <v>252</v>
      </c>
    </row>
    <row r="207" spans="2:65" s="13" customFormat="1">
      <c r="B207" s="156"/>
      <c r="D207" s="150" t="s">
        <v>261</v>
      </c>
      <c r="E207" s="157" t="s">
        <v>1</v>
      </c>
      <c r="F207" s="158" t="s">
        <v>842</v>
      </c>
      <c r="H207" s="159">
        <v>81</v>
      </c>
      <c r="I207" s="160"/>
      <c r="L207" s="156"/>
      <c r="M207" s="161"/>
      <c r="T207" s="162"/>
      <c r="AT207" s="157" t="s">
        <v>261</v>
      </c>
      <c r="AU207" s="157" t="s">
        <v>80</v>
      </c>
      <c r="AV207" s="13" t="s">
        <v>82</v>
      </c>
      <c r="AW207" s="13" t="s">
        <v>30</v>
      </c>
      <c r="AX207" s="13" t="s">
        <v>73</v>
      </c>
      <c r="AY207" s="157" t="s">
        <v>252</v>
      </c>
    </row>
    <row r="208" spans="2:65" s="14" customFormat="1">
      <c r="B208" s="163"/>
      <c r="D208" s="150" t="s">
        <v>261</v>
      </c>
      <c r="E208" s="164" t="s">
        <v>1</v>
      </c>
      <c r="F208" s="165" t="s">
        <v>277</v>
      </c>
      <c r="H208" s="166">
        <v>81</v>
      </c>
      <c r="I208" s="167"/>
      <c r="L208" s="163"/>
      <c r="M208" s="168"/>
      <c r="T208" s="169"/>
      <c r="AT208" s="164" t="s">
        <v>261</v>
      </c>
      <c r="AU208" s="164" t="s">
        <v>80</v>
      </c>
      <c r="AV208" s="14" t="s">
        <v>259</v>
      </c>
      <c r="AW208" s="14" t="s">
        <v>30</v>
      </c>
      <c r="AX208" s="14" t="s">
        <v>80</v>
      </c>
      <c r="AY208" s="164" t="s">
        <v>252</v>
      </c>
    </row>
    <row r="209" spans="2:65" s="1" customFormat="1" ht="24.2" customHeight="1">
      <c r="B209" s="32"/>
      <c r="C209" s="136" t="s">
        <v>353</v>
      </c>
      <c r="D209" s="136" t="s">
        <v>254</v>
      </c>
      <c r="E209" s="137" t="s">
        <v>4185</v>
      </c>
      <c r="F209" s="138" t="s">
        <v>3086</v>
      </c>
      <c r="G209" s="139" t="s">
        <v>2712</v>
      </c>
      <c r="H209" s="140">
        <v>18</v>
      </c>
      <c r="I209" s="141"/>
      <c r="J209" s="142">
        <f>ROUND(I209*H209,2)</f>
        <v>0</v>
      </c>
      <c r="K209" s="138" t="s">
        <v>1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259</v>
      </c>
      <c r="AT209" s="147" t="s">
        <v>254</v>
      </c>
      <c r="AU209" s="147" t="s">
        <v>80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259</v>
      </c>
      <c r="BM209" s="147" t="s">
        <v>444</v>
      </c>
    </row>
    <row r="210" spans="2:65" s="12" customFormat="1">
      <c r="B210" s="149"/>
      <c r="D210" s="150" t="s">
        <v>261</v>
      </c>
      <c r="E210" s="151" t="s">
        <v>1</v>
      </c>
      <c r="F210" s="152" t="s">
        <v>3112</v>
      </c>
      <c r="H210" s="151" t="s">
        <v>1</v>
      </c>
      <c r="I210" s="153"/>
      <c r="L210" s="149"/>
      <c r="M210" s="154"/>
      <c r="T210" s="155"/>
      <c r="AT210" s="151" t="s">
        <v>261</v>
      </c>
      <c r="AU210" s="151" t="s">
        <v>80</v>
      </c>
      <c r="AV210" s="12" t="s">
        <v>80</v>
      </c>
      <c r="AW210" s="12" t="s">
        <v>30</v>
      </c>
      <c r="AX210" s="12" t="s">
        <v>73</v>
      </c>
      <c r="AY210" s="151" t="s">
        <v>252</v>
      </c>
    </row>
    <row r="211" spans="2:65" s="13" customFormat="1">
      <c r="B211" s="156"/>
      <c r="D211" s="150" t="s">
        <v>261</v>
      </c>
      <c r="E211" s="157" t="s">
        <v>1</v>
      </c>
      <c r="F211" s="158" t="s">
        <v>380</v>
      </c>
      <c r="H211" s="159">
        <v>18</v>
      </c>
      <c r="I211" s="160"/>
      <c r="L211" s="156"/>
      <c r="M211" s="161"/>
      <c r="T211" s="162"/>
      <c r="AT211" s="157" t="s">
        <v>261</v>
      </c>
      <c r="AU211" s="157" t="s">
        <v>80</v>
      </c>
      <c r="AV211" s="13" t="s">
        <v>82</v>
      </c>
      <c r="AW211" s="13" t="s">
        <v>30</v>
      </c>
      <c r="AX211" s="13" t="s">
        <v>73</v>
      </c>
      <c r="AY211" s="157" t="s">
        <v>252</v>
      </c>
    </row>
    <row r="212" spans="2:65" s="14" customFormat="1">
      <c r="B212" s="163"/>
      <c r="D212" s="150" t="s">
        <v>261</v>
      </c>
      <c r="E212" s="164" t="s">
        <v>1</v>
      </c>
      <c r="F212" s="165" t="s">
        <v>277</v>
      </c>
      <c r="H212" s="166">
        <v>18</v>
      </c>
      <c r="I212" s="167"/>
      <c r="L212" s="163"/>
      <c r="M212" s="168"/>
      <c r="T212" s="169"/>
      <c r="AT212" s="164" t="s">
        <v>261</v>
      </c>
      <c r="AU212" s="164" t="s">
        <v>80</v>
      </c>
      <c r="AV212" s="14" t="s">
        <v>259</v>
      </c>
      <c r="AW212" s="14" t="s">
        <v>30</v>
      </c>
      <c r="AX212" s="14" t="s">
        <v>80</v>
      </c>
      <c r="AY212" s="164" t="s">
        <v>252</v>
      </c>
    </row>
    <row r="213" spans="2:65" s="1" customFormat="1" ht="21.75" customHeight="1">
      <c r="B213" s="32"/>
      <c r="C213" s="136" t="s">
        <v>359</v>
      </c>
      <c r="D213" s="136" t="s">
        <v>254</v>
      </c>
      <c r="E213" s="137" t="s">
        <v>4186</v>
      </c>
      <c r="F213" s="138" t="s">
        <v>3219</v>
      </c>
      <c r="G213" s="139" t="s">
        <v>257</v>
      </c>
      <c r="H213" s="140">
        <v>142</v>
      </c>
      <c r="I213" s="141"/>
      <c r="J213" s="142">
        <f>ROUND(I213*H213,2)</f>
        <v>0</v>
      </c>
      <c r="K213" s="138" t="s">
        <v>1</v>
      </c>
      <c r="L213" s="32"/>
      <c r="M213" s="143" t="s">
        <v>1</v>
      </c>
      <c r="N213" s="144" t="s">
        <v>38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259</v>
      </c>
      <c r="AT213" s="147" t="s">
        <v>254</v>
      </c>
      <c r="AU213" s="147" t="s">
        <v>80</v>
      </c>
      <c r="AY213" s="17" t="s">
        <v>252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80</v>
      </c>
      <c r="BK213" s="148">
        <f>ROUND(I213*H213,2)</f>
        <v>0</v>
      </c>
      <c r="BL213" s="17" t="s">
        <v>259</v>
      </c>
      <c r="BM213" s="147" t="s">
        <v>456</v>
      </c>
    </row>
    <row r="214" spans="2:65" s="12" customFormat="1">
      <c r="B214" s="149"/>
      <c r="D214" s="150" t="s">
        <v>261</v>
      </c>
      <c r="E214" s="151" t="s">
        <v>1</v>
      </c>
      <c r="F214" s="152" t="s">
        <v>4187</v>
      </c>
      <c r="H214" s="151" t="s">
        <v>1</v>
      </c>
      <c r="I214" s="153"/>
      <c r="L214" s="149"/>
      <c r="M214" s="154"/>
      <c r="T214" s="155"/>
      <c r="AT214" s="151" t="s">
        <v>261</v>
      </c>
      <c r="AU214" s="151" t="s">
        <v>80</v>
      </c>
      <c r="AV214" s="12" t="s">
        <v>80</v>
      </c>
      <c r="AW214" s="12" t="s">
        <v>30</v>
      </c>
      <c r="AX214" s="12" t="s">
        <v>73</v>
      </c>
      <c r="AY214" s="151" t="s">
        <v>252</v>
      </c>
    </row>
    <row r="215" spans="2:65" s="13" customFormat="1">
      <c r="B215" s="156"/>
      <c r="D215" s="150" t="s">
        <v>261</v>
      </c>
      <c r="E215" s="157" t="s">
        <v>1</v>
      </c>
      <c r="F215" s="158" t="s">
        <v>1201</v>
      </c>
      <c r="H215" s="159">
        <v>142</v>
      </c>
      <c r="I215" s="160"/>
      <c r="L215" s="156"/>
      <c r="M215" s="161"/>
      <c r="T215" s="162"/>
      <c r="AT215" s="157" t="s">
        <v>261</v>
      </c>
      <c r="AU215" s="157" t="s">
        <v>80</v>
      </c>
      <c r="AV215" s="13" t="s">
        <v>82</v>
      </c>
      <c r="AW215" s="13" t="s">
        <v>30</v>
      </c>
      <c r="AX215" s="13" t="s">
        <v>73</v>
      </c>
      <c r="AY215" s="157" t="s">
        <v>252</v>
      </c>
    </row>
    <row r="216" spans="2:65" s="14" customFormat="1">
      <c r="B216" s="163"/>
      <c r="D216" s="150" t="s">
        <v>261</v>
      </c>
      <c r="E216" s="164" t="s">
        <v>1</v>
      </c>
      <c r="F216" s="165" t="s">
        <v>277</v>
      </c>
      <c r="H216" s="166">
        <v>142</v>
      </c>
      <c r="I216" s="167"/>
      <c r="L216" s="163"/>
      <c r="M216" s="168"/>
      <c r="T216" s="169"/>
      <c r="AT216" s="164" t="s">
        <v>261</v>
      </c>
      <c r="AU216" s="164" t="s">
        <v>80</v>
      </c>
      <c r="AV216" s="14" t="s">
        <v>259</v>
      </c>
      <c r="AW216" s="14" t="s">
        <v>30</v>
      </c>
      <c r="AX216" s="14" t="s">
        <v>80</v>
      </c>
      <c r="AY216" s="164" t="s">
        <v>252</v>
      </c>
    </row>
    <row r="217" spans="2:65" s="1" customFormat="1" ht="16.5" customHeight="1">
      <c r="B217" s="32"/>
      <c r="C217" s="136" t="s">
        <v>363</v>
      </c>
      <c r="D217" s="136" t="s">
        <v>254</v>
      </c>
      <c r="E217" s="137" t="s">
        <v>4188</v>
      </c>
      <c r="F217" s="138" t="s">
        <v>4189</v>
      </c>
      <c r="G217" s="139" t="s">
        <v>257</v>
      </c>
      <c r="H217" s="140">
        <v>74</v>
      </c>
      <c r="I217" s="141"/>
      <c r="J217" s="142">
        <f>ROUND(I217*H217,2)</f>
        <v>0</v>
      </c>
      <c r="K217" s="138" t="s">
        <v>1</v>
      </c>
      <c r="L217" s="32"/>
      <c r="M217" s="143" t="s">
        <v>1</v>
      </c>
      <c r="N217" s="144" t="s">
        <v>38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259</v>
      </c>
      <c r="AT217" s="147" t="s">
        <v>254</v>
      </c>
      <c r="AU217" s="147" t="s">
        <v>80</v>
      </c>
      <c r="AY217" s="17" t="s">
        <v>252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80</v>
      </c>
      <c r="BK217" s="148">
        <f>ROUND(I217*H217,2)</f>
        <v>0</v>
      </c>
      <c r="BL217" s="17" t="s">
        <v>259</v>
      </c>
      <c r="BM217" s="147" t="s">
        <v>468</v>
      </c>
    </row>
    <row r="218" spans="2:65" s="12" customFormat="1">
      <c r="B218" s="149"/>
      <c r="D218" s="150" t="s">
        <v>261</v>
      </c>
      <c r="E218" s="151" t="s">
        <v>1</v>
      </c>
      <c r="F218" s="152" t="s">
        <v>3112</v>
      </c>
      <c r="H218" s="151" t="s">
        <v>1</v>
      </c>
      <c r="I218" s="153"/>
      <c r="L218" s="149"/>
      <c r="M218" s="154"/>
      <c r="T218" s="155"/>
      <c r="AT218" s="151" t="s">
        <v>261</v>
      </c>
      <c r="AU218" s="151" t="s">
        <v>80</v>
      </c>
      <c r="AV218" s="12" t="s">
        <v>80</v>
      </c>
      <c r="AW218" s="12" t="s">
        <v>30</v>
      </c>
      <c r="AX218" s="12" t="s">
        <v>73</v>
      </c>
      <c r="AY218" s="151" t="s">
        <v>252</v>
      </c>
    </row>
    <row r="219" spans="2:65" s="13" customFormat="1">
      <c r="B219" s="156"/>
      <c r="D219" s="150" t="s">
        <v>261</v>
      </c>
      <c r="E219" s="157" t="s">
        <v>1</v>
      </c>
      <c r="F219" s="158" t="s">
        <v>809</v>
      </c>
      <c r="H219" s="159">
        <v>74</v>
      </c>
      <c r="I219" s="160"/>
      <c r="L219" s="156"/>
      <c r="M219" s="161"/>
      <c r="T219" s="162"/>
      <c r="AT219" s="157" t="s">
        <v>261</v>
      </c>
      <c r="AU219" s="157" t="s">
        <v>80</v>
      </c>
      <c r="AV219" s="13" t="s">
        <v>82</v>
      </c>
      <c r="AW219" s="13" t="s">
        <v>30</v>
      </c>
      <c r="AX219" s="13" t="s">
        <v>73</v>
      </c>
      <c r="AY219" s="157" t="s">
        <v>252</v>
      </c>
    </row>
    <row r="220" spans="2:65" s="14" customFormat="1">
      <c r="B220" s="163"/>
      <c r="D220" s="150" t="s">
        <v>261</v>
      </c>
      <c r="E220" s="164" t="s">
        <v>1</v>
      </c>
      <c r="F220" s="165" t="s">
        <v>277</v>
      </c>
      <c r="H220" s="166">
        <v>74</v>
      </c>
      <c r="I220" s="167"/>
      <c r="L220" s="163"/>
      <c r="M220" s="168"/>
      <c r="T220" s="169"/>
      <c r="AT220" s="164" t="s">
        <v>261</v>
      </c>
      <c r="AU220" s="164" t="s">
        <v>80</v>
      </c>
      <c r="AV220" s="14" t="s">
        <v>259</v>
      </c>
      <c r="AW220" s="14" t="s">
        <v>30</v>
      </c>
      <c r="AX220" s="14" t="s">
        <v>80</v>
      </c>
      <c r="AY220" s="164" t="s">
        <v>252</v>
      </c>
    </row>
    <row r="221" spans="2:65" s="1" customFormat="1" ht="37.9" customHeight="1">
      <c r="B221" s="32"/>
      <c r="C221" s="136" t="s">
        <v>368</v>
      </c>
      <c r="D221" s="136" t="s">
        <v>254</v>
      </c>
      <c r="E221" s="137" t="s">
        <v>4190</v>
      </c>
      <c r="F221" s="138" t="s">
        <v>3101</v>
      </c>
      <c r="G221" s="139" t="s">
        <v>257</v>
      </c>
      <c r="H221" s="140">
        <v>133</v>
      </c>
      <c r="I221" s="141"/>
      <c r="J221" s="142">
        <f>ROUND(I221*H221,2)</f>
        <v>0</v>
      </c>
      <c r="K221" s="138" t="s">
        <v>1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259</v>
      </c>
      <c r="AT221" s="147" t="s">
        <v>254</v>
      </c>
      <c r="AU221" s="147" t="s">
        <v>80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259</v>
      </c>
      <c r="BM221" s="147" t="s">
        <v>489</v>
      </c>
    </row>
    <row r="222" spans="2:65" s="12" customFormat="1">
      <c r="B222" s="149"/>
      <c r="D222" s="150" t="s">
        <v>261</v>
      </c>
      <c r="E222" s="151" t="s">
        <v>1</v>
      </c>
      <c r="F222" s="152" t="s">
        <v>3102</v>
      </c>
      <c r="H222" s="151" t="s">
        <v>1</v>
      </c>
      <c r="I222" s="153"/>
      <c r="L222" s="149"/>
      <c r="M222" s="154"/>
      <c r="T222" s="155"/>
      <c r="AT222" s="151" t="s">
        <v>261</v>
      </c>
      <c r="AU222" s="151" t="s">
        <v>80</v>
      </c>
      <c r="AV222" s="12" t="s">
        <v>80</v>
      </c>
      <c r="AW222" s="12" t="s">
        <v>30</v>
      </c>
      <c r="AX222" s="12" t="s">
        <v>73</v>
      </c>
      <c r="AY222" s="151" t="s">
        <v>252</v>
      </c>
    </row>
    <row r="223" spans="2:65" s="12" customFormat="1">
      <c r="B223" s="149"/>
      <c r="D223" s="150" t="s">
        <v>261</v>
      </c>
      <c r="E223" s="151" t="s">
        <v>1</v>
      </c>
      <c r="F223" s="152" t="s">
        <v>2996</v>
      </c>
      <c r="H223" s="151" t="s">
        <v>1</v>
      </c>
      <c r="I223" s="153"/>
      <c r="L223" s="149"/>
      <c r="M223" s="154"/>
      <c r="T223" s="155"/>
      <c r="AT223" s="151" t="s">
        <v>261</v>
      </c>
      <c r="AU223" s="151" t="s">
        <v>80</v>
      </c>
      <c r="AV223" s="12" t="s">
        <v>80</v>
      </c>
      <c r="AW223" s="12" t="s">
        <v>30</v>
      </c>
      <c r="AX223" s="12" t="s">
        <v>73</v>
      </c>
      <c r="AY223" s="151" t="s">
        <v>252</v>
      </c>
    </row>
    <row r="224" spans="2:65" s="13" customFormat="1">
      <c r="B224" s="156"/>
      <c r="D224" s="150" t="s">
        <v>261</v>
      </c>
      <c r="E224" s="157" t="s">
        <v>1</v>
      </c>
      <c r="F224" s="158" t="s">
        <v>1152</v>
      </c>
      <c r="H224" s="159">
        <v>133</v>
      </c>
      <c r="I224" s="160"/>
      <c r="L224" s="156"/>
      <c r="M224" s="161"/>
      <c r="T224" s="162"/>
      <c r="AT224" s="157" t="s">
        <v>261</v>
      </c>
      <c r="AU224" s="157" t="s">
        <v>80</v>
      </c>
      <c r="AV224" s="13" t="s">
        <v>82</v>
      </c>
      <c r="AW224" s="13" t="s">
        <v>30</v>
      </c>
      <c r="AX224" s="13" t="s">
        <v>73</v>
      </c>
      <c r="AY224" s="157" t="s">
        <v>252</v>
      </c>
    </row>
    <row r="225" spans="2:65" s="14" customFormat="1">
      <c r="B225" s="163"/>
      <c r="D225" s="150" t="s">
        <v>261</v>
      </c>
      <c r="E225" s="164" t="s">
        <v>1</v>
      </c>
      <c r="F225" s="165" t="s">
        <v>277</v>
      </c>
      <c r="H225" s="166">
        <v>133</v>
      </c>
      <c r="I225" s="167"/>
      <c r="L225" s="163"/>
      <c r="M225" s="168"/>
      <c r="T225" s="169"/>
      <c r="AT225" s="164" t="s">
        <v>261</v>
      </c>
      <c r="AU225" s="164" t="s">
        <v>80</v>
      </c>
      <c r="AV225" s="14" t="s">
        <v>259</v>
      </c>
      <c r="AW225" s="14" t="s">
        <v>30</v>
      </c>
      <c r="AX225" s="14" t="s">
        <v>80</v>
      </c>
      <c r="AY225" s="164" t="s">
        <v>252</v>
      </c>
    </row>
    <row r="226" spans="2:65" s="1" customFormat="1" ht="24.2" customHeight="1">
      <c r="B226" s="32"/>
      <c r="C226" s="136" t="s">
        <v>373</v>
      </c>
      <c r="D226" s="136" t="s">
        <v>254</v>
      </c>
      <c r="E226" s="137" t="s">
        <v>4191</v>
      </c>
      <c r="F226" s="138" t="s">
        <v>3105</v>
      </c>
      <c r="G226" s="139" t="s">
        <v>257</v>
      </c>
      <c r="H226" s="140">
        <v>99</v>
      </c>
      <c r="I226" s="141"/>
      <c r="J226" s="142">
        <f>ROUND(I226*H226,2)</f>
        <v>0</v>
      </c>
      <c r="K226" s="138" t="s">
        <v>1</v>
      </c>
      <c r="L226" s="32"/>
      <c r="M226" s="143" t="s">
        <v>1</v>
      </c>
      <c r="N226" s="144" t="s">
        <v>38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259</v>
      </c>
      <c r="AT226" s="147" t="s">
        <v>254</v>
      </c>
      <c r="AU226" s="147" t="s">
        <v>80</v>
      </c>
      <c r="AY226" s="17" t="s">
        <v>252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80</v>
      </c>
      <c r="BK226" s="148">
        <f>ROUND(I226*H226,2)</f>
        <v>0</v>
      </c>
      <c r="BL226" s="17" t="s">
        <v>259</v>
      </c>
      <c r="BM226" s="147" t="s">
        <v>502</v>
      </c>
    </row>
    <row r="227" spans="2:65" s="12" customFormat="1">
      <c r="B227" s="149"/>
      <c r="D227" s="150" t="s">
        <v>261</v>
      </c>
      <c r="E227" s="151" t="s">
        <v>1</v>
      </c>
      <c r="F227" s="152" t="s">
        <v>3102</v>
      </c>
      <c r="H227" s="151" t="s">
        <v>1</v>
      </c>
      <c r="I227" s="153"/>
      <c r="L227" s="149"/>
      <c r="M227" s="154"/>
      <c r="T227" s="155"/>
      <c r="AT227" s="151" t="s">
        <v>261</v>
      </c>
      <c r="AU227" s="151" t="s">
        <v>80</v>
      </c>
      <c r="AV227" s="12" t="s">
        <v>80</v>
      </c>
      <c r="AW227" s="12" t="s">
        <v>30</v>
      </c>
      <c r="AX227" s="12" t="s">
        <v>73</v>
      </c>
      <c r="AY227" s="151" t="s">
        <v>252</v>
      </c>
    </row>
    <row r="228" spans="2:65" s="12" customFormat="1">
      <c r="B228" s="149"/>
      <c r="D228" s="150" t="s">
        <v>261</v>
      </c>
      <c r="E228" s="151" t="s">
        <v>1</v>
      </c>
      <c r="F228" s="152" t="s">
        <v>3112</v>
      </c>
      <c r="H228" s="151" t="s">
        <v>1</v>
      </c>
      <c r="I228" s="153"/>
      <c r="L228" s="149"/>
      <c r="M228" s="154"/>
      <c r="T228" s="155"/>
      <c r="AT228" s="151" t="s">
        <v>261</v>
      </c>
      <c r="AU228" s="151" t="s">
        <v>80</v>
      </c>
      <c r="AV228" s="12" t="s">
        <v>80</v>
      </c>
      <c r="AW228" s="12" t="s">
        <v>30</v>
      </c>
      <c r="AX228" s="12" t="s">
        <v>73</v>
      </c>
      <c r="AY228" s="151" t="s">
        <v>252</v>
      </c>
    </row>
    <row r="229" spans="2:65" s="13" customFormat="1">
      <c r="B229" s="156"/>
      <c r="D229" s="150" t="s">
        <v>261</v>
      </c>
      <c r="E229" s="157" t="s">
        <v>1</v>
      </c>
      <c r="F229" s="158" t="s">
        <v>938</v>
      </c>
      <c r="H229" s="159">
        <v>99</v>
      </c>
      <c r="I229" s="160"/>
      <c r="L229" s="156"/>
      <c r="M229" s="161"/>
      <c r="T229" s="162"/>
      <c r="AT229" s="157" t="s">
        <v>261</v>
      </c>
      <c r="AU229" s="157" t="s">
        <v>80</v>
      </c>
      <c r="AV229" s="13" t="s">
        <v>82</v>
      </c>
      <c r="AW229" s="13" t="s">
        <v>30</v>
      </c>
      <c r="AX229" s="13" t="s">
        <v>73</v>
      </c>
      <c r="AY229" s="157" t="s">
        <v>252</v>
      </c>
    </row>
    <row r="230" spans="2:65" s="14" customFormat="1">
      <c r="B230" s="163"/>
      <c r="D230" s="150" t="s">
        <v>261</v>
      </c>
      <c r="E230" s="164" t="s">
        <v>1</v>
      </c>
      <c r="F230" s="165" t="s">
        <v>277</v>
      </c>
      <c r="H230" s="166">
        <v>99</v>
      </c>
      <c r="I230" s="167"/>
      <c r="L230" s="163"/>
      <c r="M230" s="168"/>
      <c r="T230" s="169"/>
      <c r="AT230" s="164" t="s">
        <v>261</v>
      </c>
      <c r="AU230" s="164" t="s">
        <v>80</v>
      </c>
      <c r="AV230" s="14" t="s">
        <v>259</v>
      </c>
      <c r="AW230" s="14" t="s">
        <v>30</v>
      </c>
      <c r="AX230" s="14" t="s">
        <v>80</v>
      </c>
      <c r="AY230" s="164" t="s">
        <v>252</v>
      </c>
    </row>
    <row r="231" spans="2:65" s="1" customFormat="1" ht="16.5" customHeight="1">
      <c r="B231" s="32"/>
      <c r="C231" s="136" t="s">
        <v>380</v>
      </c>
      <c r="D231" s="136" t="s">
        <v>254</v>
      </c>
      <c r="E231" s="137" t="s">
        <v>4192</v>
      </c>
      <c r="F231" s="138" t="s">
        <v>4193</v>
      </c>
      <c r="G231" s="139" t="s">
        <v>901</v>
      </c>
      <c r="H231" s="140">
        <v>120</v>
      </c>
      <c r="I231" s="141"/>
      <c r="J231" s="142">
        <f>ROUND(I231*H231,2)</f>
        <v>0</v>
      </c>
      <c r="K231" s="138" t="s">
        <v>1</v>
      </c>
      <c r="L231" s="32"/>
      <c r="M231" s="143" t="s">
        <v>1</v>
      </c>
      <c r="N231" s="144" t="s">
        <v>38</v>
      </c>
      <c r="P231" s="145">
        <f>O231*H231</f>
        <v>0</v>
      </c>
      <c r="Q231" s="145">
        <v>0</v>
      </c>
      <c r="R231" s="145">
        <f>Q231*H231</f>
        <v>0</v>
      </c>
      <c r="S231" s="145">
        <v>0</v>
      </c>
      <c r="T231" s="146">
        <f>S231*H231</f>
        <v>0</v>
      </c>
      <c r="AR231" s="147" t="s">
        <v>259</v>
      </c>
      <c r="AT231" s="147" t="s">
        <v>254</v>
      </c>
      <c r="AU231" s="147" t="s">
        <v>80</v>
      </c>
      <c r="AY231" s="17" t="s">
        <v>252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80</v>
      </c>
      <c r="BK231" s="148">
        <f>ROUND(I231*H231,2)</f>
        <v>0</v>
      </c>
      <c r="BL231" s="17" t="s">
        <v>259</v>
      </c>
      <c r="BM231" s="147" t="s">
        <v>553</v>
      </c>
    </row>
    <row r="232" spans="2:65" s="1" customFormat="1" ht="16.5" customHeight="1">
      <c r="B232" s="32"/>
      <c r="C232" s="136" t="s">
        <v>399</v>
      </c>
      <c r="D232" s="136" t="s">
        <v>254</v>
      </c>
      <c r="E232" s="137" t="s">
        <v>4194</v>
      </c>
      <c r="F232" s="138" t="s">
        <v>4195</v>
      </c>
      <c r="G232" s="139" t="s">
        <v>2141</v>
      </c>
      <c r="H232" s="140">
        <v>20</v>
      </c>
      <c r="I232" s="141"/>
      <c r="J232" s="142">
        <f>ROUND(I232*H232,2)</f>
        <v>0</v>
      </c>
      <c r="K232" s="138" t="s">
        <v>1</v>
      </c>
      <c r="L232" s="32"/>
      <c r="M232" s="143" t="s">
        <v>1</v>
      </c>
      <c r="N232" s="144" t="s">
        <v>38</v>
      </c>
      <c r="P232" s="145">
        <f>O232*H232</f>
        <v>0</v>
      </c>
      <c r="Q232" s="145">
        <v>0</v>
      </c>
      <c r="R232" s="145">
        <f>Q232*H232</f>
        <v>0</v>
      </c>
      <c r="S232" s="145">
        <v>0</v>
      </c>
      <c r="T232" s="146">
        <f>S232*H232</f>
        <v>0</v>
      </c>
      <c r="AR232" s="147" t="s">
        <v>259</v>
      </c>
      <c r="AT232" s="147" t="s">
        <v>254</v>
      </c>
      <c r="AU232" s="147" t="s">
        <v>80</v>
      </c>
      <c r="AY232" s="17" t="s">
        <v>252</v>
      </c>
      <c r="BE232" s="148">
        <f>IF(N232="základní",J232,0)</f>
        <v>0</v>
      </c>
      <c r="BF232" s="148">
        <f>IF(N232="snížená",J232,0)</f>
        <v>0</v>
      </c>
      <c r="BG232" s="148">
        <f>IF(N232="zákl. přenesená",J232,0)</f>
        <v>0</v>
      </c>
      <c r="BH232" s="148">
        <f>IF(N232="sníž. přenesená",J232,0)</f>
        <v>0</v>
      </c>
      <c r="BI232" s="148">
        <f>IF(N232="nulová",J232,0)</f>
        <v>0</v>
      </c>
      <c r="BJ232" s="17" t="s">
        <v>80</v>
      </c>
      <c r="BK232" s="148">
        <f>ROUND(I232*H232,2)</f>
        <v>0</v>
      </c>
      <c r="BL232" s="17" t="s">
        <v>259</v>
      </c>
      <c r="BM232" s="147" t="s">
        <v>565</v>
      </c>
    </row>
    <row r="233" spans="2:65" s="1" customFormat="1" ht="24.2" customHeight="1">
      <c r="B233" s="32"/>
      <c r="C233" s="136" t="s">
        <v>405</v>
      </c>
      <c r="D233" s="136" t="s">
        <v>254</v>
      </c>
      <c r="E233" s="137" t="s">
        <v>4196</v>
      </c>
      <c r="F233" s="138" t="s">
        <v>3148</v>
      </c>
      <c r="G233" s="139" t="s">
        <v>1295</v>
      </c>
      <c r="H233" s="187"/>
      <c r="I233" s="141"/>
      <c r="J233" s="142">
        <f>ROUND(I233*H233,2)</f>
        <v>0</v>
      </c>
      <c r="K233" s="138" t="s">
        <v>1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259</v>
      </c>
      <c r="AT233" s="147" t="s">
        <v>254</v>
      </c>
      <c r="AU233" s="147" t="s">
        <v>80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259</v>
      </c>
      <c r="BM233" s="147" t="s">
        <v>578</v>
      </c>
    </row>
    <row r="234" spans="2:65" s="1" customFormat="1" ht="16.5" customHeight="1">
      <c r="B234" s="32"/>
      <c r="C234" s="136" t="s">
        <v>7</v>
      </c>
      <c r="D234" s="136" t="s">
        <v>254</v>
      </c>
      <c r="E234" s="137" t="s">
        <v>4197</v>
      </c>
      <c r="F234" s="138" t="s">
        <v>3150</v>
      </c>
      <c r="G234" s="139" t="s">
        <v>1295</v>
      </c>
      <c r="H234" s="187"/>
      <c r="I234" s="141"/>
      <c r="J234" s="142">
        <f>ROUND(I234*H234,2)</f>
        <v>0</v>
      </c>
      <c r="K234" s="138" t="s">
        <v>1</v>
      </c>
      <c r="L234" s="32"/>
      <c r="M234" s="143" t="s">
        <v>1</v>
      </c>
      <c r="N234" s="144" t="s">
        <v>38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259</v>
      </c>
      <c r="AT234" s="147" t="s">
        <v>254</v>
      </c>
      <c r="AU234" s="147" t="s">
        <v>80</v>
      </c>
      <c r="AY234" s="17" t="s">
        <v>252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80</v>
      </c>
      <c r="BK234" s="148">
        <f>ROUND(I234*H234,2)</f>
        <v>0</v>
      </c>
      <c r="BL234" s="17" t="s">
        <v>259</v>
      </c>
      <c r="BM234" s="147" t="s">
        <v>590</v>
      </c>
    </row>
    <row r="235" spans="2:65" s="1" customFormat="1" ht="16.5" customHeight="1">
      <c r="B235" s="32"/>
      <c r="C235" s="136" t="s">
        <v>424</v>
      </c>
      <c r="D235" s="136" t="s">
        <v>254</v>
      </c>
      <c r="E235" s="137" t="s">
        <v>4198</v>
      </c>
      <c r="F235" s="138" t="s">
        <v>3154</v>
      </c>
      <c r="G235" s="139" t="s">
        <v>2141</v>
      </c>
      <c r="H235" s="140">
        <v>10</v>
      </c>
      <c r="I235" s="141"/>
      <c r="J235" s="142">
        <f>ROUND(I235*H235,2)</f>
        <v>0</v>
      </c>
      <c r="K235" s="138" t="s">
        <v>1</v>
      </c>
      <c r="L235" s="32"/>
      <c r="M235" s="143" t="s">
        <v>1</v>
      </c>
      <c r="N235" s="144" t="s">
        <v>38</v>
      </c>
      <c r="P235" s="145">
        <f>O235*H235</f>
        <v>0</v>
      </c>
      <c r="Q235" s="145">
        <v>0</v>
      </c>
      <c r="R235" s="145">
        <f>Q235*H235</f>
        <v>0</v>
      </c>
      <c r="S235" s="145">
        <v>0</v>
      </c>
      <c r="T235" s="146">
        <f>S235*H235</f>
        <v>0</v>
      </c>
      <c r="AR235" s="147" t="s">
        <v>259</v>
      </c>
      <c r="AT235" s="147" t="s">
        <v>254</v>
      </c>
      <c r="AU235" s="147" t="s">
        <v>80</v>
      </c>
      <c r="AY235" s="17" t="s">
        <v>252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80</v>
      </c>
      <c r="BK235" s="148">
        <f>ROUND(I235*H235,2)</f>
        <v>0</v>
      </c>
      <c r="BL235" s="17" t="s">
        <v>259</v>
      </c>
      <c r="BM235" s="147" t="s">
        <v>614</v>
      </c>
    </row>
    <row r="236" spans="2:65" s="1" customFormat="1" ht="37.9" customHeight="1">
      <c r="B236" s="32"/>
      <c r="C236" s="136" t="s">
        <v>431</v>
      </c>
      <c r="D236" s="136" t="s">
        <v>254</v>
      </c>
      <c r="E236" s="137" t="s">
        <v>4199</v>
      </c>
      <c r="F236" s="138" t="s">
        <v>3156</v>
      </c>
      <c r="G236" s="139" t="s">
        <v>2141</v>
      </c>
      <c r="H236" s="140">
        <v>10</v>
      </c>
      <c r="I236" s="141"/>
      <c r="J236" s="142">
        <f>ROUND(I236*H236,2)</f>
        <v>0</v>
      </c>
      <c r="K236" s="138" t="s">
        <v>1</v>
      </c>
      <c r="L236" s="32"/>
      <c r="M236" s="143" t="s">
        <v>1</v>
      </c>
      <c r="N236" s="144" t="s">
        <v>38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259</v>
      </c>
      <c r="AT236" s="147" t="s">
        <v>254</v>
      </c>
      <c r="AU236" s="147" t="s">
        <v>80</v>
      </c>
      <c r="AY236" s="17" t="s">
        <v>252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80</v>
      </c>
      <c r="BK236" s="148">
        <f>ROUND(I236*H236,2)</f>
        <v>0</v>
      </c>
      <c r="BL236" s="17" t="s">
        <v>259</v>
      </c>
      <c r="BM236" s="147" t="s">
        <v>637</v>
      </c>
    </row>
    <row r="237" spans="2:65" s="1" customFormat="1" ht="16.5" customHeight="1">
      <c r="B237" s="32"/>
      <c r="C237" s="136" t="s">
        <v>438</v>
      </c>
      <c r="D237" s="136" t="s">
        <v>254</v>
      </c>
      <c r="E237" s="137" t="s">
        <v>4200</v>
      </c>
      <c r="F237" s="138" t="s">
        <v>3158</v>
      </c>
      <c r="G237" s="139" t="s">
        <v>2141</v>
      </c>
      <c r="H237" s="140">
        <v>2</v>
      </c>
      <c r="I237" s="141"/>
      <c r="J237" s="142">
        <f>ROUND(I237*H237,2)</f>
        <v>0</v>
      </c>
      <c r="K237" s="138" t="s">
        <v>1</v>
      </c>
      <c r="L237" s="32"/>
      <c r="M237" s="143" t="s">
        <v>1</v>
      </c>
      <c r="N237" s="144" t="s">
        <v>38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259</v>
      </c>
      <c r="AT237" s="147" t="s">
        <v>254</v>
      </c>
      <c r="AU237" s="147" t="s">
        <v>80</v>
      </c>
      <c r="AY237" s="17" t="s">
        <v>252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80</v>
      </c>
      <c r="BK237" s="148">
        <f>ROUND(I237*H237,2)</f>
        <v>0</v>
      </c>
      <c r="BL237" s="17" t="s">
        <v>259</v>
      </c>
      <c r="BM237" s="147" t="s">
        <v>655</v>
      </c>
    </row>
    <row r="238" spans="2:65" s="1" customFormat="1" ht="16.5" customHeight="1">
      <c r="B238" s="32"/>
      <c r="C238" s="136" t="s">
        <v>444</v>
      </c>
      <c r="D238" s="136" t="s">
        <v>254</v>
      </c>
      <c r="E238" s="137" t="s">
        <v>4201</v>
      </c>
      <c r="F238" s="138" t="s">
        <v>3160</v>
      </c>
      <c r="G238" s="139" t="s">
        <v>2141</v>
      </c>
      <c r="H238" s="140">
        <v>10</v>
      </c>
      <c r="I238" s="141"/>
      <c r="J238" s="142">
        <f>ROUND(I238*H238,2)</f>
        <v>0</v>
      </c>
      <c r="K238" s="138" t="s">
        <v>1</v>
      </c>
      <c r="L238" s="32"/>
      <c r="M238" s="143" t="s">
        <v>1</v>
      </c>
      <c r="N238" s="144" t="s">
        <v>38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259</v>
      </c>
      <c r="AT238" s="147" t="s">
        <v>254</v>
      </c>
      <c r="AU238" s="147" t="s">
        <v>80</v>
      </c>
      <c r="AY238" s="17" t="s">
        <v>252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80</v>
      </c>
      <c r="BK238" s="148">
        <f>ROUND(I238*H238,2)</f>
        <v>0</v>
      </c>
      <c r="BL238" s="17" t="s">
        <v>259</v>
      </c>
      <c r="BM238" s="147" t="s">
        <v>668</v>
      </c>
    </row>
    <row r="239" spans="2:65" s="1" customFormat="1" ht="16.5" customHeight="1">
      <c r="B239" s="32"/>
      <c r="C239" s="136" t="s">
        <v>462</v>
      </c>
      <c r="D239" s="136" t="s">
        <v>254</v>
      </c>
      <c r="E239" s="137" t="s">
        <v>4202</v>
      </c>
      <c r="F239" s="138" t="s">
        <v>3162</v>
      </c>
      <c r="G239" s="139" t="s">
        <v>2132</v>
      </c>
      <c r="H239" s="140">
        <v>1</v>
      </c>
      <c r="I239" s="141"/>
      <c r="J239" s="142">
        <f>ROUND(I239*H239,2)</f>
        <v>0</v>
      </c>
      <c r="K239" s="138" t="s">
        <v>1</v>
      </c>
      <c r="L239" s="32"/>
      <c r="M239" s="143" t="s">
        <v>1</v>
      </c>
      <c r="N239" s="144" t="s">
        <v>38</v>
      </c>
      <c r="P239" s="145">
        <f>O239*H239</f>
        <v>0</v>
      </c>
      <c r="Q239" s="145">
        <v>0</v>
      </c>
      <c r="R239" s="145">
        <f>Q239*H239</f>
        <v>0</v>
      </c>
      <c r="S239" s="145">
        <v>0</v>
      </c>
      <c r="T239" s="146">
        <f>S239*H239</f>
        <v>0</v>
      </c>
      <c r="AR239" s="147" t="s">
        <v>259</v>
      </c>
      <c r="AT239" s="147" t="s">
        <v>254</v>
      </c>
      <c r="AU239" s="147" t="s">
        <v>80</v>
      </c>
      <c r="AY239" s="17" t="s">
        <v>252</v>
      </c>
      <c r="BE239" s="148">
        <f>IF(N239="základní",J239,0)</f>
        <v>0</v>
      </c>
      <c r="BF239" s="148">
        <f>IF(N239="snížená",J239,0)</f>
        <v>0</v>
      </c>
      <c r="BG239" s="148">
        <f>IF(N239="zákl. přenesená",J239,0)</f>
        <v>0</v>
      </c>
      <c r="BH239" s="148">
        <f>IF(N239="sníž. přenesená",J239,0)</f>
        <v>0</v>
      </c>
      <c r="BI239" s="148">
        <f>IF(N239="nulová",J239,0)</f>
        <v>0</v>
      </c>
      <c r="BJ239" s="17" t="s">
        <v>80</v>
      </c>
      <c r="BK239" s="148">
        <f>ROUND(I239*H239,2)</f>
        <v>0</v>
      </c>
      <c r="BL239" s="17" t="s">
        <v>259</v>
      </c>
      <c r="BM239" s="147" t="s">
        <v>707</v>
      </c>
    </row>
    <row r="240" spans="2:65" s="11" customFormat="1" ht="25.9" customHeight="1">
      <c r="B240" s="124"/>
      <c r="D240" s="125" t="s">
        <v>72</v>
      </c>
      <c r="E240" s="126" t="s">
        <v>2528</v>
      </c>
      <c r="F240" s="126" t="s">
        <v>3209</v>
      </c>
      <c r="I240" s="127"/>
      <c r="J240" s="128">
        <f>BK240</f>
        <v>0</v>
      </c>
      <c r="L240" s="124"/>
      <c r="M240" s="129"/>
      <c r="P240" s="130">
        <f>SUM(P241:P256)</f>
        <v>0</v>
      </c>
      <c r="R240" s="130">
        <f>SUM(R241:R256)</f>
        <v>0</v>
      </c>
      <c r="T240" s="131">
        <f>SUM(T241:T256)</f>
        <v>0</v>
      </c>
      <c r="AR240" s="125" t="s">
        <v>80</v>
      </c>
      <c r="AT240" s="132" t="s">
        <v>72</v>
      </c>
      <c r="AU240" s="132" t="s">
        <v>73</v>
      </c>
      <c r="AY240" s="125" t="s">
        <v>252</v>
      </c>
      <c r="BK240" s="133">
        <f>SUM(BK241:BK256)</f>
        <v>0</v>
      </c>
    </row>
    <row r="241" spans="2:65" s="1" customFormat="1" ht="37.9" customHeight="1">
      <c r="B241" s="32"/>
      <c r="C241" s="136" t="s">
        <v>468</v>
      </c>
      <c r="D241" s="136" t="s">
        <v>254</v>
      </c>
      <c r="E241" s="137" t="s">
        <v>3212</v>
      </c>
      <c r="F241" s="138" t="s">
        <v>3213</v>
      </c>
      <c r="G241" s="139" t="s">
        <v>257</v>
      </c>
      <c r="H241" s="140">
        <v>403</v>
      </c>
      <c r="I241" s="141"/>
      <c r="J241" s="142">
        <f>ROUND(I241*H241,2)</f>
        <v>0</v>
      </c>
      <c r="K241" s="138" t="s">
        <v>1</v>
      </c>
      <c r="L241" s="32"/>
      <c r="M241" s="143" t="s">
        <v>1</v>
      </c>
      <c r="N241" s="144" t="s">
        <v>38</v>
      </c>
      <c r="P241" s="145">
        <f>O241*H241</f>
        <v>0</v>
      </c>
      <c r="Q241" s="145">
        <v>0</v>
      </c>
      <c r="R241" s="145">
        <f>Q241*H241</f>
        <v>0</v>
      </c>
      <c r="S241" s="145">
        <v>0</v>
      </c>
      <c r="T241" s="146">
        <f>S241*H241</f>
        <v>0</v>
      </c>
      <c r="AR241" s="147" t="s">
        <v>259</v>
      </c>
      <c r="AT241" s="147" t="s">
        <v>254</v>
      </c>
      <c r="AU241" s="147" t="s">
        <v>80</v>
      </c>
      <c r="AY241" s="17" t="s">
        <v>252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80</v>
      </c>
      <c r="BK241" s="148">
        <f>ROUND(I241*H241,2)</f>
        <v>0</v>
      </c>
      <c r="BL241" s="17" t="s">
        <v>259</v>
      </c>
      <c r="BM241" s="147" t="s">
        <v>717</v>
      </c>
    </row>
    <row r="242" spans="2:65" s="12" customFormat="1">
      <c r="B242" s="149"/>
      <c r="D242" s="150" t="s">
        <v>261</v>
      </c>
      <c r="E242" s="151" t="s">
        <v>1</v>
      </c>
      <c r="F242" s="152" t="s">
        <v>3214</v>
      </c>
      <c r="H242" s="151" t="s">
        <v>1</v>
      </c>
      <c r="I242" s="153"/>
      <c r="L242" s="149"/>
      <c r="M242" s="154"/>
      <c r="T242" s="155"/>
      <c r="AT242" s="151" t="s">
        <v>261</v>
      </c>
      <c r="AU242" s="151" t="s">
        <v>80</v>
      </c>
      <c r="AV242" s="12" t="s">
        <v>80</v>
      </c>
      <c r="AW242" s="12" t="s">
        <v>30</v>
      </c>
      <c r="AX242" s="12" t="s">
        <v>73</v>
      </c>
      <c r="AY242" s="151" t="s">
        <v>252</v>
      </c>
    </row>
    <row r="243" spans="2:65" s="12" customFormat="1">
      <c r="B243" s="149"/>
      <c r="D243" s="150" t="s">
        <v>261</v>
      </c>
      <c r="E243" s="151" t="s">
        <v>1</v>
      </c>
      <c r="F243" s="152" t="s">
        <v>3215</v>
      </c>
      <c r="H243" s="151" t="s">
        <v>1</v>
      </c>
      <c r="I243" s="153"/>
      <c r="L243" s="149"/>
      <c r="M243" s="154"/>
      <c r="T243" s="155"/>
      <c r="AT243" s="151" t="s">
        <v>261</v>
      </c>
      <c r="AU243" s="151" t="s">
        <v>80</v>
      </c>
      <c r="AV243" s="12" t="s">
        <v>80</v>
      </c>
      <c r="AW243" s="12" t="s">
        <v>30</v>
      </c>
      <c r="AX243" s="12" t="s">
        <v>73</v>
      </c>
      <c r="AY243" s="151" t="s">
        <v>252</v>
      </c>
    </row>
    <row r="244" spans="2:65" s="12" customFormat="1">
      <c r="B244" s="149"/>
      <c r="D244" s="150" t="s">
        <v>261</v>
      </c>
      <c r="E244" s="151" t="s">
        <v>1</v>
      </c>
      <c r="F244" s="152" t="s">
        <v>3216</v>
      </c>
      <c r="H244" s="151" t="s">
        <v>1</v>
      </c>
      <c r="I244" s="153"/>
      <c r="L244" s="149"/>
      <c r="M244" s="154"/>
      <c r="T244" s="155"/>
      <c r="AT244" s="151" t="s">
        <v>261</v>
      </c>
      <c r="AU244" s="151" t="s">
        <v>80</v>
      </c>
      <c r="AV244" s="12" t="s">
        <v>80</v>
      </c>
      <c r="AW244" s="12" t="s">
        <v>30</v>
      </c>
      <c r="AX244" s="12" t="s">
        <v>73</v>
      </c>
      <c r="AY244" s="151" t="s">
        <v>252</v>
      </c>
    </row>
    <row r="245" spans="2:65" s="13" customFormat="1">
      <c r="B245" s="156"/>
      <c r="D245" s="150" t="s">
        <v>261</v>
      </c>
      <c r="E245" s="157" t="s">
        <v>1</v>
      </c>
      <c r="F245" s="158" t="s">
        <v>4203</v>
      </c>
      <c r="H245" s="159">
        <v>403</v>
      </c>
      <c r="I245" s="160"/>
      <c r="L245" s="156"/>
      <c r="M245" s="161"/>
      <c r="T245" s="162"/>
      <c r="AT245" s="157" t="s">
        <v>261</v>
      </c>
      <c r="AU245" s="157" t="s">
        <v>80</v>
      </c>
      <c r="AV245" s="13" t="s">
        <v>82</v>
      </c>
      <c r="AW245" s="13" t="s">
        <v>30</v>
      </c>
      <c r="AX245" s="13" t="s">
        <v>73</v>
      </c>
      <c r="AY245" s="157" t="s">
        <v>252</v>
      </c>
    </row>
    <row r="246" spans="2:65" s="14" customFormat="1">
      <c r="B246" s="163"/>
      <c r="D246" s="150" t="s">
        <v>261</v>
      </c>
      <c r="E246" s="164" t="s">
        <v>1</v>
      </c>
      <c r="F246" s="165" t="s">
        <v>277</v>
      </c>
      <c r="H246" s="166">
        <v>403</v>
      </c>
      <c r="I246" s="167"/>
      <c r="L246" s="163"/>
      <c r="M246" s="168"/>
      <c r="T246" s="169"/>
      <c r="AT246" s="164" t="s">
        <v>261</v>
      </c>
      <c r="AU246" s="164" t="s">
        <v>80</v>
      </c>
      <c r="AV246" s="14" t="s">
        <v>259</v>
      </c>
      <c r="AW246" s="14" t="s">
        <v>30</v>
      </c>
      <c r="AX246" s="14" t="s">
        <v>80</v>
      </c>
      <c r="AY246" s="164" t="s">
        <v>252</v>
      </c>
    </row>
    <row r="247" spans="2:65" s="1" customFormat="1" ht="21.75" customHeight="1">
      <c r="B247" s="32"/>
      <c r="C247" s="136" t="s">
        <v>481</v>
      </c>
      <c r="D247" s="136" t="s">
        <v>254</v>
      </c>
      <c r="E247" s="137" t="s">
        <v>3218</v>
      </c>
      <c r="F247" s="138" t="s">
        <v>3219</v>
      </c>
      <c r="G247" s="139" t="s">
        <v>257</v>
      </c>
      <c r="H247" s="140">
        <v>5</v>
      </c>
      <c r="I247" s="141"/>
      <c r="J247" s="142">
        <f>ROUND(I247*H247,2)</f>
        <v>0</v>
      </c>
      <c r="K247" s="138" t="s">
        <v>1</v>
      </c>
      <c r="L247" s="32"/>
      <c r="M247" s="143" t="s">
        <v>1</v>
      </c>
      <c r="N247" s="144" t="s">
        <v>38</v>
      </c>
      <c r="P247" s="145">
        <f>O247*H247</f>
        <v>0</v>
      </c>
      <c r="Q247" s="145">
        <v>0</v>
      </c>
      <c r="R247" s="145">
        <f>Q247*H247</f>
        <v>0</v>
      </c>
      <c r="S247" s="145">
        <v>0</v>
      </c>
      <c r="T247" s="146">
        <f>S247*H247</f>
        <v>0</v>
      </c>
      <c r="AR247" s="147" t="s">
        <v>259</v>
      </c>
      <c r="AT247" s="147" t="s">
        <v>254</v>
      </c>
      <c r="AU247" s="147" t="s">
        <v>80</v>
      </c>
      <c r="AY247" s="17" t="s">
        <v>252</v>
      </c>
      <c r="BE247" s="148">
        <f>IF(N247="základní",J247,0)</f>
        <v>0</v>
      </c>
      <c r="BF247" s="148">
        <f>IF(N247="snížená",J247,0)</f>
        <v>0</v>
      </c>
      <c r="BG247" s="148">
        <f>IF(N247="zákl. přenesená",J247,0)</f>
        <v>0</v>
      </c>
      <c r="BH247" s="148">
        <f>IF(N247="sníž. přenesená",J247,0)</f>
        <v>0</v>
      </c>
      <c r="BI247" s="148">
        <f>IF(N247="nulová",J247,0)</f>
        <v>0</v>
      </c>
      <c r="BJ247" s="17" t="s">
        <v>80</v>
      </c>
      <c r="BK247" s="148">
        <f>ROUND(I247*H247,2)</f>
        <v>0</v>
      </c>
      <c r="BL247" s="17" t="s">
        <v>259</v>
      </c>
      <c r="BM247" s="147" t="s">
        <v>732</v>
      </c>
    </row>
    <row r="248" spans="2:65" s="12" customFormat="1">
      <c r="B248" s="149"/>
      <c r="D248" s="150" t="s">
        <v>261</v>
      </c>
      <c r="E248" s="151" t="s">
        <v>1</v>
      </c>
      <c r="F248" s="152" t="s">
        <v>3220</v>
      </c>
      <c r="H248" s="151" t="s">
        <v>1</v>
      </c>
      <c r="I248" s="153"/>
      <c r="L248" s="149"/>
      <c r="M248" s="154"/>
      <c r="T248" s="155"/>
      <c r="AT248" s="151" t="s">
        <v>261</v>
      </c>
      <c r="AU248" s="151" t="s">
        <v>80</v>
      </c>
      <c r="AV248" s="12" t="s">
        <v>80</v>
      </c>
      <c r="AW248" s="12" t="s">
        <v>30</v>
      </c>
      <c r="AX248" s="12" t="s">
        <v>73</v>
      </c>
      <c r="AY248" s="151" t="s">
        <v>252</v>
      </c>
    </row>
    <row r="249" spans="2:65" s="12" customFormat="1">
      <c r="B249" s="149"/>
      <c r="D249" s="150" t="s">
        <v>261</v>
      </c>
      <c r="E249" s="151" t="s">
        <v>1</v>
      </c>
      <c r="F249" s="152" t="s">
        <v>3221</v>
      </c>
      <c r="H249" s="151" t="s">
        <v>1</v>
      </c>
      <c r="I249" s="153"/>
      <c r="L249" s="149"/>
      <c r="M249" s="154"/>
      <c r="T249" s="155"/>
      <c r="AT249" s="151" t="s">
        <v>261</v>
      </c>
      <c r="AU249" s="151" t="s">
        <v>80</v>
      </c>
      <c r="AV249" s="12" t="s">
        <v>80</v>
      </c>
      <c r="AW249" s="12" t="s">
        <v>30</v>
      </c>
      <c r="AX249" s="12" t="s">
        <v>73</v>
      </c>
      <c r="AY249" s="151" t="s">
        <v>252</v>
      </c>
    </row>
    <row r="250" spans="2:65" s="13" customFormat="1">
      <c r="B250" s="156"/>
      <c r="D250" s="150" t="s">
        <v>261</v>
      </c>
      <c r="E250" s="157" t="s">
        <v>1</v>
      </c>
      <c r="F250" s="158" t="s">
        <v>297</v>
      </c>
      <c r="H250" s="159">
        <v>5</v>
      </c>
      <c r="I250" s="160"/>
      <c r="L250" s="156"/>
      <c r="M250" s="161"/>
      <c r="T250" s="162"/>
      <c r="AT250" s="157" t="s">
        <v>261</v>
      </c>
      <c r="AU250" s="157" t="s">
        <v>80</v>
      </c>
      <c r="AV250" s="13" t="s">
        <v>82</v>
      </c>
      <c r="AW250" s="13" t="s">
        <v>30</v>
      </c>
      <c r="AX250" s="13" t="s">
        <v>73</v>
      </c>
      <c r="AY250" s="157" t="s">
        <v>252</v>
      </c>
    </row>
    <row r="251" spans="2:65" s="14" customFormat="1">
      <c r="B251" s="163"/>
      <c r="D251" s="150" t="s">
        <v>261</v>
      </c>
      <c r="E251" s="164" t="s">
        <v>1</v>
      </c>
      <c r="F251" s="165" t="s">
        <v>277</v>
      </c>
      <c r="H251" s="166">
        <v>5</v>
      </c>
      <c r="I251" s="167"/>
      <c r="L251" s="163"/>
      <c r="M251" s="168"/>
      <c r="T251" s="169"/>
      <c r="AT251" s="164" t="s">
        <v>261</v>
      </c>
      <c r="AU251" s="164" t="s">
        <v>80</v>
      </c>
      <c r="AV251" s="14" t="s">
        <v>259</v>
      </c>
      <c r="AW251" s="14" t="s">
        <v>30</v>
      </c>
      <c r="AX251" s="14" t="s">
        <v>80</v>
      </c>
      <c r="AY251" s="164" t="s">
        <v>252</v>
      </c>
    </row>
    <row r="252" spans="2:65" s="1" customFormat="1" ht="24.2" customHeight="1">
      <c r="B252" s="32"/>
      <c r="C252" s="136" t="s">
        <v>489</v>
      </c>
      <c r="D252" s="136" t="s">
        <v>254</v>
      </c>
      <c r="E252" s="137" t="s">
        <v>3225</v>
      </c>
      <c r="F252" s="138" t="s">
        <v>4204</v>
      </c>
      <c r="G252" s="139" t="s">
        <v>2141</v>
      </c>
      <c r="H252" s="140">
        <v>75</v>
      </c>
      <c r="I252" s="141"/>
      <c r="J252" s="142">
        <f>ROUND(I252*H252,2)</f>
        <v>0</v>
      </c>
      <c r="K252" s="138" t="s">
        <v>1</v>
      </c>
      <c r="L252" s="32"/>
      <c r="M252" s="143" t="s">
        <v>1</v>
      </c>
      <c r="N252" s="144" t="s">
        <v>38</v>
      </c>
      <c r="P252" s="145">
        <f>O252*H252</f>
        <v>0</v>
      </c>
      <c r="Q252" s="145">
        <v>0</v>
      </c>
      <c r="R252" s="145">
        <f>Q252*H252</f>
        <v>0</v>
      </c>
      <c r="S252" s="145">
        <v>0</v>
      </c>
      <c r="T252" s="146">
        <f>S252*H252</f>
        <v>0</v>
      </c>
      <c r="AR252" s="147" t="s">
        <v>259</v>
      </c>
      <c r="AT252" s="147" t="s">
        <v>254</v>
      </c>
      <c r="AU252" s="147" t="s">
        <v>80</v>
      </c>
      <c r="AY252" s="17" t="s">
        <v>252</v>
      </c>
      <c r="BE252" s="148">
        <f>IF(N252="základní",J252,0)</f>
        <v>0</v>
      </c>
      <c r="BF252" s="148">
        <f>IF(N252="snížená",J252,0)</f>
        <v>0</v>
      </c>
      <c r="BG252" s="148">
        <f>IF(N252="zákl. přenesená",J252,0)</f>
        <v>0</v>
      </c>
      <c r="BH252" s="148">
        <f>IF(N252="sníž. přenesená",J252,0)</f>
        <v>0</v>
      </c>
      <c r="BI252" s="148">
        <f>IF(N252="nulová",J252,0)</f>
        <v>0</v>
      </c>
      <c r="BJ252" s="17" t="s">
        <v>80</v>
      </c>
      <c r="BK252" s="148">
        <f>ROUND(I252*H252,2)</f>
        <v>0</v>
      </c>
      <c r="BL252" s="17" t="s">
        <v>259</v>
      </c>
      <c r="BM252" s="147" t="s">
        <v>744</v>
      </c>
    </row>
    <row r="253" spans="2:65" s="1" customFormat="1" ht="37.9" customHeight="1">
      <c r="B253" s="32"/>
      <c r="C253" s="136" t="s">
        <v>493</v>
      </c>
      <c r="D253" s="136" t="s">
        <v>254</v>
      </c>
      <c r="E253" s="137" t="s">
        <v>3227</v>
      </c>
      <c r="F253" s="138" t="s">
        <v>4205</v>
      </c>
      <c r="G253" s="139" t="s">
        <v>2141</v>
      </c>
      <c r="H253" s="140">
        <v>120</v>
      </c>
      <c r="I253" s="141"/>
      <c r="J253" s="142">
        <f>ROUND(I253*H253,2)</f>
        <v>0</v>
      </c>
      <c r="K253" s="138" t="s">
        <v>1</v>
      </c>
      <c r="L253" s="32"/>
      <c r="M253" s="143" t="s">
        <v>1</v>
      </c>
      <c r="N253" s="144" t="s">
        <v>38</v>
      </c>
      <c r="P253" s="145">
        <f>O253*H253</f>
        <v>0</v>
      </c>
      <c r="Q253" s="145">
        <v>0</v>
      </c>
      <c r="R253" s="145">
        <f>Q253*H253</f>
        <v>0</v>
      </c>
      <c r="S253" s="145">
        <v>0</v>
      </c>
      <c r="T253" s="146">
        <f>S253*H253</f>
        <v>0</v>
      </c>
      <c r="AR253" s="147" t="s">
        <v>259</v>
      </c>
      <c r="AT253" s="147" t="s">
        <v>254</v>
      </c>
      <c r="AU253" s="147" t="s">
        <v>80</v>
      </c>
      <c r="AY253" s="17" t="s">
        <v>252</v>
      </c>
      <c r="BE253" s="148">
        <f>IF(N253="základní",J253,0)</f>
        <v>0</v>
      </c>
      <c r="BF253" s="148">
        <f>IF(N253="snížená",J253,0)</f>
        <v>0</v>
      </c>
      <c r="BG253" s="148">
        <f>IF(N253="zákl. přenesená",J253,0)</f>
        <v>0</v>
      </c>
      <c r="BH253" s="148">
        <f>IF(N253="sníž. přenesená",J253,0)</f>
        <v>0</v>
      </c>
      <c r="BI253" s="148">
        <f>IF(N253="nulová",J253,0)</f>
        <v>0</v>
      </c>
      <c r="BJ253" s="17" t="s">
        <v>80</v>
      </c>
      <c r="BK253" s="148">
        <f>ROUND(I253*H253,2)</f>
        <v>0</v>
      </c>
      <c r="BL253" s="17" t="s">
        <v>259</v>
      </c>
      <c r="BM253" s="147" t="s">
        <v>758</v>
      </c>
    </row>
    <row r="254" spans="2:65" s="1" customFormat="1" ht="24.2" customHeight="1">
      <c r="B254" s="32"/>
      <c r="C254" s="136" t="s">
        <v>502</v>
      </c>
      <c r="D254" s="136" t="s">
        <v>254</v>
      </c>
      <c r="E254" s="137" t="s">
        <v>3229</v>
      </c>
      <c r="F254" s="138" t="s">
        <v>3148</v>
      </c>
      <c r="G254" s="139" t="s">
        <v>1295</v>
      </c>
      <c r="H254" s="187"/>
      <c r="I254" s="141"/>
      <c r="J254" s="142">
        <f>ROUND(I254*H254,2)</f>
        <v>0</v>
      </c>
      <c r="K254" s="138" t="s">
        <v>1</v>
      </c>
      <c r="L254" s="32"/>
      <c r="M254" s="143" t="s">
        <v>1</v>
      </c>
      <c r="N254" s="144" t="s">
        <v>38</v>
      </c>
      <c r="P254" s="145">
        <f>O254*H254</f>
        <v>0</v>
      </c>
      <c r="Q254" s="145">
        <v>0</v>
      </c>
      <c r="R254" s="145">
        <f>Q254*H254</f>
        <v>0</v>
      </c>
      <c r="S254" s="145">
        <v>0</v>
      </c>
      <c r="T254" s="146">
        <f>S254*H254</f>
        <v>0</v>
      </c>
      <c r="AR254" s="147" t="s">
        <v>259</v>
      </c>
      <c r="AT254" s="147" t="s">
        <v>254</v>
      </c>
      <c r="AU254" s="147" t="s">
        <v>80</v>
      </c>
      <c r="AY254" s="17" t="s">
        <v>252</v>
      </c>
      <c r="BE254" s="148">
        <f>IF(N254="základní",J254,0)</f>
        <v>0</v>
      </c>
      <c r="BF254" s="148">
        <f>IF(N254="snížená",J254,0)</f>
        <v>0</v>
      </c>
      <c r="BG254" s="148">
        <f>IF(N254="zákl. přenesená",J254,0)</f>
        <v>0</v>
      </c>
      <c r="BH254" s="148">
        <f>IF(N254="sníž. přenesená",J254,0)</f>
        <v>0</v>
      </c>
      <c r="BI254" s="148">
        <f>IF(N254="nulová",J254,0)</f>
        <v>0</v>
      </c>
      <c r="BJ254" s="17" t="s">
        <v>80</v>
      </c>
      <c r="BK254" s="148">
        <f>ROUND(I254*H254,2)</f>
        <v>0</v>
      </c>
      <c r="BL254" s="17" t="s">
        <v>259</v>
      </c>
      <c r="BM254" s="147" t="s">
        <v>768</v>
      </c>
    </row>
    <row r="255" spans="2:65" s="1" customFormat="1" ht="16.5" customHeight="1">
      <c r="B255" s="32"/>
      <c r="C255" s="136" t="s">
        <v>543</v>
      </c>
      <c r="D255" s="136" t="s">
        <v>254</v>
      </c>
      <c r="E255" s="137" t="s">
        <v>3230</v>
      </c>
      <c r="F255" s="138" t="s">
        <v>3150</v>
      </c>
      <c r="G255" s="139" t="s">
        <v>1295</v>
      </c>
      <c r="H255" s="187"/>
      <c r="I255" s="141"/>
      <c r="J255" s="142">
        <f>ROUND(I255*H255,2)</f>
        <v>0</v>
      </c>
      <c r="K255" s="138" t="s">
        <v>1</v>
      </c>
      <c r="L255" s="32"/>
      <c r="M255" s="143" t="s">
        <v>1</v>
      </c>
      <c r="N255" s="144" t="s">
        <v>38</v>
      </c>
      <c r="P255" s="145">
        <f>O255*H255</f>
        <v>0</v>
      </c>
      <c r="Q255" s="145">
        <v>0</v>
      </c>
      <c r="R255" s="145">
        <f>Q255*H255</f>
        <v>0</v>
      </c>
      <c r="S255" s="145">
        <v>0</v>
      </c>
      <c r="T255" s="146">
        <f>S255*H255</f>
        <v>0</v>
      </c>
      <c r="AR255" s="147" t="s">
        <v>259</v>
      </c>
      <c r="AT255" s="147" t="s">
        <v>254</v>
      </c>
      <c r="AU255" s="147" t="s">
        <v>80</v>
      </c>
      <c r="AY255" s="17" t="s">
        <v>252</v>
      </c>
      <c r="BE255" s="148">
        <f>IF(N255="základní",J255,0)</f>
        <v>0</v>
      </c>
      <c r="BF255" s="148">
        <f>IF(N255="snížená",J255,0)</f>
        <v>0</v>
      </c>
      <c r="BG255" s="148">
        <f>IF(N255="zákl. přenesená",J255,0)</f>
        <v>0</v>
      </c>
      <c r="BH255" s="148">
        <f>IF(N255="sníž. přenesená",J255,0)</f>
        <v>0</v>
      </c>
      <c r="BI255" s="148">
        <f>IF(N255="nulová",J255,0)</f>
        <v>0</v>
      </c>
      <c r="BJ255" s="17" t="s">
        <v>80</v>
      </c>
      <c r="BK255" s="148">
        <f>ROUND(I255*H255,2)</f>
        <v>0</v>
      </c>
      <c r="BL255" s="17" t="s">
        <v>259</v>
      </c>
      <c r="BM255" s="147" t="s">
        <v>786</v>
      </c>
    </row>
    <row r="256" spans="2:65" s="1" customFormat="1" ht="44.25" customHeight="1">
      <c r="B256" s="32"/>
      <c r="C256" s="136" t="s">
        <v>559</v>
      </c>
      <c r="D256" s="136" t="s">
        <v>254</v>
      </c>
      <c r="E256" s="137" t="s">
        <v>3232</v>
      </c>
      <c r="F256" s="138" t="s">
        <v>3233</v>
      </c>
      <c r="G256" s="139" t="s">
        <v>2141</v>
      </c>
      <c r="H256" s="140">
        <v>60</v>
      </c>
      <c r="I256" s="141"/>
      <c r="J256" s="142">
        <f>ROUND(I256*H256,2)</f>
        <v>0</v>
      </c>
      <c r="K256" s="138" t="s">
        <v>1</v>
      </c>
      <c r="L256" s="32"/>
      <c r="M256" s="188" t="s">
        <v>1</v>
      </c>
      <c r="N256" s="189" t="s">
        <v>38</v>
      </c>
      <c r="O256" s="190"/>
      <c r="P256" s="191">
        <f>O256*H256</f>
        <v>0</v>
      </c>
      <c r="Q256" s="191">
        <v>0</v>
      </c>
      <c r="R256" s="191">
        <f>Q256*H256</f>
        <v>0</v>
      </c>
      <c r="S256" s="191">
        <v>0</v>
      </c>
      <c r="T256" s="192">
        <f>S256*H256</f>
        <v>0</v>
      </c>
      <c r="AR256" s="147" t="s">
        <v>259</v>
      </c>
      <c r="AT256" s="147" t="s">
        <v>254</v>
      </c>
      <c r="AU256" s="147" t="s">
        <v>80</v>
      </c>
      <c r="AY256" s="17" t="s">
        <v>252</v>
      </c>
      <c r="BE256" s="148">
        <f>IF(N256="základní",J256,0)</f>
        <v>0</v>
      </c>
      <c r="BF256" s="148">
        <f>IF(N256="snížená",J256,0)</f>
        <v>0</v>
      </c>
      <c r="BG256" s="148">
        <f>IF(N256="zákl. přenesená",J256,0)</f>
        <v>0</v>
      </c>
      <c r="BH256" s="148">
        <f>IF(N256="sníž. přenesená",J256,0)</f>
        <v>0</v>
      </c>
      <c r="BI256" s="148">
        <f>IF(N256="nulová",J256,0)</f>
        <v>0</v>
      </c>
      <c r="BJ256" s="17" t="s">
        <v>80</v>
      </c>
      <c r="BK256" s="148">
        <f>ROUND(I256*H256,2)</f>
        <v>0</v>
      </c>
      <c r="BL256" s="17" t="s">
        <v>259</v>
      </c>
      <c r="BM256" s="147" t="s">
        <v>809</v>
      </c>
    </row>
    <row r="257" spans="2:12" s="1" customFormat="1" ht="6.95" customHeight="1">
      <c r="B257" s="44"/>
      <c r="C257" s="45"/>
      <c r="D257" s="45"/>
      <c r="E257" s="45"/>
      <c r="F257" s="45"/>
      <c r="G257" s="45"/>
      <c r="H257" s="45"/>
      <c r="I257" s="45"/>
      <c r="J257" s="45"/>
      <c r="K257" s="45"/>
      <c r="L257" s="32"/>
    </row>
  </sheetData>
  <sheetProtection algorithmName="SHA-512" hashValue="W8amdKrFYzN0xAEgHisqXS4Joj3qptUYRYsI4XSqThZY8LHMoltqMO2AdD4zKnNHTuGafeVhq0jXnTDvOD41MA==" saltValue="uR1d/+PgAWRfffxAimZH3+RBF3LW7tnLgP+LiqSrGp7Nv+9JtRAZvyqKo0uo2z3kj7V1YhMHzGpNnM+kU0q7kQ==" spinCount="100000" sheet="1" objects="1" scenarios="1" formatColumns="0" formatRows="0" autoFilter="0"/>
  <autoFilter ref="C121:K256" xr:uid="{00000000-0009-0000-0000-00001B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2:BM14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187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3286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4206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4207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ROUND(J125,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ROUND((SUM(BE125:BE140)),  2)</f>
        <v>0</v>
      </c>
      <c r="I37" s="96">
        <v>0.21</v>
      </c>
      <c r="J37" s="86">
        <f>ROUND(((SUM(BE125:BE140))*I37),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ROUND((SUM(BF125:BF140)),  2)</f>
        <v>0</v>
      </c>
      <c r="I38" s="96">
        <v>0.12</v>
      </c>
      <c r="J38" s="86">
        <f>ROUND(((SUM(BF125:BF140))*I38),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ROUND((SUM(BG125:BG140)),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ROUND((SUM(BH125:BH140)),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ROUND((SUM(BI125:BI140)),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3286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4206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B.10.2 - Zabudovaný interier 3.np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J125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3277</v>
      </c>
      <c r="E101" s="110"/>
      <c r="F101" s="110"/>
      <c r="G101" s="110"/>
      <c r="H101" s="110"/>
      <c r="I101" s="110"/>
      <c r="J101" s="111">
        <f>J126</f>
        <v>0</v>
      </c>
      <c r="L101" s="108"/>
    </row>
    <row r="102" spans="2:47" s="1" customFormat="1" ht="21.75" customHeight="1">
      <c r="B102" s="32"/>
      <c r="L102" s="32"/>
    </row>
    <row r="103" spans="2:47" s="1" customFormat="1" ht="6.9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6.9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4.95" customHeight="1">
      <c r="B108" s="32"/>
      <c r="C108" s="21" t="s">
        <v>237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26.25" customHeight="1">
      <c r="B111" s="32"/>
      <c r="E111" s="235" t="str">
        <f>E7</f>
        <v>FN Brno, Jihlavská 20 - rekonstrukce přípravny jídel a rozšíření jídelny</v>
      </c>
      <c r="F111" s="236"/>
      <c r="G111" s="236"/>
      <c r="H111" s="236"/>
      <c r="L111" s="32"/>
    </row>
    <row r="112" spans="2:47" ht="12" customHeight="1">
      <c r="B112" s="20"/>
      <c r="C112" s="27" t="s">
        <v>195</v>
      </c>
      <c r="L112" s="20"/>
    </row>
    <row r="113" spans="2:65" ht="16.5" customHeight="1">
      <c r="B113" s="20"/>
      <c r="E113" s="235" t="s">
        <v>3286</v>
      </c>
      <c r="F113" s="239"/>
      <c r="G113" s="239"/>
      <c r="H113" s="239"/>
      <c r="L113" s="20"/>
    </row>
    <row r="114" spans="2:65" ht="12" customHeight="1">
      <c r="B114" s="20"/>
      <c r="C114" s="27" t="s">
        <v>197</v>
      </c>
      <c r="L114" s="20"/>
    </row>
    <row r="115" spans="2:65" s="1" customFormat="1" ht="16.5" customHeight="1">
      <c r="B115" s="32"/>
      <c r="E115" s="230" t="s">
        <v>4206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2118</v>
      </c>
      <c r="L116" s="32"/>
    </row>
    <row r="117" spans="2:65" s="1" customFormat="1" ht="16.5" customHeight="1">
      <c r="B117" s="32"/>
      <c r="E117" s="217" t="str">
        <f>E13</f>
        <v>B.10.2 - Zabudovaný interier 3.np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</v>
      </c>
      <c r="I119" s="27" t="s">
        <v>22</v>
      </c>
      <c r="J119" s="52" t="str">
        <f>IF(J16="","",J16)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E19</f>
        <v xml:space="preserve"> </v>
      </c>
      <c r="I121" s="27" t="s">
        <v>29</v>
      </c>
      <c r="J121" s="30" t="str">
        <f>E25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IF(E22="","",E22)</f>
        <v>Vyplň údaj</v>
      </c>
      <c r="I122" s="27" t="s">
        <v>31</v>
      </c>
      <c r="J122" s="30" t="str">
        <f>E28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</v>
      </c>
      <c r="S125" s="53"/>
      <c r="T125" s="122">
        <f>T126</f>
        <v>0</v>
      </c>
      <c r="AT125" s="17" t="s">
        <v>72</v>
      </c>
      <c r="AU125" s="17" t="s">
        <v>203</v>
      </c>
      <c r="BK125" s="123">
        <f>BK126</f>
        <v>0</v>
      </c>
    </row>
    <row r="126" spans="2:65" s="11" customFormat="1" ht="25.9" customHeight="1">
      <c r="B126" s="124"/>
      <c r="D126" s="125" t="s">
        <v>72</v>
      </c>
      <c r="E126" s="126" t="s">
        <v>3278</v>
      </c>
      <c r="F126" s="126" t="s">
        <v>3279</v>
      </c>
      <c r="I126" s="127"/>
      <c r="J126" s="128">
        <f>BK126</f>
        <v>0</v>
      </c>
      <c r="L126" s="124"/>
      <c r="M126" s="129"/>
      <c r="P126" s="130">
        <f>SUM(P127:P140)</f>
        <v>0</v>
      </c>
      <c r="R126" s="130">
        <f>SUM(R127:R140)</f>
        <v>0</v>
      </c>
      <c r="T126" s="131">
        <f>SUM(T127:T140)</f>
        <v>0</v>
      </c>
      <c r="AR126" s="125" t="s">
        <v>96</v>
      </c>
      <c r="AT126" s="132" t="s">
        <v>72</v>
      </c>
      <c r="AU126" s="132" t="s">
        <v>73</v>
      </c>
      <c r="AY126" s="125" t="s">
        <v>252</v>
      </c>
      <c r="BK126" s="133">
        <f>SUM(BK127:BK140)</f>
        <v>0</v>
      </c>
    </row>
    <row r="127" spans="2:65" s="1" customFormat="1" ht="245.85" customHeight="1">
      <c r="B127" s="32"/>
      <c r="C127" s="136" t="s">
        <v>80</v>
      </c>
      <c r="D127" s="136" t="s">
        <v>254</v>
      </c>
      <c r="E127" s="137" t="s">
        <v>4208</v>
      </c>
      <c r="F127" s="138" t="s">
        <v>4209</v>
      </c>
      <c r="G127" s="139" t="s">
        <v>345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744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744</v>
      </c>
      <c r="BM127" s="147" t="s">
        <v>82</v>
      </c>
    </row>
    <row r="128" spans="2:65" s="1" customFormat="1" ht="245.85" customHeight="1">
      <c r="B128" s="32"/>
      <c r="C128" s="136" t="s">
        <v>82</v>
      </c>
      <c r="D128" s="136" t="s">
        <v>254</v>
      </c>
      <c r="E128" s="137" t="s">
        <v>4210</v>
      </c>
      <c r="F128" s="138" t="s">
        <v>4211</v>
      </c>
      <c r="G128" s="139" t="s">
        <v>345</v>
      </c>
      <c r="H128" s="140">
        <v>1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744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744</v>
      </c>
      <c r="BM128" s="147" t="s">
        <v>259</v>
      </c>
    </row>
    <row r="129" spans="2:65" s="1" customFormat="1" ht="90" customHeight="1">
      <c r="B129" s="32"/>
      <c r="C129" s="136" t="s">
        <v>96</v>
      </c>
      <c r="D129" s="136" t="s">
        <v>254</v>
      </c>
      <c r="E129" s="137" t="s">
        <v>4212</v>
      </c>
      <c r="F129" s="138" t="s">
        <v>4213</v>
      </c>
      <c r="G129" s="139" t="s">
        <v>345</v>
      </c>
      <c r="H129" s="140">
        <v>1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744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744</v>
      </c>
      <c r="BM129" s="147" t="s">
        <v>305</v>
      </c>
    </row>
    <row r="130" spans="2:65" s="1" customFormat="1" ht="156.75" customHeight="1">
      <c r="B130" s="32"/>
      <c r="C130" s="136" t="s">
        <v>259</v>
      </c>
      <c r="D130" s="136" t="s">
        <v>254</v>
      </c>
      <c r="E130" s="137" t="s">
        <v>4214</v>
      </c>
      <c r="F130" s="138" t="s">
        <v>4215</v>
      </c>
      <c r="G130" s="139" t="s">
        <v>345</v>
      </c>
      <c r="H130" s="140">
        <v>1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744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744</v>
      </c>
      <c r="BM130" s="147" t="s">
        <v>320</v>
      </c>
    </row>
    <row r="131" spans="2:65" s="1" customFormat="1" ht="156.75" customHeight="1">
      <c r="B131" s="32"/>
      <c r="C131" s="136" t="s">
        <v>297</v>
      </c>
      <c r="D131" s="136" t="s">
        <v>254</v>
      </c>
      <c r="E131" s="137" t="s">
        <v>4216</v>
      </c>
      <c r="F131" s="138" t="s">
        <v>4217</v>
      </c>
      <c r="G131" s="139" t="s">
        <v>345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744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744</v>
      </c>
      <c r="BM131" s="147" t="s">
        <v>333</v>
      </c>
    </row>
    <row r="132" spans="2:65" s="1" customFormat="1" ht="145.5" customHeight="1">
      <c r="B132" s="32"/>
      <c r="C132" s="136" t="s">
        <v>305</v>
      </c>
      <c r="D132" s="136" t="s">
        <v>254</v>
      </c>
      <c r="E132" s="137" t="s">
        <v>4218</v>
      </c>
      <c r="F132" s="138" t="s">
        <v>4219</v>
      </c>
      <c r="G132" s="139" t="s">
        <v>345</v>
      </c>
      <c r="H132" s="140">
        <v>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744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744</v>
      </c>
      <c r="BM132" s="147" t="s">
        <v>8</v>
      </c>
    </row>
    <row r="133" spans="2:65" s="1" customFormat="1" ht="153.4" customHeight="1">
      <c r="B133" s="32"/>
      <c r="C133" s="136" t="s">
        <v>315</v>
      </c>
      <c r="D133" s="136" t="s">
        <v>254</v>
      </c>
      <c r="E133" s="137" t="s">
        <v>4220</v>
      </c>
      <c r="F133" s="138" t="s">
        <v>4221</v>
      </c>
      <c r="G133" s="139" t="s">
        <v>345</v>
      </c>
      <c r="H133" s="140">
        <v>1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744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744</v>
      </c>
      <c r="BM133" s="147" t="s">
        <v>359</v>
      </c>
    </row>
    <row r="134" spans="2:65" s="1" customFormat="1" ht="134.25" customHeight="1">
      <c r="B134" s="32"/>
      <c r="C134" s="136" t="s">
        <v>320</v>
      </c>
      <c r="D134" s="136" t="s">
        <v>254</v>
      </c>
      <c r="E134" s="137" t="s">
        <v>4222</v>
      </c>
      <c r="F134" s="138" t="s">
        <v>4223</v>
      </c>
      <c r="G134" s="139" t="s">
        <v>345</v>
      </c>
      <c r="H134" s="140">
        <v>1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744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744</v>
      </c>
      <c r="BM134" s="147" t="s">
        <v>368</v>
      </c>
    </row>
    <row r="135" spans="2:65" s="1" customFormat="1" ht="156.75" customHeight="1">
      <c r="B135" s="32"/>
      <c r="C135" s="136" t="s">
        <v>327</v>
      </c>
      <c r="D135" s="136" t="s">
        <v>254</v>
      </c>
      <c r="E135" s="137" t="s">
        <v>4224</v>
      </c>
      <c r="F135" s="138" t="s">
        <v>4225</v>
      </c>
      <c r="G135" s="139" t="s">
        <v>345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744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744</v>
      </c>
      <c r="BM135" s="147" t="s">
        <v>380</v>
      </c>
    </row>
    <row r="136" spans="2:65" s="1" customFormat="1" ht="156.75" customHeight="1">
      <c r="B136" s="32"/>
      <c r="C136" s="136" t="s">
        <v>333</v>
      </c>
      <c r="D136" s="136" t="s">
        <v>254</v>
      </c>
      <c r="E136" s="137" t="s">
        <v>4226</v>
      </c>
      <c r="F136" s="138" t="s">
        <v>4227</v>
      </c>
      <c r="G136" s="139" t="s">
        <v>345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744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744</v>
      </c>
      <c r="BM136" s="147" t="s">
        <v>405</v>
      </c>
    </row>
    <row r="137" spans="2:65" s="1" customFormat="1" ht="44.25" customHeight="1">
      <c r="B137" s="32"/>
      <c r="C137" s="136" t="s">
        <v>342</v>
      </c>
      <c r="D137" s="136" t="s">
        <v>254</v>
      </c>
      <c r="E137" s="137" t="s">
        <v>4228</v>
      </c>
      <c r="F137" s="138" t="s">
        <v>4229</v>
      </c>
      <c r="G137" s="139" t="s">
        <v>345</v>
      </c>
      <c r="H137" s="140">
        <v>2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744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744</v>
      </c>
      <c r="BM137" s="147" t="s">
        <v>420</v>
      </c>
    </row>
    <row r="138" spans="2:65" s="1" customFormat="1" ht="44.25" customHeight="1">
      <c r="B138" s="32"/>
      <c r="C138" s="136" t="s">
        <v>8</v>
      </c>
      <c r="D138" s="136" t="s">
        <v>254</v>
      </c>
      <c r="E138" s="137" t="s">
        <v>4230</v>
      </c>
      <c r="F138" s="138" t="s">
        <v>4231</v>
      </c>
      <c r="G138" s="139" t="s">
        <v>345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744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744</v>
      </c>
      <c r="BM138" s="147" t="s">
        <v>431</v>
      </c>
    </row>
    <row r="139" spans="2:65" s="1" customFormat="1" ht="62.65" customHeight="1">
      <c r="B139" s="32"/>
      <c r="C139" s="136" t="s">
        <v>353</v>
      </c>
      <c r="D139" s="136" t="s">
        <v>254</v>
      </c>
      <c r="E139" s="137" t="s">
        <v>4232</v>
      </c>
      <c r="F139" s="138" t="s">
        <v>4233</v>
      </c>
      <c r="G139" s="139" t="s">
        <v>345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744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744</v>
      </c>
      <c r="BM139" s="147" t="s">
        <v>444</v>
      </c>
    </row>
    <row r="140" spans="2:65" s="1" customFormat="1" ht="55.5" customHeight="1">
      <c r="B140" s="32"/>
      <c r="C140" s="136" t="s">
        <v>359</v>
      </c>
      <c r="D140" s="136" t="s">
        <v>254</v>
      </c>
      <c r="E140" s="137" t="s">
        <v>4234</v>
      </c>
      <c r="F140" s="138" t="s">
        <v>4235</v>
      </c>
      <c r="G140" s="139" t="s">
        <v>345</v>
      </c>
      <c r="H140" s="140">
        <v>1</v>
      </c>
      <c r="I140" s="141"/>
      <c r="J140" s="142">
        <f>ROUND(I140*H140,2)</f>
        <v>0</v>
      </c>
      <c r="K140" s="138" t="s">
        <v>1</v>
      </c>
      <c r="L140" s="32"/>
      <c r="M140" s="188" t="s">
        <v>1</v>
      </c>
      <c r="N140" s="189" t="s">
        <v>38</v>
      </c>
      <c r="O140" s="190"/>
      <c r="P140" s="191">
        <f>O140*H140</f>
        <v>0</v>
      </c>
      <c r="Q140" s="191">
        <v>0</v>
      </c>
      <c r="R140" s="191">
        <f>Q140*H140</f>
        <v>0</v>
      </c>
      <c r="S140" s="191">
        <v>0</v>
      </c>
      <c r="T140" s="192">
        <f>S140*H140</f>
        <v>0</v>
      </c>
      <c r="AR140" s="147" t="s">
        <v>744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744</v>
      </c>
      <c r="BM140" s="147" t="s">
        <v>456</v>
      </c>
    </row>
    <row r="141" spans="2:65" s="1" customFormat="1" ht="6.95" customHeight="1">
      <c r="B141" s="44"/>
      <c r="C141" s="45"/>
      <c r="D141" s="45"/>
      <c r="E141" s="45"/>
      <c r="F141" s="45"/>
      <c r="G141" s="45"/>
      <c r="H141" s="45"/>
      <c r="I141" s="45"/>
      <c r="J141" s="45"/>
      <c r="K141" s="45"/>
      <c r="L141" s="32"/>
    </row>
  </sheetData>
  <sheetProtection algorithmName="SHA-512" hashValue="7mVGgAIHvQbTEMYdtYIZgmUUsIYzJhN+lZhDLKqBKa1rTsadxpp99XTATzd+jGCglJqF+51lEf3Ps68FQdqHGQ==" saltValue="x50GKc7TM5LgFiJNeLGk8Ao9STWiOaZjk6uG3CJuzgulBck+NuJLPPthblg6UE02dhjtWmkNy2lspf4nLCFjLQ==" spinCount="100000" sheet="1" objects="1" scenarios="1" formatColumns="0" formatRows="0" autoFilter="0"/>
  <autoFilter ref="C124:K140" xr:uid="{00000000-0009-0000-0000-00001C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36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90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196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1922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ROUND(J128,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ROUND((SUM(BE128:BE361)),  2)</f>
        <v>0</v>
      </c>
      <c r="I35" s="96">
        <v>0.21</v>
      </c>
      <c r="J35" s="86">
        <f>ROUND(((SUM(BE128:BE361))*I35),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ROUND((SUM(BF128:BF361)),  2)</f>
        <v>0</v>
      </c>
      <c r="I36" s="96">
        <v>0.12</v>
      </c>
      <c r="J36" s="86">
        <f>ROUND(((SUM(BF128:BF361))*I36),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ROUND((SUM(BG128:BG361)),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ROUND((SUM(BH128:BH361)),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ROUND((SUM(BI128:BI361)),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196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A.2 - ZTI - 2.np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J128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1923</v>
      </c>
      <c r="E99" s="110"/>
      <c r="F99" s="110"/>
      <c r="G99" s="110"/>
      <c r="H99" s="110"/>
      <c r="I99" s="110"/>
      <c r="J99" s="111">
        <f>J129</f>
        <v>0</v>
      </c>
      <c r="L99" s="108"/>
    </row>
    <row r="100" spans="2:47" s="9" customFormat="1" ht="19.899999999999999" customHeight="1">
      <c r="B100" s="112"/>
      <c r="D100" s="113" t="s">
        <v>215</v>
      </c>
      <c r="E100" s="114"/>
      <c r="F100" s="114"/>
      <c r="G100" s="114"/>
      <c r="H100" s="114"/>
      <c r="I100" s="114"/>
      <c r="J100" s="115">
        <f>J130</f>
        <v>0</v>
      </c>
      <c r="L100" s="112"/>
    </row>
    <row r="101" spans="2:47" s="9" customFormat="1" ht="19.899999999999999" customHeight="1">
      <c r="B101" s="112"/>
      <c r="D101" s="113" t="s">
        <v>1924</v>
      </c>
      <c r="E101" s="114"/>
      <c r="F101" s="114"/>
      <c r="G101" s="114"/>
      <c r="H101" s="114"/>
      <c r="I101" s="114"/>
      <c r="J101" s="115">
        <f>J162</f>
        <v>0</v>
      </c>
      <c r="L101" s="112"/>
    </row>
    <row r="102" spans="2:47" s="9" customFormat="1" ht="19.899999999999999" customHeight="1">
      <c r="B102" s="112"/>
      <c r="D102" s="113" t="s">
        <v>1925</v>
      </c>
      <c r="E102" s="114"/>
      <c r="F102" s="114"/>
      <c r="G102" s="114"/>
      <c r="H102" s="114"/>
      <c r="I102" s="114"/>
      <c r="J102" s="115">
        <f>J216</f>
        <v>0</v>
      </c>
      <c r="L102" s="112"/>
    </row>
    <row r="103" spans="2:47" s="9" customFormat="1" ht="19.899999999999999" customHeight="1">
      <c r="B103" s="112"/>
      <c r="D103" s="113" t="s">
        <v>1926</v>
      </c>
      <c r="E103" s="114"/>
      <c r="F103" s="114"/>
      <c r="G103" s="114"/>
      <c r="H103" s="114"/>
      <c r="I103" s="114"/>
      <c r="J103" s="115">
        <f>J277</f>
        <v>0</v>
      </c>
      <c r="L103" s="112"/>
    </row>
    <row r="104" spans="2:47" s="9" customFormat="1" ht="19.899999999999999" customHeight="1">
      <c r="B104" s="112"/>
      <c r="D104" s="113" t="s">
        <v>1927</v>
      </c>
      <c r="E104" s="114"/>
      <c r="F104" s="114"/>
      <c r="G104" s="114"/>
      <c r="H104" s="114"/>
      <c r="I104" s="114"/>
      <c r="J104" s="115">
        <f>J297</f>
        <v>0</v>
      </c>
      <c r="L104" s="112"/>
    </row>
    <row r="105" spans="2:47" s="9" customFormat="1" ht="19.899999999999999" customHeight="1">
      <c r="B105" s="112"/>
      <c r="D105" s="113" t="s">
        <v>1928</v>
      </c>
      <c r="E105" s="114"/>
      <c r="F105" s="114"/>
      <c r="G105" s="114"/>
      <c r="H105" s="114"/>
      <c r="I105" s="114"/>
      <c r="J105" s="115">
        <f>J307</f>
        <v>0</v>
      </c>
      <c r="L105" s="112"/>
    </row>
    <row r="106" spans="2:47" s="9" customFormat="1" ht="19.899999999999999" customHeight="1">
      <c r="B106" s="112"/>
      <c r="D106" s="113" t="s">
        <v>1929</v>
      </c>
      <c r="E106" s="114"/>
      <c r="F106" s="114"/>
      <c r="G106" s="114"/>
      <c r="H106" s="114"/>
      <c r="I106" s="114"/>
      <c r="J106" s="115">
        <f>J355</f>
        <v>0</v>
      </c>
      <c r="L106" s="112"/>
    </row>
    <row r="107" spans="2:47" s="1" customFormat="1" ht="21.75" customHeight="1">
      <c r="B107" s="32"/>
      <c r="L107" s="32"/>
    </row>
    <row r="108" spans="2:47" s="1" customFormat="1" ht="6.9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47" s="1" customFormat="1" ht="6.9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4.95" customHeight="1">
      <c r="B113" s="32"/>
      <c r="C113" s="21" t="s">
        <v>237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26.25" customHeight="1">
      <c r="B116" s="32"/>
      <c r="E116" s="235" t="str">
        <f>E7</f>
        <v>FN Brno, Jihlavská 20 - rekonstrukce přípravny jídel a rozšíření jídelny</v>
      </c>
      <c r="F116" s="236"/>
      <c r="G116" s="236"/>
      <c r="H116" s="236"/>
      <c r="L116" s="32"/>
    </row>
    <row r="117" spans="2:63" ht="12" customHeight="1">
      <c r="B117" s="20"/>
      <c r="C117" s="27" t="s">
        <v>195</v>
      </c>
      <c r="L117" s="20"/>
    </row>
    <row r="118" spans="2:63" s="1" customFormat="1" ht="16.5" customHeight="1">
      <c r="B118" s="32"/>
      <c r="E118" s="235" t="s">
        <v>196</v>
      </c>
      <c r="F118" s="237"/>
      <c r="G118" s="237"/>
      <c r="H118" s="237"/>
      <c r="L118" s="32"/>
    </row>
    <row r="119" spans="2:63" s="1" customFormat="1" ht="12" customHeight="1">
      <c r="B119" s="32"/>
      <c r="C119" s="27" t="s">
        <v>197</v>
      </c>
      <c r="L119" s="32"/>
    </row>
    <row r="120" spans="2:63" s="1" customFormat="1" ht="16.5" customHeight="1">
      <c r="B120" s="32"/>
      <c r="E120" s="217" t="str">
        <f>E11</f>
        <v>A.2 - ZTI - 2.np</v>
      </c>
      <c r="F120" s="237"/>
      <c r="G120" s="237"/>
      <c r="H120" s="237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F14</f>
        <v xml:space="preserve"> </v>
      </c>
      <c r="I122" s="27" t="s">
        <v>22</v>
      </c>
      <c r="J122" s="52" t="str">
        <f>IF(J14="","",J14)</f>
        <v>3. 6. 2025</v>
      </c>
      <c r="L122" s="32"/>
    </row>
    <row r="123" spans="2:63" s="1" customFormat="1" ht="6.95" customHeight="1">
      <c r="B123" s="32"/>
      <c r="L123" s="32"/>
    </row>
    <row r="124" spans="2:63" s="1" customFormat="1" ht="15.2" customHeight="1">
      <c r="B124" s="32"/>
      <c r="C124" s="27" t="s">
        <v>24</v>
      </c>
      <c r="F124" s="25" t="str">
        <f>E17</f>
        <v xml:space="preserve"> </v>
      </c>
      <c r="I124" s="27" t="s">
        <v>29</v>
      </c>
      <c r="J124" s="30" t="str">
        <f>E23</f>
        <v xml:space="preserve">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31</v>
      </c>
      <c r="J125" s="30" t="str">
        <f>E26</f>
        <v xml:space="preserve">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6"/>
      <c r="C127" s="117" t="s">
        <v>238</v>
      </c>
      <c r="D127" s="118" t="s">
        <v>58</v>
      </c>
      <c r="E127" s="118" t="s">
        <v>54</v>
      </c>
      <c r="F127" s="118" t="s">
        <v>55</v>
      </c>
      <c r="G127" s="118" t="s">
        <v>239</v>
      </c>
      <c r="H127" s="118" t="s">
        <v>240</v>
      </c>
      <c r="I127" s="118" t="s">
        <v>241</v>
      </c>
      <c r="J127" s="118" t="s">
        <v>201</v>
      </c>
      <c r="K127" s="119" t="s">
        <v>242</v>
      </c>
      <c r="L127" s="116"/>
      <c r="M127" s="59" t="s">
        <v>1</v>
      </c>
      <c r="N127" s="60" t="s">
        <v>37</v>
      </c>
      <c r="O127" s="60" t="s">
        <v>243</v>
      </c>
      <c r="P127" s="60" t="s">
        <v>244</v>
      </c>
      <c r="Q127" s="60" t="s">
        <v>245</v>
      </c>
      <c r="R127" s="60" t="s">
        <v>246</v>
      </c>
      <c r="S127" s="60" t="s">
        <v>247</v>
      </c>
      <c r="T127" s="61" t="s">
        <v>248</v>
      </c>
    </row>
    <row r="128" spans="2:63" s="1" customFormat="1" ht="22.9" customHeight="1">
      <c r="B128" s="32"/>
      <c r="C128" s="64" t="s">
        <v>249</v>
      </c>
      <c r="J128" s="120">
        <f>BK128</f>
        <v>0</v>
      </c>
      <c r="L128" s="32"/>
      <c r="M128" s="62"/>
      <c r="N128" s="53"/>
      <c r="O128" s="53"/>
      <c r="P128" s="121">
        <f>P129</f>
        <v>0</v>
      </c>
      <c r="Q128" s="53"/>
      <c r="R128" s="121">
        <f>R129</f>
        <v>0</v>
      </c>
      <c r="S128" s="53"/>
      <c r="T128" s="122">
        <f>T129</f>
        <v>0</v>
      </c>
      <c r="AT128" s="17" t="s">
        <v>72</v>
      </c>
      <c r="AU128" s="17" t="s">
        <v>203</v>
      </c>
      <c r="BK128" s="123">
        <f>BK129</f>
        <v>0</v>
      </c>
    </row>
    <row r="129" spans="2:65" s="11" customFormat="1" ht="25.9" customHeight="1">
      <c r="B129" s="124"/>
      <c r="D129" s="125" t="s">
        <v>72</v>
      </c>
      <c r="E129" s="126" t="s">
        <v>1930</v>
      </c>
      <c r="F129" s="126" t="s">
        <v>1931</v>
      </c>
      <c r="I129" s="127"/>
      <c r="J129" s="128">
        <f>BK129</f>
        <v>0</v>
      </c>
      <c r="L129" s="124"/>
      <c r="M129" s="129"/>
      <c r="P129" s="130">
        <f>P130+P162+P216+P277+P297+P307+P355</f>
        <v>0</v>
      </c>
      <c r="R129" s="130">
        <f>R130+R162+R216+R277+R297+R307+R355</f>
        <v>0</v>
      </c>
      <c r="T129" s="131">
        <f>T130+T162+T216+T277+T297+T307+T355</f>
        <v>0</v>
      </c>
      <c r="AR129" s="125" t="s">
        <v>80</v>
      </c>
      <c r="AT129" s="132" t="s">
        <v>72</v>
      </c>
      <c r="AU129" s="132" t="s">
        <v>73</v>
      </c>
      <c r="AY129" s="125" t="s">
        <v>252</v>
      </c>
      <c r="BK129" s="133">
        <f>BK130+BK162+BK216+BK277+BK297+BK307+BK355</f>
        <v>0</v>
      </c>
    </row>
    <row r="130" spans="2:65" s="11" customFormat="1" ht="22.9" customHeight="1">
      <c r="B130" s="124"/>
      <c r="D130" s="125" t="s">
        <v>72</v>
      </c>
      <c r="E130" s="134" t="s">
        <v>949</v>
      </c>
      <c r="F130" s="134" t="s">
        <v>950</v>
      </c>
      <c r="I130" s="127"/>
      <c r="J130" s="135">
        <f>BK130</f>
        <v>0</v>
      </c>
      <c r="L130" s="124"/>
      <c r="M130" s="129"/>
      <c r="P130" s="130">
        <f>SUM(P131:P161)</f>
        <v>0</v>
      </c>
      <c r="R130" s="130">
        <f>SUM(R131:R161)</f>
        <v>0</v>
      </c>
      <c r="T130" s="131">
        <f>SUM(T131:T161)</f>
        <v>0</v>
      </c>
      <c r="AR130" s="125" t="s">
        <v>82</v>
      </c>
      <c r="AT130" s="132" t="s">
        <v>72</v>
      </c>
      <c r="AU130" s="132" t="s">
        <v>80</v>
      </c>
      <c r="AY130" s="125" t="s">
        <v>252</v>
      </c>
      <c r="BK130" s="133">
        <f>SUM(BK131:BK161)</f>
        <v>0</v>
      </c>
    </row>
    <row r="131" spans="2:65" s="1" customFormat="1" ht="24.2" customHeight="1">
      <c r="B131" s="32"/>
      <c r="C131" s="136" t="s">
        <v>80</v>
      </c>
      <c r="D131" s="136" t="s">
        <v>254</v>
      </c>
      <c r="E131" s="137" t="s">
        <v>1932</v>
      </c>
      <c r="F131" s="138" t="s">
        <v>1933</v>
      </c>
      <c r="G131" s="139" t="s">
        <v>610</v>
      </c>
      <c r="H131" s="140">
        <v>362</v>
      </c>
      <c r="I131" s="141"/>
      <c r="J131" s="142">
        <f>ROUND(I131*H131,2)</f>
        <v>0</v>
      </c>
      <c r="K131" s="138" t="s">
        <v>1934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368</v>
      </c>
      <c r="AT131" s="147" t="s">
        <v>254</v>
      </c>
      <c r="AU131" s="147" t="s">
        <v>82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368</v>
      </c>
      <c r="BM131" s="147" t="s">
        <v>82</v>
      </c>
    </row>
    <row r="132" spans="2:65" s="13" customFormat="1">
      <c r="B132" s="156"/>
      <c r="D132" s="150" t="s">
        <v>261</v>
      </c>
      <c r="E132" s="157" t="s">
        <v>1</v>
      </c>
      <c r="F132" s="158" t="s">
        <v>1935</v>
      </c>
      <c r="H132" s="159">
        <v>362</v>
      </c>
      <c r="I132" s="160"/>
      <c r="L132" s="156"/>
      <c r="M132" s="161"/>
      <c r="T132" s="162"/>
      <c r="AT132" s="157" t="s">
        <v>261</v>
      </c>
      <c r="AU132" s="157" t="s">
        <v>82</v>
      </c>
      <c r="AV132" s="13" t="s">
        <v>82</v>
      </c>
      <c r="AW132" s="13" t="s">
        <v>30</v>
      </c>
      <c r="AX132" s="13" t="s">
        <v>73</v>
      </c>
      <c r="AY132" s="157" t="s">
        <v>252</v>
      </c>
    </row>
    <row r="133" spans="2:65" s="14" customFormat="1">
      <c r="B133" s="163"/>
      <c r="D133" s="150" t="s">
        <v>261</v>
      </c>
      <c r="E133" s="164" t="s">
        <v>1</v>
      </c>
      <c r="F133" s="165" t="s">
        <v>277</v>
      </c>
      <c r="H133" s="166">
        <v>362</v>
      </c>
      <c r="I133" s="167"/>
      <c r="L133" s="163"/>
      <c r="M133" s="168"/>
      <c r="T133" s="169"/>
      <c r="AT133" s="164" t="s">
        <v>261</v>
      </c>
      <c r="AU133" s="164" t="s">
        <v>82</v>
      </c>
      <c r="AV133" s="14" t="s">
        <v>259</v>
      </c>
      <c r="AW133" s="14" t="s">
        <v>30</v>
      </c>
      <c r="AX133" s="14" t="s">
        <v>80</v>
      </c>
      <c r="AY133" s="164" t="s">
        <v>252</v>
      </c>
    </row>
    <row r="134" spans="2:65" s="1" customFormat="1" ht="16.5" customHeight="1">
      <c r="B134" s="32"/>
      <c r="C134" s="136" t="s">
        <v>82</v>
      </c>
      <c r="D134" s="136" t="s">
        <v>254</v>
      </c>
      <c r="E134" s="137" t="s">
        <v>1936</v>
      </c>
      <c r="F134" s="138" t="s">
        <v>1937</v>
      </c>
      <c r="G134" s="139" t="s">
        <v>610</v>
      </c>
      <c r="H134" s="140">
        <v>94</v>
      </c>
      <c r="I134" s="141"/>
      <c r="J134" s="142">
        <f>ROUND(I134*H134,2)</f>
        <v>0</v>
      </c>
      <c r="K134" s="138" t="s">
        <v>1934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368</v>
      </c>
      <c r="AT134" s="147" t="s">
        <v>254</v>
      </c>
      <c r="AU134" s="147" t="s">
        <v>82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368</v>
      </c>
      <c r="BM134" s="147" t="s">
        <v>259</v>
      </c>
    </row>
    <row r="135" spans="2:65" s="13" customFormat="1">
      <c r="B135" s="156"/>
      <c r="D135" s="150" t="s">
        <v>261</v>
      </c>
      <c r="E135" s="157" t="s">
        <v>1</v>
      </c>
      <c r="F135" s="158" t="s">
        <v>914</v>
      </c>
      <c r="H135" s="159">
        <v>94</v>
      </c>
      <c r="I135" s="160"/>
      <c r="L135" s="156"/>
      <c r="M135" s="161"/>
      <c r="T135" s="162"/>
      <c r="AT135" s="157" t="s">
        <v>261</v>
      </c>
      <c r="AU135" s="157" t="s">
        <v>82</v>
      </c>
      <c r="AV135" s="13" t="s">
        <v>82</v>
      </c>
      <c r="AW135" s="13" t="s">
        <v>30</v>
      </c>
      <c r="AX135" s="13" t="s">
        <v>73</v>
      </c>
      <c r="AY135" s="157" t="s">
        <v>252</v>
      </c>
    </row>
    <row r="136" spans="2:65" s="14" customFormat="1">
      <c r="B136" s="163"/>
      <c r="D136" s="150" t="s">
        <v>261</v>
      </c>
      <c r="E136" s="164" t="s">
        <v>1</v>
      </c>
      <c r="F136" s="165" t="s">
        <v>277</v>
      </c>
      <c r="H136" s="166">
        <v>94</v>
      </c>
      <c r="I136" s="167"/>
      <c r="L136" s="163"/>
      <c r="M136" s="168"/>
      <c r="T136" s="169"/>
      <c r="AT136" s="164" t="s">
        <v>261</v>
      </c>
      <c r="AU136" s="164" t="s">
        <v>82</v>
      </c>
      <c r="AV136" s="14" t="s">
        <v>259</v>
      </c>
      <c r="AW136" s="14" t="s">
        <v>30</v>
      </c>
      <c r="AX136" s="14" t="s">
        <v>80</v>
      </c>
      <c r="AY136" s="164" t="s">
        <v>252</v>
      </c>
    </row>
    <row r="137" spans="2:65" s="1" customFormat="1" ht="16.5" customHeight="1">
      <c r="B137" s="32"/>
      <c r="C137" s="136" t="s">
        <v>96</v>
      </c>
      <c r="D137" s="136" t="s">
        <v>254</v>
      </c>
      <c r="E137" s="137" t="s">
        <v>1938</v>
      </c>
      <c r="F137" s="138" t="s">
        <v>1939</v>
      </c>
      <c r="G137" s="139" t="s">
        <v>610</v>
      </c>
      <c r="H137" s="140">
        <v>92</v>
      </c>
      <c r="I137" s="141"/>
      <c r="J137" s="142">
        <f>ROUND(I137*H137,2)</f>
        <v>0</v>
      </c>
      <c r="K137" s="138" t="s">
        <v>1934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368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368</v>
      </c>
      <c r="BM137" s="147" t="s">
        <v>305</v>
      </c>
    </row>
    <row r="138" spans="2:65" s="13" customFormat="1">
      <c r="B138" s="156"/>
      <c r="D138" s="150" t="s">
        <v>261</v>
      </c>
      <c r="E138" s="157" t="s">
        <v>1</v>
      </c>
      <c r="F138" s="158" t="s">
        <v>898</v>
      </c>
      <c r="H138" s="159">
        <v>92</v>
      </c>
      <c r="I138" s="160"/>
      <c r="L138" s="156"/>
      <c r="M138" s="161"/>
      <c r="T138" s="162"/>
      <c r="AT138" s="157" t="s">
        <v>261</v>
      </c>
      <c r="AU138" s="157" t="s">
        <v>82</v>
      </c>
      <c r="AV138" s="13" t="s">
        <v>82</v>
      </c>
      <c r="AW138" s="13" t="s">
        <v>30</v>
      </c>
      <c r="AX138" s="13" t="s">
        <v>73</v>
      </c>
      <c r="AY138" s="157" t="s">
        <v>252</v>
      </c>
    </row>
    <row r="139" spans="2:65" s="14" customFormat="1">
      <c r="B139" s="163"/>
      <c r="D139" s="150" t="s">
        <v>261</v>
      </c>
      <c r="E139" s="164" t="s">
        <v>1</v>
      </c>
      <c r="F139" s="165" t="s">
        <v>277</v>
      </c>
      <c r="H139" s="166">
        <v>92</v>
      </c>
      <c r="I139" s="167"/>
      <c r="L139" s="163"/>
      <c r="M139" s="168"/>
      <c r="T139" s="169"/>
      <c r="AT139" s="164" t="s">
        <v>261</v>
      </c>
      <c r="AU139" s="164" t="s">
        <v>82</v>
      </c>
      <c r="AV139" s="14" t="s">
        <v>259</v>
      </c>
      <c r="AW139" s="14" t="s">
        <v>30</v>
      </c>
      <c r="AX139" s="14" t="s">
        <v>80</v>
      </c>
      <c r="AY139" s="164" t="s">
        <v>252</v>
      </c>
    </row>
    <row r="140" spans="2:65" s="1" customFormat="1" ht="16.5" customHeight="1">
      <c r="B140" s="32"/>
      <c r="C140" s="136" t="s">
        <v>259</v>
      </c>
      <c r="D140" s="136" t="s">
        <v>254</v>
      </c>
      <c r="E140" s="137" t="s">
        <v>1940</v>
      </c>
      <c r="F140" s="138" t="s">
        <v>1941</v>
      </c>
      <c r="G140" s="139" t="s">
        <v>610</v>
      </c>
      <c r="H140" s="140">
        <v>26</v>
      </c>
      <c r="I140" s="141"/>
      <c r="J140" s="142">
        <f>ROUND(I140*H140,2)</f>
        <v>0</v>
      </c>
      <c r="K140" s="138" t="s">
        <v>1934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368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368</v>
      </c>
      <c r="BM140" s="147" t="s">
        <v>320</v>
      </c>
    </row>
    <row r="141" spans="2:65" s="13" customFormat="1">
      <c r="B141" s="156"/>
      <c r="D141" s="150" t="s">
        <v>261</v>
      </c>
      <c r="E141" s="157" t="s">
        <v>1</v>
      </c>
      <c r="F141" s="158" t="s">
        <v>444</v>
      </c>
      <c r="H141" s="159">
        <v>26</v>
      </c>
      <c r="I141" s="160"/>
      <c r="L141" s="156"/>
      <c r="M141" s="161"/>
      <c r="T141" s="162"/>
      <c r="AT141" s="157" t="s">
        <v>261</v>
      </c>
      <c r="AU141" s="157" t="s">
        <v>82</v>
      </c>
      <c r="AV141" s="13" t="s">
        <v>82</v>
      </c>
      <c r="AW141" s="13" t="s">
        <v>30</v>
      </c>
      <c r="AX141" s="13" t="s">
        <v>73</v>
      </c>
      <c r="AY141" s="157" t="s">
        <v>252</v>
      </c>
    </row>
    <row r="142" spans="2:65" s="14" customFormat="1">
      <c r="B142" s="163"/>
      <c r="D142" s="150" t="s">
        <v>261</v>
      </c>
      <c r="E142" s="164" t="s">
        <v>1</v>
      </c>
      <c r="F142" s="165" t="s">
        <v>277</v>
      </c>
      <c r="H142" s="166">
        <v>26</v>
      </c>
      <c r="I142" s="167"/>
      <c r="L142" s="163"/>
      <c r="M142" s="168"/>
      <c r="T142" s="169"/>
      <c r="AT142" s="164" t="s">
        <v>261</v>
      </c>
      <c r="AU142" s="164" t="s">
        <v>82</v>
      </c>
      <c r="AV142" s="14" t="s">
        <v>259</v>
      </c>
      <c r="AW142" s="14" t="s">
        <v>30</v>
      </c>
      <c r="AX142" s="14" t="s">
        <v>80</v>
      </c>
      <c r="AY142" s="164" t="s">
        <v>252</v>
      </c>
    </row>
    <row r="143" spans="2:65" s="1" customFormat="1" ht="16.5" customHeight="1">
      <c r="B143" s="32"/>
      <c r="C143" s="136" t="s">
        <v>297</v>
      </c>
      <c r="D143" s="136" t="s">
        <v>254</v>
      </c>
      <c r="E143" s="137" t="s">
        <v>1942</v>
      </c>
      <c r="F143" s="138" t="s">
        <v>1943</v>
      </c>
      <c r="G143" s="139" t="s">
        <v>610</v>
      </c>
      <c r="H143" s="140">
        <v>36</v>
      </c>
      <c r="I143" s="141"/>
      <c r="J143" s="142">
        <f>ROUND(I143*H143,2)</f>
        <v>0</v>
      </c>
      <c r="K143" s="138" t="s">
        <v>1934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368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368</v>
      </c>
      <c r="BM143" s="147" t="s">
        <v>333</v>
      </c>
    </row>
    <row r="144" spans="2:65" s="13" customFormat="1">
      <c r="B144" s="156"/>
      <c r="D144" s="150" t="s">
        <v>261</v>
      </c>
      <c r="E144" s="157" t="s">
        <v>1</v>
      </c>
      <c r="F144" s="158" t="s">
        <v>553</v>
      </c>
      <c r="H144" s="159">
        <v>36</v>
      </c>
      <c r="I144" s="160"/>
      <c r="L144" s="156"/>
      <c r="M144" s="161"/>
      <c r="T144" s="162"/>
      <c r="AT144" s="157" t="s">
        <v>261</v>
      </c>
      <c r="AU144" s="157" t="s">
        <v>82</v>
      </c>
      <c r="AV144" s="13" t="s">
        <v>82</v>
      </c>
      <c r="AW144" s="13" t="s">
        <v>30</v>
      </c>
      <c r="AX144" s="13" t="s">
        <v>73</v>
      </c>
      <c r="AY144" s="157" t="s">
        <v>252</v>
      </c>
    </row>
    <row r="145" spans="2:65" s="14" customFormat="1">
      <c r="B145" s="163"/>
      <c r="D145" s="150" t="s">
        <v>261</v>
      </c>
      <c r="E145" s="164" t="s">
        <v>1</v>
      </c>
      <c r="F145" s="165" t="s">
        <v>277</v>
      </c>
      <c r="H145" s="166">
        <v>36</v>
      </c>
      <c r="I145" s="167"/>
      <c r="L145" s="163"/>
      <c r="M145" s="168"/>
      <c r="T145" s="169"/>
      <c r="AT145" s="164" t="s">
        <v>261</v>
      </c>
      <c r="AU145" s="164" t="s">
        <v>82</v>
      </c>
      <c r="AV145" s="14" t="s">
        <v>259</v>
      </c>
      <c r="AW145" s="14" t="s">
        <v>30</v>
      </c>
      <c r="AX145" s="14" t="s">
        <v>80</v>
      </c>
      <c r="AY145" s="164" t="s">
        <v>252</v>
      </c>
    </row>
    <row r="146" spans="2:65" s="1" customFormat="1" ht="16.5" customHeight="1">
      <c r="B146" s="32"/>
      <c r="C146" s="136" t="s">
        <v>305</v>
      </c>
      <c r="D146" s="136" t="s">
        <v>254</v>
      </c>
      <c r="E146" s="137" t="s">
        <v>1944</v>
      </c>
      <c r="F146" s="138" t="s">
        <v>1945</v>
      </c>
      <c r="G146" s="139" t="s">
        <v>610</v>
      </c>
      <c r="H146" s="140">
        <v>19</v>
      </c>
      <c r="I146" s="141"/>
      <c r="J146" s="142">
        <f>ROUND(I146*H146,2)</f>
        <v>0</v>
      </c>
      <c r="K146" s="138" t="s">
        <v>1934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368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368</v>
      </c>
      <c r="BM146" s="147" t="s">
        <v>8</v>
      </c>
    </row>
    <row r="147" spans="2:65" s="13" customFormat="1">
      <c r="B147" s="156"/>
      <c r="D147" s="150" t="s">
        <v>261</v>
      </c>
      <c r="E147" s="157" t="s">
        <v>1</v>
      </c>
      <c r="F147" s="158" t="s">
        <v>399</v>
      </c>
      <c r="H147" s="159">
        <v>19</v>
      </c>
      <c r="I147" s="160"/>
      <c r="L147" s="156"/>
      <c r="M147" s="161"/>
      <c r="T147" s="162"/>
      <c r="AT147" s="157" t="s">
        <v>261</v>
      </c>
      <c r="AU147" s="157" t="s">
        <v>82</v>
      </c>
      <c r="AV147" s="13" t="s">
        <v>82</v>
      </c>
      <c r="AW147" s="13" t="s">
        <v>30</v>
      </c>
      <c r="AX147" s="13" t="s">
        <v>73</v>
      </c>
      <c r="AY147" s="157" t="s">
        <v>252</v>
      </c>
    </row>
    <row r="148" spans="2:65" s="14" customFormat="1">
      <c r="B148" s="163"/>
      <c r="D148" s="150" t="s">
        <v>261</v>
      </c>
      <c r="E148" s="164" t="s">
        <v>1</v>
      </c>
      <c r="F148" s="165" t="s">
        <v>277</v>
      </c>
      <c r="H148" s="166">
        <v>19</v>
      </c>
      <c r="I148" s="167"/>
      <c r="L148" s="163"/>
      <c r="M148" s="168"/>
      <c r="T148" s="169"/>
      <c r="AT148" s="164" t="s">
        <v>261</v>
      </c>
      <c r="AU148" s="164" t="s">
        <v>82</v>
      </c>
      <c r="AV148" s="14" t="s">
        <v>259</v>
      </c>
      <c r="AW148" s="14" t="s">
        <v>30</v>
      </c>
      <c r="AX148" s="14" t="s">
        <v>80</v>
      </c>
      <c r="AY148" s="164" t="s">
        <v>252</v>
      </c>
    </row>
    <row r="149" spans="2:65" s="1" customFormat="1" ht="16.5" customHeight="1">
      <c r="B149" s="32"/>
      <c r="C149" s="136" t="s">
        <v>315</v>
      </c>
      <c r="D149" s="136" t="s">
        <v>254</v>
      </c>
      <c r="E149" s="137" t="s">
        <v>1946</v>
      </c>
      <c r="F149" s="138" t="s">
        <v>1947</v>
      </c>
      <c r="G149" s="139" t="s">
        <v>610</v>
      </c>
      <c r="H149" s="140">
        <v>37</v>
      </c>
      <c r="I149" s="141"/>
      <c r="J149" s="142">
        <f>ROUND(I149*H149,2)</f>
        <v>0</v>
      </c>
      <c r="K149" s="138" t="s">
        <v>1934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368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368</v>
      </c>
      <c r="BM149" s="147" t="s">
        <v>359</v>
      </c>
    </row>
    <row r="150" spans="2:65" s="13" customFormat="1">
      <c r="B150" s="156"/>
      <c r="D150" s="150" t="s">
        <v>261</v>
      </c>
      <c r="E150" s="157" t="s">
        <v>1</v>
      </c>
      <c r="F150" s="158" t="s">
        <v>559</v>
      </c>
      <c r="H150" s="159">
        <v>37</v>
      </c>
      <c r="I150" s="160"/>
      <c r="L150" s="156"/>
      <c r="M150" s="161"/>
      <c r="T150" s="162"/>
      <c r="AT150" s="157" t="s">
        <v>261</v>
      </c>
      <c r="AU150" s="157" t="s">
        <v>82</v>
      </c>
      <c r="AV150" s="13" t="s">
        <v>82</v>
      </c>
      <c r="AW150" s="13" t="s">
        <v>30</v>
      </c>
      <c r="AX150" s="13" t="s">
        <v>73</v>
      </c>
      <c r="AY150" s="157" t="s">
        <v>252</v>
      </c>
    </row>
    <row r="151" spans="2:65" s="14" customFormat="1">
      <c r="B151" s="163"/>
      <c r="D151" s="150" t="s">
        <v>261</v>
      </c>
      <c r="E151" s="164" t="s">
        <v>1</v>
      </c>
      <c r="F151" s="165" t="s">
        <v>277</v>
      </c>
      <c r="H151" s="166">
        <v>37</v>
      </c>
      <c r="I151" s="167"/>
      <c r="L151" s="163"/>
      <c r="M151" s="168"/>
      <c r="T151" s="169"/>
      <c r="AT151" s="164" t="s">
        <v>261</v>
      </c>
      <c r="AU151" s="164" t="s">
        <v>82</v>
      </c>
      <c r="AV151" s="14" t="s">
        <v>259</v>
      </c>
      <c r="AW151" s="14" t="s">
        <v>30</v>
      </c>
      <c r="AX151" s="14" t="s">
        <v>80</v>
      </c>
      <c r="AY151" s="164" t="s">
        <v>252</v>
      </c>
    </row>
    <row r="152" spans="2:65" s="1" customFormat="1" ht="16.5" customHeight="1">
      <c r="B152" s="32"/>
      <c r="C152" s="136" t="s">
        <v>320</v>
      </c>
      <c r="D152" s="136" t="s">
        <v>254</v>
      </c>
      <c r="E152" s="137" t="s">
        <v>1948</v>
      </c>
      <c r="F152" s="138" t="s">
        <v>1949</v>
      </c>
      <c r="G152" s="139" t="s">
        <v>610</v>
      </c>
      <c r="H152" s="140">
        <v>12</v>
      </c>
      <c r="I152" s="141"/>
      <c r="J152" s="142">
        <f>ROUND(I152*H152,2)</f>
        <v>0</v>
      </c>
      <c r="K152" s="138" t="s">
        <v>1934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368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368</v>
      </c>
      <c r="BM152" s="147" t="s">
        <v>368</v>
      </c>
    </row>
    <row r="153" spans="2:65" s="13" customFormat="1">
      <c r="B153" s="156"/>
      <c r="D153" s="150" t="s">
        <v>261</v>
      </c>
      <c r="E153" s="157" t="s">
        <v>1</v>
      </c>
      <c r="F153" s="158" t="s">
        <v>8</v>
      </c>
      <c r="H153" s="159">
        <v>12</v>
      </c>
      <c r="I153" s="160"/>
      <c r="L153" s="156"/>
      <c r="M153" s="161"/>
      <c r="T153" s="162"/>
      <c r="AT153" s="157" t="s">
        <v>261</v>
      </c>
      <c r="AU153" s="157" t="s">
        <v>82</v>
      </c>
      <c r="AV153" s="13" t="s">
        <v>82</v>
      </c>
      <c r="AW153" s="13" t="s">
        <v>30</v>
      </c>
      <c r="AX153" s="13" t="s">
        <v>73</v>
      </c>
      <c r="AY153" s="157" t="s">
        <v>252</v>
      </c>
    </row>
    <row r="154" spans="2:65" s="14" customFormat="1">
      <c r="B154" s="163"/>
      <c r="D154" s="150" t="s">
        <v>261</v>
      </c>
      <c r="E154" s="164" t="s">
        <v>1</v>
      </c>
      <c r="F154" s="165" t="s">
        <v>277</v>
      </c>
      <c r="H154" s="166">
        <v>12</v>
      </c>
      <c r="I154" s="167"/>
      <c r="L154" s="163"/>
      <c r="M154" s="168"/>
      <c r="T154" s="169"/>
      <c r="AT154" s="164" t="s">
        <v>261</v>
      </c>
      <c r="AU154" s="164" t="s">
        <v>82</v>
      </c>
      <c r="AV154" s="14" t="s">
        <v>259</v>
      </c>
      <c r="AW154" s="14" t="s">
        <v>30</v>
      </c>
      <c r="AX154" s="14" t="s">
        <v>80</v>
      </c>
      <c r="AY154" s="164" t="s">
        <v>252</v>
      </c>
    </row>
    <row r="155" spans="2:65" s="1" customFormat="1" ht="16.5" customHeight="1">
      <c r="B155" s="32"/>
      <c r="C155" s="136" t="s">
        <v>327</v>
      </c>
      <c r="D155" s="136" t="s">
        <v>254</v>
      </c>
      <c r="E155" s="137" t="s">
        <v>1950</v>
      </c>
      <c r="F155" s="138" t="s">
        <v>1951</v>
      </c>
      <c r="G155" s="139" t="s">
        <v>610</v>
      </c>
      <c r="H155" s="140">
        <v>37</v>
      </c>
      <c r="I155" s="141"/>
      <c r="J155" s="142">
        <f>ROUND(I155*H155,2)</f>
        <v>0</v>
      </c>
      <c r="K155" s="138" t="s">
        <v>1934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368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368</v>
      </c>
      <c r="BM155" s="147" t="s">
        <v>380</v>
      </c>
    </row>
    <row r="156" spans="2:65" s="13" customFormat="1">
      <c r="B156" s="156"/>
      <c r="D156" s="150" t="s">
        <v>261</v>
      </c>
      <c r="E156" s="157" t="s">
        <v>1</v>
      </c>
      <c r="F156" s="158" t="s">
        <v>559</v>
      </c>
      <c r="H156" s="159">
        <v>37</v>
      </c>
      <c r="I156" s="160"/>
      <c r="L156" s="156"/>
      <c r="M156" s="161"/>
      <c r="T156" s="162"/>
      <c r="AT156" s="157" t="s">
        <v>261</v>
      </c>
      <c r="AU156" s="157" t="s">
        <v>82</v>
      </c>
      <c r="AV156" s="13" t="s">
        <v>82</v>
      </c>
      <c r="AW156" s="13" t="s">
        <v>30</v>
      </c>
      <c r="AX156" s="13" t="s">
        <v>73</v>
      </c>
      <c r="AY156" s="157" t="s">
        <v>252</v>
      </c>
    </row>
    <row r="157" spans="2:65" s="14" customFormat="1">
      <c r="B157" s="163"/>
      <c r="D157" s="150" t="s">
        <v>261</v>
      </c>
      <c r="E157" s="164" t="s">
        <v>1</v>
      </c>
      <c r="F157" s="165" t="s">
        <v>277</v>
      </c>
      <c r="H157" s="166">
        <v>37</v>
      </c>
      <c r="I157" s="167"/>
      <c r="L157" s="163"/>
      <c r="M157" s="168"/>
      <c r="T157" s="169"/>
      <c r="AT157" s="164" t="s">
        <v>261</v>
      </c>
      <c r="AU157" s="164" t="s">
        <v>82</v>
      </c>
      <c r="AV157" s="14" t="s">
        <v>259</v>
      </c>
      <c r="AW157" s="14" t="s">
        <v>30</v>
      </c>
      <c r="AX157" s="14" t="s">
        <v>80</v>
      </c>
      <c r="AY157" s="164" t="s">
        <v>252</v>
      </c>
    </row>
    <row r="158" spans="2:65" s="1" customFormat="1" ht="16.5" customHeight="1">
      <c r="B158" s="32"/>
      <c r="C158" s="136" t="s">
        <v>333</v>
      </c>
      <c r="D158" s="136" t="s">
        <v>254</v>
      </c>
      <c r="E158" s="137" t="s">
        <v>1952</v>
      </c>
      <c r="F158" s="138" t="s">
        <v>1953</v>
      </c>
      <c r="G158" s="139" t="s">
        <v>610</v>
      </c>
      <c r="H158" s="140">
        <v>28</v>
      </c>
      <c r="I158" s="141"/>
      <c r="J158" s="142">
        <f>ROUND(I158*H158,2)</f>
        <v>0</v>
      </c>
      <c r="K158" s="138" t="s">
        <v>1934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368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368</v>
      </c>
      <c r="BM158" s="147" t="s">
        <v>405</v>
      </c>
    </row>
    <row r="159" spans="2:65" s="13" customFormat="1">
      <c r="B159" s="156"/>
      <c r="D159" s="150" t="s">
        <v>261</v>
      </c>
      <c r="E159" s="157" t="s">
        <v>1</v>
      </c>
      <c r="F159" s="158" t="s">
        <v>456</v>
      </c>
      <c r="H159" s="159">
        <v>28</v>
      </c>
      <c r="I159" s="160"/>
      <c r="L159" s="156"/>
      <c r="M159" s="161"/>
      <c r="T159" s="162"/>
      <c r="AT159" s="157" t="s">
        <v>261</v>
      </c>
      <c r="AU159" s="157" t="s">
        <v>82</v>
      </c>
      <c r="AV159" s="13" t="s">
        <v>82</v>
      </c>
      <c r="AW159" s="13" t="s">
        <v>30</v>
      </c>
      <c r="AX159" s="13" t="s">
        <v>73</v>
      </c>
      <c r="AY159" s="157" t="s">
        <v>252</v>
      </c>
    </row>
    <row r="160" spans="2:65" s="14" customFormat="1">
      <c r="B160" s="163"/>
      <c r="D160" s="150" t="s">
        <v>261</v>
      </c>
      <c r="E160" s="164" t="s">
        <v>1</v>
      </c>
      <c r="F160" s="165" t="s">
        <v>277</v>
      </c>
      <c r="H160" s="166">
        <v>28</v>
      </c>
      <c r="I160" s="167"/>
      <c r="L160" s="163"/>
      <c r="M160" s="168"/>
      <c r="T160" s="169"/>
      <c r="AT160" s="164" t="s">
        <v>261</v>
      </c>
      <c r="AU160" s="164" t="s">
        <v>82</v>
      </c>
      <c r="AV160" s="14" t="s">
        <v>259</v>
      </c>
      <c r="AW160" s="14" t="s">
        <v>30</v>
      </c>
      <c r="AX160" s="14" t="s">
        <v>80</v>
      </c>
      <c r="AY160" s="164" t="s">
        <v>252</v>
      </c>
    </row>
    <row r="161" spans="2:65" s="1" customFormat="1" ht="21.75" customHeight="1">
      <c r="B161" s="32"/>
      <c r="C161" s="136" t="s">
        <v>342</v>
      </c>
      <c r="D161" s="136" t="s">
        <v>254</v>
      </c>
      <c r="E161" s="137" t="s">
        <v>1954</v>
      </c>
      <c r="F161" s="138" t="s">
        <v>1955</v>
      </c>
      <c r="G161" s="139" t="s">
        <v>336</v>
      </c>
      <c r="H161" s="140">
        <v>2.1999999999999999E-2</v>
      </c>
      <c r="I161" s="141"/>
      <c r="J161" s="142">
        <f>ROUND(I161*H161,2)</f>
        <v>0</v>
      </c>
      <c r="K161" s="138" t="s">
        <v>1934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368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368</v>
      </c>
      <c r="BM161" s="147" t="s">
        <v>420</v>
      </c>
    </row>
    <row r="162" spans="2:65" s="11" customFormat="1" ht="22.9" customHeight="1">
      <c r="B162" s="124"/>
      <c r="D162" s="125" t="s">
        <v>72</v>
      </c>
      <c r="E162" s="134" t="s">
        <v>1041</v>
      </c>
      <c r="F162" s="134" t="s">
        <v>1956</v>
      </c>
      <c r="I162" s="127"/>
      <c r="J162" s="135">
        <f>BK162</f>
        <v>0</v>
      </c>
      <c r="L162" s="124"/>
      <c r="M162" s="129"/>
      <c r="P162" s="130">
        <f>SUM(P163:P215)</f>
        <v>0</v>
      </c>
      <c r="R162" s="130">
        <f>SUM(R163:R215)</f>
        <v>0</v>
      </c>
      <c r="T162" s="131">
        <f>SUM(T163:T215)</f>
        <v>0</v>
      </c>
      <c r="AR162" s="125" t="s">
        <v>82</v>
      </c>
      <c r="AT162" s="132" t="s">
        <v>72</v>
      </c>
      <c r="AU162" s="132" t="s">
        <v>80</v>
      </c>
      <c r="AY162" s="125" t="s">
        <v>252</v>
      </c>
      <c r="BK162" s="133">
        <f>SUM(BK163:BK215)</f>
        <v>0</v>
      </c>
    </row>
    <row r="163" spans="2:65" s="1" customFormat="1" ht="16.5" customHeight="1">
      <c r="B163" s="32"/>
      <c r="C163" s="136" t="s">
        <v>8</v>
      </c>
      <c r="D163" s="136" t="s">
        <v>254</v>
      </c>
      <c r="E163" s="137" t="s">
        <v>1957</v>
      </c>
      <c r="F163" s="138" t="s">
        <v>1958</v>
      </c>
      <c r="G163" s="139" t="s">
        <v>610</v>
      </c>
      <c r="H163" s="140">
        <v>32</v>
      </c>
      <c r="I163" s="141"/>
      <c r="J163" s="142">
        <f>ROUND(I163*H163,2)</f>
        <v>0</v>
      </c>
      <c r="K163" s="138" t="s">
        <v>1934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368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368</v>
      </c>
      <c r="BM163" s="147" t="s">
        <v>431</v>
      </c>
    </row>
    <row r="164" spans="2:65" s="13" customFormat="1">
      <c r="B164" s="156"/>
      <c r="D164" s="150" t="s">
        <v>261</v>
      </c>
      <c r="E164" s="157" t="s">
        <v>1</v>
      </c>
      <c r="F164" s="158" t="s">
        <v>489</v>
      </c>
      <c r="H164" s="159">
        <v>32</v>
      </c>
      <c r="I164" s="160"/>
      <c r="L164" s="156"/>
      <c r="M164" s="161"/>
      <c r="T164" s="162"/>
      <c r="AT164" s="157" t="s">
        <v>261</v>
      </c>
      <c r="AU164" s="157" t="s">
        <v>82</v>
      </c>
      <c r="AV164" s="13" t="s">
        <v>82</v>
      </c>
      <c r="AW164" s="13" t="s">
        <v>30</v>
      </c>
      <c r="AX164" s="13" t="s">
        <v>73</v>
      </c>
      <c r="AY164" s="157" t="s">
        <v>252</v>
      </c>
    </row>
    <row r="165" spans="2:65" s="14" customFormat="1">
      <c r="B165" s="163"/>
      <c r="D165" s="150" t="s">
        <v>261</v>
      </c>
      <c r="E165" s="164" t="s">
        <v>1</v>
      </c>
      <c r="F165" s="165" t="s">
        <v>277</v>
      </c>
      <c r="H165" s="166">
        <v>32</v>
      </c>
      <c r="I165" s="167"/>
      <c r="L165" s="163"/>
      <c r="M165" s="168"/>
      <c r="T165" s="169"/>
      <c r="AT165" s="164" t="s">
        <v>261</v>
      </c>
      <c r="AU165" s="164" t="s">
        <v>82</v>
      </c>
      <c r="AV165" s="14" t="s">
        <v>259</v>
      </c>
      <c r="AW165" s="14" t="s">
        <v>30</v>
      </c>
      <c r="AX165" s="14" t="s">
        <v>80</v>
      </c>
      <c r="AY165" s="164" t="s">
        <v>252</v>
      </c>
    </row>
    <row r="166" spans="2:65" s="1" customFormat="1" ht="16.5" customHeight="1">
      <c r="B166" s="32"/>
      <c r="C166" s="136" t="s">
        <v>353</v>
      </c>
      <c r="D166" s="136" t="s">
        <v>254</v>
      </c>
      <c r="E166" s="137" t="s">
        <v>1959</v>
      </c>
      <c r="F166" s="138" t="s">
        <v>1960</v>
      </c>
      <c r="G166" s="139" t="s">
        <v>610</v>
      </c>
      <c r="H166" s="140">
        <v>12</v>
      </c>
      <c r="I166" s="141"/>
      <c r="J166" s="142">
        <f>ROUND(I166*H166,2)</f>
        <v>0</v>
      </c>
      <c r="K166" s="138" t="s">
        <v>1934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368</v>
      </c>
      <c r="AT166" s="147" t="s">
        <v>254</v>
      </c>
      <c r="AU166" s="147" t="s">
        <v>82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368</v>
      </c>
      <c r="BM166" s="147" t="s">
        <v>444</v>
      </c>
    </row>
    <row r="167" spans="2:65" s="13" customFormat="1">
      <c r="B167" s="156"/>
      <c r="D167" s="150" t="s">
        <v>261</v>
      </c>
      <c r="E167" s="157" t="s">
        <v>1</v>
      </c>
      <c r="F167" s="158" t="s">
        <v>305</v>
      </c>
      <c r="H167" s="159">
        <v>6</v>
      </c>
      <c r="I167" s="160"/>
      <c r="L167" s="156"/>
      <c r="M167" s="161"/>
      <c r="T167" s="162"/>
      <c r="AT167" s="157" t="s">
        <v>261</v>
      </c>
      <c r="AU167" s="157" t="s">
        <v>82</v>
      </c>
      <c r="AV167" s="13" t="s">
        <v>82</v>
      </c>
      <c r="AW167" s="13" t="s">
        <v>30</v>
      </c>
      <c r="AX167" s="13" t="s">
        <v>73</v>
      </c>
      <c r="AY167" s="157" t="s">
        <v>252</v>
      </c>
    </row>
    <row r="168" spans="2:65" s="13" customFormat="1">
      <c r="B168" s="156"/>
      <c r="D168" s="150" t="s">
        <v>261</v>
      </c>
      <c r="E168" s="157" t="s">
        <v>1</v>
      </c>
      <c r="F168" s="158" t="s">
        <v>305</v>
      </c>
      <c r="H168" s="159">
        <v>6</v>
      </c>
      <c r="I168" s="160"/>
      <c r="L168" s="156"/>
      <c r="M168" s="161"/>
      <c r="T168" s="162"/>
      <c r="AT168" s="157" t="s">
        <v>261</v>
      </c>
      <c r="AU168" s="157" t="s">
        <v>82</v>
      </c>
      <c r="AV168" s="13" t="s">
        <v>82</v>
      </c>
      <c r="AW168" s="13" t="s">
        <v>30</v>
      </c>
      <c r="AX168" s="13" t="s">
        <v>73</v>
      </c>
      <c r="AY168" s="157" t="s">
        <v>252</v>
      </c>
    </row>
    <row r="169" spans="2:65" s="14" customFormat="1">
      <c r="B169" s="163"/>
      <c r="D169" s="150" t="s">
        <v>261</v>
      </c>
      <c r="E169" s="164" t="s">
        <v>1</v>
      </c>
      <c r="F169" s="165" t="s">
        <v>277</v>
      </c>
      <c r="H169" s="166">
        <v>12</v>
      </c>
      <c r="I169" s="167"/>
      <c r="L169" s="163"/>
      <c r="M169" s="168"/>
      <c r="T169" s="169"/>
      <c r="AT169" s="164" t="s">
        <v>261</v>
      </c>
      <c r="AU169" s="164" t="s">
        <v>82</v>
      </c>
      <c r="AV169" s="14" t="s">
        <v>259</v>
      </c>
      <c r="AW169" s="14" t="s">
        <v>30</v>
      </c>
      <c r="AX169" s="14" t="s">
        <v>80</v>
      </c>
      <c r="AY169" s="164" t="s">
        <v>252</v>
      </c>
    </row>
    <row r="170" spans="2:65" s="1" customFormat="1" ht="24.2" customHeight="1">
      <c r="B170" s="32"/>
      <c r="C170" s="136" t="s">
        <v>359</v>
      </c>
      <c r="D170" s="136" t="s">
        <v>254</v>
      </c>
      <c r="E170" s="137" t="s">
        <v>1961</v>
      </c>
      <c r="F170" s="138" t="s">
        <v>1962</v>
      </c>
      <c r="G170" s="139" t="s">
        <v>336</v>
      </c>
      <c r="H170" s="140">
        <v>0.84499999999999997</v>
      </c>
      <c r="I170" s="141"/>
      <c r="J170" s="142">
        <f>ROUND(I170*H170,2)</f>
        <v>0</v>
      </c>
      <c r="K170" s="138" t="s">
        <v>1934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368</v>
      </c>
      <c r="AT170" s="147" t="s">
        <v>254</v>
      </c>
      <c r="AU170" s="147" t="s">
        <v>82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368</v>
      </c>
      <c r="BM170" s="147" t="s">
        <v>456</v>
      </c>
    </row>
    <row r="171" spans="2:65" s="13" customFormat="1">
      <c r="B171" s="156"/>
      <c r="D171" s="150" t="s">
        <v>261</v>
      </c>
      <c r="E171" s="157" t="s">
        <v>1</v>
      </c>
      <c r="F171" s="158" t="s">
        <v>1963</v>
      </c>
      <c r="H171" s="159">
        <v>0.84499999999999997</v>
      </c>
      <c r="I171" s="160"/>
      <c r="L171" s="156"/>
      <c r="M171" s="161"/>
      <c r="T171" s="162"/>
      <c r="AT171" s="157" t="s">
        <v>261</v>
      </c>
      <c r="AU171" s="157" t="s">
        <v>82</v>
      </c>
      <c r="AV171" s="13" t="s">
        <v>82</v>
      </c>
      <c r="AW171" s="13" t="s">
        <v>30</v>
      </c>
      <c r="AX171" s="13" t="s">
        <v>73</v>
      </c>
      <c r="AY171" s="157" t="s">
        <v>252</v>
      </c>
    </row>
    <row r="172" spans="2:65" s="14" customFormat="1">
      <c r="B172" s="163"/>
      <c r="D172" s="150" t="s">
        <v>261</v>
      </c>
      <c r="E172" s="164" t="s">
        <v>1</v>
      </c>
      <c r="F172" s="165" t="s">
        <v>277</v>
      </c>
      <c r="H172" s="166">
        <v>0.84499999999999997</v>
      </c>
      <c r="I172" s="167"/>
      <c r="L172" s="163"/>
      <c r="M172" s="168"/>
      <c r="T172" s="169"/>
      <c r="AT172" s="164" t="s">
        <v>261</v>
      </c>
      <c r="AU172" s="164" t="s">
        <v>82</v>
      </c>
      <c r="AV172" s="14" t="s">
        <v>259</v>
      </c>
      <c r="AW172" s="14" t="s">
        <v>30</v>
      </c>
      <c r="AX172" s="14" t="s">
        <v>80</v>
      </c>
      <c r="AY172" s="164" t="s">
        <v>252</v>
      </c>
    </row>
    <row r="173" spans="2:65" s="1" customFormat="1" ht="16.5" customHeight="1">
      <c r="B173" s="32"/>
      <c r="C173" s="136" t="s">
        <v>363</v>
      </c>
      <c r="D173" s="136" t="s">
        <v>254</v>
      </c>
      <c r="E173" s="137" t="s">
        <v>1964</v>
      </c>
      <c r="F173" s="138" t="s">
        <v>1965</v>
      </c>
      <c r="G173" s="139" t="s">
        <v>610</v>
      </c>
      <c r="H173" s="140">
        <v>112</v>
      </c>
      <c r="I173" s="141"/>
      <c r="J173" s="142">
        <f>ROUND(I173*H173,2)</f>
        <v>0</v>
      </c>
      <c r="K173" s="138" t="s">
        <v>1934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368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368</v>
      </c>
      <c r="BM173" s="147" t="s">
        <v>468</v>
      </c>
    </row>
    <row r="174" spans="2:65" s="13" customFormat="1">
      <c r="B174" s="156"/>
      <c r="D174" s="150" t="s">
        <v>261</v>
      </c>
      <c r="E174" s="157" t="s">
        <v>1</v>
      </c>
      <c r="F174" s="158" t="s">
        <v>1024</v>
      </c>
      <c r="H174" s="159">
        <v>112</v>
      </c>
      <c r="I174" s="160"/>
      <c r="L174" s="156"/>
      <c r="M174" s="161"/>
      <c r="T174" s="162"/>
      <c r="AT174" s="157" t="s">
        <v>261</v>
      </c>
      <c r="AU174" s="157" t="s">
        <v>82</v>
      </c>
      <c r="AV174" s="13" t="s">
        <v>82</v>
      </c>
      <c r="AW174" s="13" t="s">
        <v>30</v>
      </c>
      <c r="AX174" s="13" t="s">
        <v>73</v>
      </c>
      <c r="AY174" s="157" t="s">
        <v>252</v>
      </c>
    </row>
    <row r="175" spans="2:65" s="14" customFormat="1">
      <c r="B175" s="163"/>
      <c r="D175" s="150" t="s">
        <v>261</v>
      </c>
      <c r="E175" s="164" t="s">
        <v>1</v>
      </c>
      <c r="F175" s="165" t="s">
        <v>277</v>
      </c>
      <c r="H175" s="166">
        <v>112</v>
      </c>
      <c r="I175" s="167"/>
      <c r="L175" s="163"/>
      <c r="M175" s="168"/>
      <c r="T175" s="169"/>
      <c r="AT175" s="164" t="s">
        <v>261</v>
      </c>
      <c r="AU175" s="164" t="s">
        <v>82</v>
      </c>
      <c r="AV175" s="14" t="s">
        <v>259</v>
      </c>
      <c r="AW175" s="14" t="s">
        <v>30</v>
      </c>
      <c r="AX175" s="14" t="s">
        <v>80</v>
      </c>
      <c r="AY175" s="164" t="s">
        <v>252</v>
      </c>
    </row>
    <row r="176" spans="2:65" s="1" customFormat="1" ht="16.5" customHeight="1">
      <c r="B176" s="32"/>
      <c r="C176" s="136" t="s">
        <v>368</v>
      </c>
      <c r="D176" s="136" t="s">
        <v>254</v>
      </c>
      <c r="E176" s="137" t="s">
        <v>1966</v>
      </c>
      <c r="F176" s="138" t="s">
        <v>1967</v>
      </c>
      <c r="G176" s="139" t="s">
        <v>610</v>
      </c>
      <c r="H176" s="140">
        <v>12</v>
      </c>
      <c r="I176" s="141"/>
      <c r="J176" s="142">
        <f>ROUND(I176*H176,2)</f>
        <v>0</v>
      </c>
      <c r="K176" s="138" t="s">
        <v>1934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368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368</v>
      </c>
      <c r="BM176" s="147" t="s">
        <v>489</v>
      </c>
    </row>
    <row r="177" spans="2:65" s="13" customFormat="1">
      <c r="B177" s="156"/>
      <c r="D177" s="150" t="s">
        <v>261</v>
      </c>
      <c r="E177" s="157" t="s">
        <v>1</v>
      </c>
      <c r="F177" s="158" t="s">
        <v>8</v>
      </c>
      <c r="H177" s="159">
        <v>12</v>
      </c>
      <c r="I177" s="160"/>
      <c r="L177" s="156"/>
      <c r="M177" s="161"/>
      <c r="T177" s="162"/>
      <c r="AT177" s="157" t="s">
        <v>261</v>
      </c>
      <c r="AU177" s="157" t="s">
        <v>82</v>
      </c>
      <c r="AV177" s="13" t="s">
        <v>82</v>
      </c>
      <c r="AW177" s="13" t="s">
        <v>30</v>
      </c>
      <c r="AX177" s="13" t="s">
        <v>73</v>
      </c>
      <c r="AY177" s="157" t="s">
        <v>252</v>
      </c>
    </row>
    <row r="178" spans="2:65" s="14" customFormat="1">
      <c r="B178" s="163"/>
      <c r="D178" s="150" t="s">
        <v>261</v>
      </c>
      <c r="E178" s="164" t="s">
        <v>1</v>
      </c>
      <c r="F178" s="165" t="s">
        <v>277</v>
      </c>
      <c r="H178" s="166">
        <v>12</v>
      </c>
      <c r="I178" s="167"/>
      <c r="L178" s="163"/>
      <c r="M178" s="168"/>
      <c r="T178" s="169"/>
      <c r="AT178" s="164" t="s">
        <v>261</v>
      </c>
      <c r="AU178" s="164" t="s">
        <v>82</v>
      </c>
      <c r="AV178" s="14" t="s">
        <v>259</v>
      </c>
      <c r="AW178" s="14" t="s">
        <v>30</v>
      </c>
      <c r="AX178" s="14" t="s">
        <v>80</v>
      </c>
      <c r="AY178" s="164" t="s">
        <v>252</v>
      </c>
    </row>
    <row r="179" spans="2:65" s="1" customFormat="1" ht="16.5" customHeight="1">
      <c r="B179" s="32"/>
      <c r="C179" s="136" t="s">
        <v>373</v>
      </c>
      <c r="D179" s="136" t="s">
        <v>254</v>
      </c>
      <c r="E179" s="137" t="s">
        <v>1968</v>
      </c>
      <c r="F179" s="138" t="s">
        <v>1969</v>
      </c>
      <c r="G179" s="139" t="s">
        <v>610</v>
      </c>
      <c r="H179" s="140">
        <v>30</v>
      </c>
      <c r="I179" s="141"/>
      <c r="J179" s="142">
        <f>ROUND(I179*H179,2)</f>
        <v>0</v>
      </c>
      <c r="K179" s="138" t="s">
        <v>1934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368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368</v>
      </c>
      <c r="BM179" s="147" t="s">
        <v>502</v>
      </c>
    </row>
    <row r="180" spans="2:65" s="13" customFormat="1">
      <c r="B180" s="156"/>
      <c r="D180" s="150" t="s">
        <v>261</v>
      </c>
      <c r="E180" s="157" t="s">
        <v>1</v>
      </c>
      <c r="F180" s="158" t="s">
        <v>468</v>
      </c>
      <c r="H180" s="159">
        <v>30</v>
      </c>
      <c r="I180" s="160"/>
      <c r="L180" s="156"/>
      <c r="M180" s="161"/>
      <c r="T180" s="162"/>
      <c r="AT180" s="157" t="s">
        <v>261</v>
      </c>
      <c r="AU180" s="157" t="s">
        <v>82</v>
      </c>
      <c r="AV180" s="13" t="s">
        <v>82</v>
      </c>
      <c r="AW180" s="13" t="s">
        <v>30</v>
      </c>
      <c r="AX180" s="13" t="s">
        <v>73</v>
      </c>
      <c r="AY180" s="157" t="s">
        <v>252</v>
      </c>
    </row>
    <row r="181" spans="2:65" s="14" customFormat="1">
      <c r="B181" s="163"/>
      <c r="D181" s="150" t="s">
        <v>261</v>
      </c>
      <c r="E181" s="164" t="s">
        <v>1</v>
      </c>
      <c r="F181" s="165" t="s">
        <v>277</v>
      </c>
      <c r="H181" s="166">
        <v>30</v>
      </c>
      <c r="I181" s="167"/>
      <c r="L181" s="163"/>
      <c r="M181" s="168"/>
      <c r="T181" s="169"/>
      <c r="AT181" s="164" t="s">
        <v>261</v>
      </c>
      <c r="AU181" s="164" t="s">
        <v>82</v>
      </c>
      <c r="AV181" s="14" t="s">
        <v>259</v>
      </c>
      <c r="AW181" s="14" t="s">
        <v>30</v>
      </c>
      <c r="AX181" s="14" t="s">
        <v>80</v>
      </c>
      <c r="AY181" s="164" t="s">
        <v>252</v>
      </c>
    </row>
    <row r="182" spans="2:65" s="1" customFormat="1" ht="16.5" customHeight="1">
      <c r="B182" s="32"/>
      <c r="C182" s="136" t="s">
        <v>380</v>
      </c>
      <c r="D182" s="136" t="s">
        <v>254</v>
      </c>
      <c r="E182" s="137" t="s">
        <v>1970</v>
      </c>
      <c r="F182" s="138" t="s">
        <v>1971</v>
      </c>
      <c r="G182" s="139" t="s">
        <v>610</v>
      </c>
      <c r="H182" s="140">
        <v>10</v>
      </c>
      <c r="I182" s="141"/>
      <c r="J182" s="142">
        <f>ROUND(I182*H182,2)</f>
        <v>0</v>
      </c>
      <c r="K182" s="138" t="s">
        <v>1934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368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368</v>
      </c>
      <c r="BM182" s="147" t="s">
        <v>553</v>
      </c>
    </row>
    <row r="183" spans="2:65" s="13" customFormat="1">
      <c r="B183" s="156"/>
      <c r="D183" s="150" t="s">
        <v>261</v>
      </c>
      <c r="E183" s="157" t="s">
        <v>1</v>
      </c>
      <c r="F183" s="158" t="s">
        <v>333</v>
      </c>
      <c r="H183" s="159">
        <v>10</v>
      </c>
      <c r="I183" s="160"/>
      <c r="L183" s="156"/>
      <c r="M183" s="161"/>
      <c r="T183" s="162"/>
      <c r="AT183" s="157" t="s">
        <v>261</v>
      </c>
      <c r="AU183" s="157" t="s">
        <v>82</v>
      </c>
      <c r="AV183" s="13" t="s">
        <v>82</v>
      </c>
      <c r="AW183" s="13" t="s">
        <v>30</v>
      </c>
      <c r="AX183" s="13" t="s">
        <v>73</v>
      </c>
      <c r="AY183" s="157" t="s">
        <v>252</v>
      </c>
    </row>
    <row r="184" spans="2:65" s="14" customFormat="1">
      <c r="B184" s="163"/>
      <c r="D184" s="150" t="s">
        <v>261</v>
      </c>
      <c r="E184" s="164" t="s">
        <v>1</v>
      </c>
      <c r="F184" s="165" t="s">
        <v>277</v>
      </c>
      <c r="H184" s="166">
        <v>10</v>
      </c>
      <c r="I184" s="167"/>
      <c r="L184" s="163"/>
      <c r="M184" s="168"/>
      <c r="T184" s="169"/>
      <c r="AT184" s="164" t="s">
        <v>261</v>
      </c>
      <c r="AU184" s="164" t="s">
        <v>82</v>
      </c>
      <c r="AV184" s="14" t="s">
        <v>259</v>
      </c>
      <c r="AW184" s="14" t="s">
        <v>30</v>
      </c>
      <c r="AX184" s="14" t="s">
        <v>80</v>
      </c>
      <c r="AY184" s="164" t="s">
        <v>252</v>
      </c>
    </row>
    <row r="185" spans="2:65" s="1" customFormat="1" ht="16.5" customHeight="1">
      <c r="B185" s="32"/>
      <c r="C185" s="136" t="s">
        <v>399</v>
      </c>
      <c r="D185" s="136" t="s">
        <v>254</v>
      </c>
      <c r="E185" s="137" t="s">
        <v>1972</v>
      </c>
      <c r="F185" s="138" t="s">
        <v>1973</v>
      </c>
      <c r="G185" s="139" t="s">
        <v>610</v>
      </c>
      <c r="H185" s="140">
        <v>16</v>
      </c>
      <c r="I185" s="141"/>
      <c r="J185" s="142">
        <f>ROUND(I185*H185,2)</f>
        <v>0</v>
      </c>
      <c r="K185" s="138" t="s">
        <v>1934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368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368</v>
      </c>
      <c r="BM185" s="147" t="s">
        <v>565</v>
      </c>
    </row>
    <row r="186" spans="2:65" s="13" customFormat="1">
      <c r="B186" s="156"/>
      <c r="D186" s="150" t="s">
        <v>261</v>
      </c>
      <c r="E186" s="157" t="s">
        <v>1</v>
      </c>
      <c r="F186" s="158" t="s">
        <v>1974</v>
      </c>
      <c r="H186" s="159">
        <v>16</v>
      </c>
      <c r="I186" s="160"/>
      <c r="L186" s="156"/>
      <c r="M186" s="161"/>
      <c r="T186" s="162"/>
      <c r="AT186" s="157" t="s">
        <v>261</v>
      </c>
      <c r="AU186" s="157" t="s">
        <v>82</v>
      </c>
      <c r="AV186" s="13" t="s">
        <v>82</v>
      </c>
      <c r="AW186" s="13" t="s">
        <v>30</v>
      </c>
      <c r="AX186" s="13" t="s">
        <v>73</v>
      </c>
      <c r="AY186" s="157" t="s">
        <v>252</v>
      </c>
    </row>
    <row r="187" spans="2:65" s="14" customFormat="1">
      <c r="B187" s="163"/>
      <c r="D187" s="150" t="s">
        <v>261</v>
      </c>
      <c r="E187" s="164" t="s">
        <v>1</v>
      </c>
      <c r="F187" s="165" t="s">
        <v>277</v>
      </c>
      <c r="H187" s="166">
        <v>16</v>
      </c>
      <c r="I187" s="167"/>
      <c r="L187" s="163"/>
      <c r="M187" s="168"/>
      <c r="T187" s="169"/>
      <c r="AT187" s="164" t="s">
        <v>261</v>
      </c>
      <c r="AU187" s="164" t="s">
        <v>82</v>
      </c>
      <c r="AV187" s="14" t="s">
        <v>259</v>
      </c>
      <c r="AW187" s="14" t="s">
        <v>30</v>
      </c>
      <c r="AX187" s="14" t="s">
        <v>80</v>
      </c>
      <c r="AY187" s="164" t="s">
        <v>252</v>
      </c>
    </row>
    <row r="188" spans="2:65" s="1" customFormat="1" ht="16.5" customHeight="1">
      <c r="B188" s="32"/>
      <c r="C188" s="136" t="s">
        <v>405</v>
      </c>
      <c r="D188" s="136" t="s">
        <v>254</v>
      </c>
      <c r="E188" s="137" t="s">
        <v>1975</v>
      </c>
      <c r="F188" s="138" t="s">
        <v>1976</v>
      </c>
      <c r="G188" s="139" t="s">
        <v>610</v>
      </c>
      <c r="H188" s="140">
        <v>20</v>
      </c>
      <c r="I188" s="141"/>
      <c r="J188" s="142">
        <f>ROUND(I188*H188,2)</f>
        <v>0</v>
      </c>
      <c r="K188" s="138" t="s">
        <v>1934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368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368</v>
      </c>
      <c r="BM188" s="147" t="s">
        <v>578</v>
      </c>
    </row>
    <row r="189" spans="2:65" s="13" customFormat="1">
      <c r="B189" s="156"/>
      <c r="D189" s="150" t="s">
        <v>261</v>
      </c>
      <c r="E189" s="157" t="s">
        <v>1</v>
      </c>
      <c r="F189" s="158" t="s">
        <v>1977</v>
      </c>
      <c r="H189" s="159">
        <v>20</v>
      </c>
      <c r="I189" s="160"/>
      <c r="L189" s="156"/>
      <c r="M189" s="161"/>
      <c r="T189" s="162"/>
      <c r="AT189" s="157" t="s">
        <v>261</v>
      </c>
      <c r="AU189" s="157" t="s">
        <v>82</v>
      </c>
      <c r="AV189" s="13" t="s">
        <v>82</v>
      </c>
      <c r="AW189" s="13" t="s">
        <v>30</v>
      </c>
      <c r="AX189" s="13" t="s">
        <v>73</v>
      </c>
      <c r="AY189" s="157" t="s">
        <v>252</v>
      </c>
    </row>
    <row r="190" spans="2:65" s="14" customFormat="1">
      <c r="B190" s="163"/>
      <c r="D190" s="150" t="s">
        <v>261</v>
      </c>
      <c r="E190" s="164" t="s">
        <v>1</v>
      </c>
      <c r="F190" s="165" t="s">
        <v>277</v>
      </c>
      <c r="H190" s="166">
        <v>20</v>
      </c>
      <c r="I190" s="167"/>
      <c r="L190" s="163"/>
      <c r="M190" s="168"/>
      <c r="T190" s="169"/>
      <c r="AT190" s="164" t="s">
        <v>261</v>
      </c>
      <c r="AU190" s="164" t="s">
        <v>82</v>
      </c>
      <c r="AV190" s="14" t="s">
        <v>259</v>
      </c>
      <c r="AW190" s="14" t="s">
        <v>30</v>
      </c>
      <c r="AX190" s="14" t="s">
        <v>80</v>
      </c>
      <c r="AY190" s="164" t="s">
        <v>252</v>
      </c>
    </row>
    <row r="191" spans="2:65" s="1" customFormat="1" ht="21.75" customHeight="1">
      <c r="B191" s="32"/>
      <c r="C191" s="136" t="s">
        <v>7</v>
      </c>
      <c r="D191" s="136" t="s">
        <v>254</v>
      </c>
      <c r="E191" s="137" t="s">
        <v>1978</v>
      </c>
      <c r="F191" s="138" t="s">
        <v>1979</v>
      </c>
      <c r="G191" s="139" t="s">
        <v>610</v>
      </c>
      <c r="H191" s="140">
        <v>10</v>
      </c>
      <c r="I191" s="141"/>
      <c r="J191" s="142">
        <f>ROUND(I191*H191,2)</f>
        <v>0</v>
      </c>
      <c r="K191" s="138" t="s">
        <v>1934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368</v>
      </c>
      <c r="AT191" s="147" t="s">
        <v>254</v>
      </c>
      <c r="AU191" s="147" t="s">
        <v>82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368</v>
      </c>
      <c r="BM191" s="147" t="s">
        <v>590</v>
      </c>
    </row>
    <row r="192" spans="2:65" s="13" customFormat="1">
      <c r="B192" s="156"/>
      <c r="D192" s="150" t="s">
        <v>261</v>
      </c>
      <c r="E192" s="157" t="s">
        <v>1</v>
      </c>
      <c r="F192" s="158" t="s">
        <v>333</v>
      </c>
      <c r="H192" s="159">
        <v>10</v>
      </c>
      <c r="I192" s="160"/>
      <c r="L192" s="156"/>
      <c r="M192" s="161"/>
      <c r="T192" s="162"/>
      <c r="AT192" s="157" t="s">
        <v>261</v>
      </c>
      <c r="AU192" s="157" t="s">
        <v>82</v>
      </c>
      <c r="AV192" s="13" t="s">
        <v>82</v>
      </c>
      <c r="AW192" s="13" t="s">
        <v>30</v>
      </c>
      <c r="AX192" s="13" t="s">
        <v>73</v>
      </c>
      <c r="AY192" s="157" t="s">
        <v>252</v>
      </c>
    </row>
    <row r="193" spans="2:65" s="14" customFormat="1">
      <c r="B193" s="163"/>
      <c r="D193" s="150" t="s">
        <v>261</v>
      </c>
      <c r="E193" s="164" t="s">
        <v>1</v>
      </c>
      <c r="F193" s="165" t="s">
        <v>277</v>
      </c>
      <c r="H193" s="166">
        <v>10</v>
      </c>
      <c r="I193" s="167"/>
      <c r="L193" s="163"/>
      <c r="M193" s="168"/>
      <c r="T193" s="169"/>
      <c r="AT193" s="164" t="s">
        <v>261</v>
      </c>
      <c r="AU193" s="164" t="s">
        <v>82</v>
      </c>
      <c r="AV193" s="14" t="s">
        <v>259</v>
      </c>
      <c r="AW193" s="14" t="s">
        <v>30</v>
      </c>
      <c r="AX193" s="14" t="s">
        <v>80</v>
      </c>
      <c r="AY193" s="164" t="s">
        <v>252</v>
      </c>
    </row>
    <row r="194" spans="2:65" s="1" customFormat="1" ht="21.75" customHeight="1">
      <c r="B194" s="32"/>
      <c r="C194" s="136" t="s">
        <v>420</v>
      </c>
      <c r="D194" s="136" t="s">
        <v>254</v>
      </c>
      <c r="E194" s="137" t="s">
        <v>1980</v>
      </c>
      <c r="F194" s="138" t="s">
        <v>1981</v>
      </c>
      <c r="G194" s="139" t="s">
        <v>610</v>
      </c>
      <c r="H194" s="140">
        <v>3</v>
      </c>
      <c r="I194" s="141"/>
      <c r="J194" s="142">
        <f>ROUND(I194*H194,2)</f>
        <v>0</v>
      </c>
      <c r="K194" s="138" t="s">
        <v>1934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368</v>
      </c>
      <c r="AT194" s="147" t="s">
        <v>254</v>
      </c>
      <c r="AU194" s="147" t="s">
        <v>82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368</v>
      </c>
      <c r="BM194" s="147" t="s">
        <v>602</v>
      </c>
    </row>
    <row r="195" spans="2:65" s="13" customFormat="1">
      <c r="B195" s="156"/>
      <c r="D195" s="150" t="s">
        <v>261</v>
      </c>
      <c r="E195" s="157" t="s">
        <v>1</v>
      </c>
      <c r="F195" s="158" t="s">
        <v>96</v>
      </c>
      <c r="H195" s="159">
        <v>3</v>
      </c>
      <c r="I195" s="160"/>
      <c r="L195" s="156"/>
      <c r="M195" s="161"/>
      <c r="T195" s="162"/>
      <c r="AT195" s="157" t="s">
        <v>261</v>
      </c>
      <c r="AU195" s="157" t="s">
        <v>82</v>
      </c>
      <c r="AV195" s="13" t="s">
        <v>82</v>
      </c>
      <c r="AW195" s="13" t="s">
        <v>30</v>
      </c>
      <c r="AX195" s="13" t="s">
        <v>73</v>
      </c>
      <c r="AY195" s="157" t="s">
        <v>252</v>
      </c>
    </row>
    <row r="196" spans="2:65" s="14" customFormat="1">
      <c r="B196" s="163"/>
      <c r="D196" s="150" t="s">
        <v>261</v>
      </c>
      <c r="E196" s="164" t="s">
        <v>1</v>
      </c>
      <c r="F196" s="165" t="s">
        <v>277</v>
      </c>
      <c r="H196" s="166">
        <v>3</v>
      </c>
      <c r="I196" s="167"/>
      <c r="L196" s="163"/>
      <c r="M196" s="168"/>
      <c r="T196" s="169"/>
      <c r="AT196" s="164" t="s">
        <v>261</v>
      </c>
      <c r="AU196" s="164" t="s">
        <v>82</v>
      </c>
      <c r="AV196" s="14" t="s">
        <v>259</v>
      </c>
      <c r="AW196" s="14" t="s">
        <v>30</v>
      </c>
      <c r="AX196" s="14" t="s">
        <v>80</v>
      </c>
      <c r="AY196" s="164" t="s">
        <v>252</v>
      </c>
    </row>
    <row r="197" spans="2:65" s="1" customFormat="1" ht="21.75" customHeight="1">
      <c r="B197" s="32"/>
      <c r="C197" s="136" t="s">
        <v>424</v>
      </c>
      <c r="D197" s="136" t="s">
        <v>254</v>
      </c>
      <c r="E197" s="137" t="s">
        <v>1982</v>
      </c>
      <c r="F197" s="138" t="s">
        <v>1983</v>
      </c>
      <c r="G197" s="139" t="s">
        <v>610</v>
      </c>
      <c r="H197" s="140">
        <v>34</v>
      </c>
      <c r="I197" s="141"/>
      <c r="J197" s="142">
        <f>ROUND(I197*H197,2)</f>
        <v>0</v>
      </c>
      <c r="K197" s="138" t="s">
        <v>1934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368</v>
      </c>
      <c r="AT197" s="147" t="s">
        <v>254</v>
      </c>
      <c r="AU197" s="147" t="s">
        <v>82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368</v>
      </c>
      <c r="BM197" s="147" t="s">
        <v>614</v>
      </c>
    </row>
    <row r="198" spans="2:65" s="13" customFormat="1">
      <c r="B198" s="156"/>
      <c r="D198" s="150" t="s">
        <v>261</v>
      </c>
      <c r="E198" s="157" t="s">
        <v>1</v>
      </c>
      <c r="F198" s="158" t="s">
        <v>502</v>
      </c>
      <c r="H198" s="159">
        <v>34</v>
      </c>
      <c r="I198" s="160"/>
      <c r="L198" s="156"/>
      <c r="M198" s="161"/>
      <c r="T198" s="162"/>
      <c r="AT198" s="157" t="s">
        <v>261</v>
      </c>
      <c r="AU198" s="157" t="s">
        <v>82</v>
      </c>
      <c r="AV198" s="13" t="s">
        <v>82</v>
      </c>
      <c r="AW198" s="13" t="s">
        <v>30</v>
      </c>
      <c r="AX198" s="13" t="s">
        <v>73</v>
      </c>
      <c r="AY198" s="157" t="s">
        <v>252</v>
      </c>
    </row>
    <row r="199" spans="2:65" s="14" customFormat="1">
      <c r="B199" s="163"/>
      <c r="D199" s="150" t="s">
        <v>261</v>
      </c>
      <c r="E199" s="164" t="s">
        <v>1</v>
      </c>
      <c r="F199" s="165" t="s">
        <v>277</v>
      </c>
      <c r="H199" s="166">
        <v>34</v>
      </c>
      <c r="I199" s="167"/>
      <c r="L199" s="163"/>
      <c r="M199" s="168"/>
      <c r="T199" s="169"/>
      <c r="AT199" s="164" t="s">
        <v>261</v>
      </c>
      <c r="AU199" s="164" t="s">
        <v>82</v>
      </c>
      <c r="AV199" s="14" t="s">
        <v>259</v>
      </c>
      <c r="AW199" s="14" t="s">
        <v>30</v>
      </c>
      <c r="AX199" s="14" t="s">
        <v>80</v>
      </c>
      <c r="AY199" s="164" t="s">
        <v>252</v>
      </c>
    </row>
    <row r="200" spans="2:65" s="1" customFormat="1" ht="21.75" customHeight="1">
      <c r="B200" s="32"/>
      <c r="C200" s="136" t="s">
        <v>431</v>
      </c>
      <c r="D200" s="136" t="s">
        <v>254</v>
      </c>
      <c r="E200" s="137" t="s">
        <v>1984</v>
      </c>
      <c r="F200" s="138" t="s">
        <v>1985</v>
      </c>
      <c r="G200" s="139" t="s">
        <v>610</v>
      </c>
      <c r="H200" s="140">
        <v>65</v>
      </c>
      <c r="I200" s="141"/>
      <c r="J200" s="142">
        <f>ROUND(I200*H200,2)</f>
        <v>0</v>
      </c>
      <c r="K200" s="138" t="s">
        <v>1934</v>
      </c>
      <c r="L200" s="32"/>
      <c r="M200" s="143" t="s">
        <v>1</v>
      </c>
      <c r="N200" s="144" t="s">
        <v>38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368</v>
      </c>
      <c r="AT200" s="147" t="s">
        <v>254</v>
      </c>
      <c r="AU200" s="147" t="s">
        <v>82</v>
      </c>
      <c r="AY200" s="17" t="s">
        <v>252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80</v>
      </c>
      <c r="BK200" s="148">
        <f>ROUND(I200*H200,2)</f>
        <v>0</v>
      </c>
      <c r="BL200" s="17" t="s">
        <v>368</v>
      </c>
      <c r="BM200" s="147" t="s">
        <v>637</v>
      </c>
    </row>
    <row r="201" spans="2:65" s="13" customFormat="1">
      <c r="B201" s="156"/>
      <c r="D201" s="150" t="s">
        <v>261</v>
      </c>
      <c r="E201" s="157" t="s">
        <v>1</v>
      </c>
      <c r="F201" s="158" t="s">
        <v>752</v>
      </c>
      <c r="H201" s="159">
        <v>65</v>
      </c>
      <c r="I201" s="160"/>
      <c r="L201" s="156"/>
      <c r="M201" s="161"/>
      <c r="T201" s="162"/>
      <c r="AT201" s="157" t="s">
        <v>261</v>
      </c>
      <c r="AU201" s="157" t="s">
        <v>82</v>
      </c>
      <c r="AV201" s="13" t="s">
        <v>82</v>
      </c>
      <c r="AW201" s="13" t="s">
        <v>30</v>
      </c>
      <c r="AX201" s="13" t="s">
        <v>73</v>
      </c>
      <c r="AY201" s="157" t="s">
        <v>252</v>
      </c>
    </row>
    <row r="202" spans="2:65" s="14" customFormat="1">
      <c r="B202" s="163"/>
      <c r="D202" s="150" t="s">
        <v>261</v>
      </c>
      <c r="E202" s="164" t="s">
        <v>1</v>
      </c>
      <c r="F202" s="165" t="s">
        <v>277</v>
      </c>
      <c r="H202" s="166">
        <v>65</v>
      </c>
      <c r="I202" s="167"/>
      <c r="L202" s="163"/>
      <c r="M202" s="168"/>
      <c r="T202" s="169"/>
      <c r="AT202" s="164" t="s">
        <v>261</v>
      </c>
      <c r="AU202" s="164" t="s">
        <v>82</v>
      </c>
      <c r="AV202" s="14" t="s">
        <v>259</v>
      </c>
      <c r="AW202" s="14" t="s">
        <v>30</v>
      </c>
      <c r="AX202" s="14" t="s">
        <v>80</v>
      </c>
      <c r="AY202" s="164" t="s">
        <v>252</v>
      </c>
    </row>
    <row r="203" spans="2:65" s="1" customFormat="1" ht="21.75" customHeight="1">
      <c r="B203" s="32"/>
      <c r="C203" s="136" t="s">
        <v>438</v>
      </c>
      <c r="D203" s="136" t="s">
        <v>254</v>
      </c>
      <c r="E203" s="137" t="s">
        <v>1986</v>
      </c>
      <c r="F203" s="138" t="s">
        <v>1987</v>
      </c>
      <c r="G203" s="139" t="s">
        <v>345</v>
      </c>
      <c r="H203" s="140">
        <v>2</v>
      </c>
      <c r="I203" s="141"/>
      <c r="J203" s="142">
        <f>ROUND(I203*H203,2)</f>
        <v>0</v>
      </c>
      <c r="K203" s="138" t="s">
        <v>1934</v>
      </c>
      <c r="L203" s="32"/>
      <c r="M203" s="143" t="s">
        <v>1</v>
      </c>
      <c r="N203" s="144" t="s">
        <v>38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368</v>
      </c>
      <c r="AT203" s="147" t="s">
        <v>254</v>
      </c>
      <c r="AU203" s="147" t="s">
        <v>82</v>
      </c>
      <c r="AY203" s="17" t="s">
        <v>252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80</v>
      </c>
      <c r="BK203" s="148">
        <f>ROUND(I203*H203,2)</f>
        <v>0</v>
      </c>
      <c r="BL203" s="17" t="s">
        <v>368</v>
      </c>
      <c r="BM203" s="147" t="s">
        <v>655</v>
      </c>
    </row>
    <row r="204" spans="2:65" s="13" customFormat="1">
      <c r="B204" s="156"/>
      <c r="D204" s="150" t="s">
        <v>261</v>
      </c>
      <c r="E204" s="157" t="s">
        <v>1</v>
      </c>
      <c r="F204" s="158" t="s">
        <v>82</v>
      </c>
      <c r="H204" s="159">
        <v>2</v>
      </c>
      <c r="I204" s="160"/>
      <c r="L204" s="156"/>
      <c r="M204" s="161"/>
      <c r="T204" s="162"/>
      <c r="AT204" s="157" t="s">
        <v>261</v>
      </c>
      <c r="AU204" s="157" t="s">
        <v>82</v>
      </c>
      <c r="AV204" s="13" t="s">
        <v>82</v>
      </c>
      <c r="AW204" s="13" t="s">
        <v>30</v>
      </c>
      <c r="AX204" s="13" t="s">
        <v>73</v>
      </c>
      <c r="AY204" s="157" t="s">
        <v>252</v>
      </c>
    </row>
    <row r="205" spans="2:65" s="14" customFormat="1">
      <c r="B205" s="163"/>
      <c r="D205" s="150" t="s">
        <v>261</v>
      </c>
      <c r="E205" s="164" t="s">
        <v>1</v>
      </c>
      <c r="F205" s="165" t="s">
        <v>277</v>
      </c>
      <c r="H205" s="166">
        <v>2</v>
      </c>
      <c r="I205" s="167"/>
      <c r="L205" s="163"/>
      <c r="M205" s="168"/>
      <c r="T205" s="169"/>
      <c r="AT205" s="164" t="s">
        <v>261</v>
      </c>
      <c r="AU205" s="164" t="s">
        <v>82</v>
      </c>
      <c r="AV205" s="14" t="s">
        <v>259</v>
      </c>
      <c r="AW205" s="14" t="s">
        <v>30</v>
      </c>
      <c r="AX205" s="14" t="s">
        <v>80</v>
      </c>
      <c r="AY205" s="164" t="s">
        <v>252</v>
      </c>
    </row>
    <row r="206" spans="2:65" s="1" customFormat="1" ht="16.5" customHeight="1">
      <c r="B206" s="32"/>
      <c r="C206" s="136" t="s">
        <v>444</v>
      </c>
      <c r="D206" s="136" t="s">
        <v>254</v>
      </c>
      <c r="E206" s="137" t="s">
        <v>1988</v>
      </c>
      <c r="F206" s="138" t="s">
        <v>1989</v>
      </c>
      <c r="G206" s="139" t="s">
        <v>345</v>
      </c>
      <c r="H206" s="140">
        <v>17</v>
      </c>
      <c r="I206" s="141"/>
      <c r="J206" s="142">
        <f>ROUND(I206*H206,2)</f>
        <v>0</v>
      </c>
      <c r="K206" s="138" t="s">
        <v>1934</v>
      </c>
      <c r="L206" s="32"/>
      <c r="M206" s="143" t="s">
        <v>1</v>
      </c>
      <c r="N206" s="144" t="s">
        <v>38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368</v>
      </c>
      <c r="AT206" s="147" t="s">
        <v>254</v>
      </c>
      <c r="AU206" s="147" t="s">
        <v>82</v>
      </c>
      <c r="AY206" s="17" t="s">
        <v>252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80</v>
      </c>
      <c r="BK206" s="148">
        <f>ROUND(I206*H206,2)</f>
        <v>0</v>
      </c>
      <c r="BL206" s="17" t="s">
        <v>368</v>
      </c>
      <c r="BM206" s="147" t="s">
        <v>668</v>
      </c>
    </row>
    <row r="207" spans="2:65" s="13" customFormat="1">
      <c r="B207" s="156"/>
      <c r="D207" s="150" t="s">
        <v>261</v>
      </c>
      <c r="E207" s="157" t="s">
        <v>1</v>
      </c>
      <c r="F207" s="158" t="s">
        <v>373</v>
      </c>
      <c r="H207" s="159">
        <v>17</v>
      </c>
      <c r="I207" s="160"/>
      <c r="L207" s="156"/>
      <c r="M207" s="161"/>
      <c r="T207" s="162"/>
      <c r="AT207" s="157" t="s">
        <v>261</v>
      </c>
      <c r="AU207" s="157" t="s">
        <v>82</v>
      </c>
      <c r="AV207" s="13" t="s">
        <v>82</v>
      </c>
      <c r="AW207" s="13" t="s">
        <v>30</v>
      </c>
      <c r="AX207" s="13" t="s">
        <v>73</v>
      </c>
      <c r="AY207" s="157" t="s">
        <v>252</v>
      </c>
    </row>
    <row r="208" spans="2:65" s="14" customFormat="1">
      <c r="B208" s="163"/>
      <c r="D208" s="150" t="s">
        <v>261</v>
      </c>
      <c r="E208" s="164" t="s">
        <v>1</v>
      </c>
      <c r="F208" s="165" t="s">
        <v>277</v>
      </c>
      <c r="H208" s="166">
        <v>17</v>
      </c>
      <c r="I208" s="167"/>
      <c r="L208" s="163"/>
      <c r="M208" s="168"/>
      <c r="T208" s="169"/>
      <c r="AT208" s="164" t="s">
        <v>261</v>
      </c>
      <c r="AU208" s="164" t="s">
        <v>82</v>
      </c>
      <c r="AV208" s="14" t="s">
        <v>259</v>
      </c>
      <c r="AW208" s="14" t="s">
        <v>30</v>
      </c>
      <c r="AX208" s="14" t="s">
        <v>80</v>
      </c>
      <c r="AY208" s="164" t="s">
        <v>252</v>
      </c>
    </row>
    <row r="209" spans="2:65" s="1" customFormat="1" ht="16.5" customHeight="1">
      <c r="B209" s="32"/>
      <c r="C209" s="136" t="s">
        <v>449</v>
      </c>
      <c r="D209" s="136" t="s">
        <v>254</v>
      </c>
      <c r="E209" s="137" t="s">
        <v>1990</v>
      </c>
      <c r="F209" s="138" t="s">
        <v>1991</v>
      </c>
      <c r="G209" s="139" t="s">
        <v>345</v>
      </c>
      <c r="H209" s="140">
        <v>3</v>
      </c>
      <c r="I209" s="141"/>
      <c r="J209" s="142">
        <f>ROUND(I209*H209,2)</f>
        <v>0</v>
      </c>
      <c r="K209" s="138" t="s">
        <v>1934</v>
      </c>
      <c r="L209" s="32"/>
      <c r="M209" s="143" t="s">
        <v>1</v>
      </c>
      <c r="N209" s="144" t="s">
        <v>38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368</v>
      </c>
      <c r="AT209" s="147" t="s">
        <v>254</v>
      </c>
      <c r="AU209" s="147" t="s">
        <v>82</v>
      </c>
      <c r="AY209" s="17" t="s">
        <v>252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80</v>
      </c>
      <c r="BK209" s="148">
        <f>ROUND(I209*H209,2)</f>
        <v>0</v>
      </c>
      <c r="BL209" s="17" t="s">
        <v>368</v>
      </c>
      <c r="BM209" s="147" t="s">
        <v>684</v>
      </c>
    </row>
    <row r="210" spans="2:65" s="13" customFormat="1">
      <c r="B210" s="156"/>
      <c r="D210" s="150" t="s">
        <v>261</v>
      </c>
      <c r="E210" s="157" t="s">
        <v>1</v>
      </c>
      <c r="F210" s="158" t="s">
        <v>96</v>
      </c>
      <c r="H210" s="159">
        <v>3</v>
      </c>
      <c r="I210" s="160"/>
      <c r="L210" s="156"/>
      <c r="M210" s="161"/>
      <c r="T210" s="162"/>
      <c r="AT210" s="157" t="s">
        <v>261</v>
      </c>
      <c r="AU210" s="157" t="s">
        <v>82</v>
      </c>
      <c r="AV210" s="13" t="s">
        <v>82</v>
      </c>
      <c r="AW210" s="13" t="s">
        <v>30</v>
      </c>
      <c r="AX210" s="13" t="s">
        <v>73</v>
      </c>
      <c r="AY210" s="157" t="s">
        <v>252</v>
      </c>
    </row>
    <row r="211" spans="2:65" s="14" customFormat="1">
      <c r="B211" s="163"/>
      <c r="D211" s="150" t="s">
        <v>261</v>
      </c>
      <c r="E211" s="164" t="s">
        <v>1</v>
      </c>
      <c r="F211" s="165" t="s">
        <v>277</v>
      </c>
      <c r="H211" s="166">
        <v>3</v>
      </c>
      <c r="I211" s="167"/>
      <c r="L211" s="163"/>
      <c r="M211" s="168"/>
      <c r="T211" s="169"/>
      <c r="AT211" s="164" t="s">
        <v>261</v>
      </c>
      <c r="AU211" s="164" t="s">
        <v>82</v>
      </c>
      <c r="AV211" s="14" t="s">
        <v>259</v>
      </c>
      <c r="AW211" s="14" t="s">
        <v>30</v>
      </c>
      <c r="AX211" s="14" t="s">
        <v>80</v>
      </c>
      <c r="AY211" s="164" t="s">
        <v>252</v>
      </c>
    </row>
    <row r="212" spans="2:65" s="1" customFormat="1" ht="16.5" customHeight="1">
      <c r="B212" s="32"/>
      <c r="C212" s="136" t="s">
        <v>456</v>
      </c>
      <c r="D212" s="136" t="s">
        <v>254</v>
      </c>
      <c r="E212" s="137" t="s">
        <v>1992</v>
      </c>
      <c r="F212" s="138" t="s">
        <v>1993</v>
      </c>
      <c r="G212" s="139" t="s">
        <v>610</v>
      </c>
      <c r="H212" s="140">
        <v>312</v>
      </c>
      <c r="I212" s="141"/>
      <c r="J212" s="142">
        <f>ROUND(I212*H212,2)</f>
        <v>0</v>
      </c>
      <c r="K212" s="138" t="s">
        <v>1934</v>
      </c>
      <c r="L212" s="32"/>
      <c r="M212" s="143" t="s">
        <v>1</v>
      </c>
      <c r="N212" s="144" t="s">
        <v>38</v>
      </c>
      <c r="P212" s="145">
        <f>O212*H212</f>
        <v>0</v>
      </c>
      <c r="Q212" s="145">
        <v>0</v>
      </c>
      <c r="R212" s="145">
        <f>Q212*H212</f>
        <v>0</v>
      </c>
      <c r="S212" s="145">
        <v>0</v>
      </c>
      <c r="T212" s="146">
        <f>S212*H212</f>
        <v>0</v>
      </c>
      <c r="AR212" s="147" t="s">
        <v>368</v>
      </c>
      <c r="AT212" s="147" t="s">
        <v>254</v>
      </c>
      <c r="AU212" s="147" t="s">
        <v>82</v>
      </c>
      <c r="AY212" s="17" t="s">
        <v>252</v>
      </c>
      <c r="BE212" s="148">
        <f>IF(N212="základní",J212,0)</f>
        <v>0</v>
      </c>
      <c r="BF212" s="148">
        <f>IF(N212="snížená",J212,0)</f>
        <v>0</v>
      </c>
      <c r="BG212" s="148">
        <f>IF(N212="zákl. přenesená",J212,0)</f>
        <v>0</v>
      </c>
      <c r="BH212" s="148">
        <f>IF(N212="sníž. přenesená",J212,0)</f>
        <v>0</v>
      </c>
      <c r="BI212" s="148">
        <f>IF(N212="nulová",J212,0)</f>
        <v>0</v>
      </c>
      <c r="BJ212" s="17" t="s">
        <v>80</v>
      </c>
      <c r="BK212" s="148">
        <f>ROUND(I212*H212,2)</f>
        <v>0</v>
      </c>
      <c r="BL212" s="17" t="s">
        <v>368</v>
      </c>
      <c r="BM212" s="147" t="s">
        <v>697</v>
      </c>
    </row>
    <row r="213" spans="2:65" s="13" customFormat="1">
      <c r="B213" s="156"/>
      <c r="D213" s="150" t="s">
        <v>261</v>
      </c>
      <c r="E213" s="157" t="s">
        <v>1</v>
      </c>
      <c r="F213" s="158" t="s">
        <v>1994</v>
      </c>
      <c r="H213" s="159">
        <v>312</v>
      </c>
      <c r="I213" s="160"/>
      <c r="L213" s="156"/>
      <c r="M213" s="161"/>
      <c r="T213" s="162"/>
      <c r="AT213" s="157" t="s">
        <v>261</v>
      </c>
      <c r="AU213" s="157" t="s">
        <v>82</v>
      </c>
      <c r="AV213" s="13" t="s">
        <v>82</v>
      </c>
      <c r="AW213" s="13" t="s">
        <v>30</v>
      </c>
      <c r="AX213" s="13" t="s">
        <v>73</v>
      </c>
      <c r="AY213" s="157" t="s">
        <v>252</v>
      </c>
    </row>
    <row r="214" spans="2:65" s="14" customFormat="1">
      <c r="B214" s="163"/>
      <c r="D214" s="150" t="s">
        <v>261</v>
      </c>
      <c r="E214" s="164" t="s">
        <v>1</v>
      </c>
      <c r="F214" s="165" t="s">
        <v>277</v>
      </c>
      <c r="H214" s="166">
        <v>312</v>
      </c>
      <c r="I214" s="167"/>
      <c r="L214" s="163"/>
      <c r="M214" s="168"/>
      <c r="T214" s="169"/>
      <c r="AT214" s="164" t="s">
        <v>261</v>
      </c>
      <c r="AU214" s="164" t="s">
        <v>82</v>
      </c>
      <c r="AV214" s="14" t="s">
        <v>259</v>
      </c>
      <c r="AW214" s="14" t="s">
        <v>30</v>
      </c>
      <c r="AX214" s="14" t="s">
        <v>80</v>
      </c>
      <c r="AY214" s="164" t="s">
        <v>252</v>
      </c>
    </row>
    <row r="215" spans="2:65" s="1" customFormat="1" ht="21.75" customHeight="1">
      <c r="B215" s="32"/>
      <c r="C215" s="136" t="s">
        <v>462</v>
      </c>
      <c r="D215" s="136" t="s">
        <v>254</v>
      </c>
      <c r="E215" s="137" t="s">
        <v>1995</v>
      </c>
      <c r="F215" s="138" t="s">
        <v>1996</v>
      </c>
      <c r="G215" s="139" t="s">
        <v>336</v>
      </c>
      <c r="H215" s="140">
        <v>0.39700000000000002</v>
      </c>
      <c r="I215" s="141"/>
      <c r="J215" s="142">
        <f>ROUND(I215*H215,2)</f>
        <v>0</v>
      </c>
      <c r="K215" s="138" t="s">
        <v>1934</v>
      </c>
      <c r="L215" s="32"/>
      <c r="M215" s="143" t="s">
        <v>1</v>
      </c>
      <c r="N215" s="144" t="s">
        <v>38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368</v>
      </c>
      <c r="AT215" s="147" t="s">
        <v>254</v>
      </c>
      <c r="AU215" s="147" t="s">
        <v>82</v>
      </c>
      <c r="AY215" s="17" t="s">
        <v>252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80</v>
      </c>
      <c r="BK215" s="148">
        <f>ROUND(I215*H215,2)</f>
        <v>0</v>
      </c>
      <c r="BL215" s="17" t="s">
        <v>368</v>
      </c>
      <c r="BM215" s="147" t="s">
        <v>707</v>
      </c>
    </row>
    <row r="216" spans="2:65" s="11" customFormat="1" ht="22.9" customHeight="1">
      <c r="B216" s="124"/>
      <c r="D216" s="125" t="s">
        <v>72</v>
      </c>
      <c r="E216" s="134" t="s">
        <v>1997</v>
      </c>
      <c r="F216" s="134" t="s">
        <v>1998</v>
      </c>
      <c r="I216" s="127"/>
      <c r="J216" s="135">
        <f>BK216</f>
        <v>0</v>
      </c>
      <c r="L216" s="124"/>
      <c r="M216" s="129"/>
      <c r="P216" s="130">
        <f>SUM(P217:P276)</f>
        <v>0</v>
      </c>
      <c r="R216" s="130">
        <f>SUM(R217:R276)</f>
        <v>0</v>
      </c>
      <c r="T216" s="131">
        <f>SUM(T217:T276)</f>
        <v>0</v>
      </c>
      <c r="AR216" s="125" t="s">
        <v>82</v>
      </c>
      <c r="AT216" s="132" t="s">
        <v>72</v>
      </c>
      <c r="AU216" s="132" t="s">
        <v>80</v>
      </c>
      <c r="AY216" s="125" t="s">
        <v>252</v>
      </c>
      <c r="BK216" s="133">
        <f>SUM(BK217:BK276)</f>
        <v>0</v>
      </c>
    </row>
    <row r="217" spans="2:65" s="1" customFormat="1" ht="16.5" customHeight="1">
      <c r="B217" s="32"/>
      <c r="C217" s="136" t="s">
        <v>468</v>
      </c>
      <c r="D217" s="136" t="s">
        <v>254</v>
      </c>
      <c r="E217" s="137" t="s">
        <v>1999</v>
      </c>
      <c r="F217" s="138" t="s">
        <v>2000</v>
      </c>
      <c r="G217" s="139" t="s">
        <v>2001</v>
      </c>
      <c r="H217" s="140">
        <v>1</v>
      </c>
      <c r="I217" s="141"/>
      <c r="J217" s="142">
        <f>ROUND(I217*H217,2)</f>
        <v>0</v>
      </c>
      <c r="K217" s="138" t="s">
        <v>1934</v>
      </c>
      <c r="L217" s="32"/>
      <c r="M217" s="143" t="s">
        <v>1</v>
      </c>
      <c r="N217" s="144" t="s">
        <v>38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368</v>
      </c>
      <c r="AT217" s="147" t="s">
        <v>254</v>
      </c>
      <c r="AU217" s="147" t="s">
        <v>82</v>
      </c>
      <c r="AY217" s="17" t="s">
        <v>252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80</v>
      </c>
      <c r="BK217" s="148">
        <f>ROUND(I217*H217,2)</f>
        <v>0</v>
      </c>
      <c r="BL217" s="17" t="s">
        <v>368</v>
      </c>
      <c r="BM217" s="147" t="s">
        <v>717</v>
      </c>
    </row>
    <row r="218" spans="2:65" s="13" customFormat="1">
      <c r="B218" s="156"/>
      <c r="D218" s="150" t="s">
        <v>261</v>
      </c>
      <c r="E218" s="157" t="s">
        <v>1</v>
      </c>
      <c r="F218" s="158" t="s">
        <v>80</v>
      </c>
      <c r="H218" s="159">
        <v>1</v>
      </c>
      <c r="I218" s="160"/>
      <c r="L218" s="156"/>
      <c r="M218" s="161"/>
      <c r="T218" s="162"/>
      <c r="AT218" s="157" t="s">
        <v>261</v>
      </c>
      <c r="AU218" s="157" t="s">
        <v>82</v>
      </c>
      <c r="AV218" s="13" t="s">
        <v>82</v>
      </c>
      <c r="AW218" s="13" t="s">
        <v>30</v>
      </c>
      <c r="AX218" s="13" t="s">
        <v>73</v>
      </c>
      <c r="AY218" s="157" t="s">
        <v>252</v>
      </c>
    </row>
    <row r="219" spans="2:65" s="14" customFormat="1">
      <c r="B219" s="163"/>
      <c r="D219" s="150" t="s">
        <v>261</v>
      </c>
      <c r="E219" s="164" t="s">
        <v>1</v>
      </c>
      <c r="F219" s="165" t="s">
        <v>277</v>
      </c>
      <c r="H219" s="166">
        <v>1</v>
      </c>
      <c r="I219" s="167"/>
      <c r="L219" s="163"/>
      <c r="M219" s="168"/>
      <c r="T219" s="169"/>
      <c r="AT219" s="164" t="s">
        <v>261</v>
      </c>
      <c r="AU219" s="164" t="s">
        <v>82</v>
      </c>
      <c r="AV219" s="14" t="s">
        <v>259</v>
      </c>
      <c r="AW219" s="14" t="s">
        <v>30</v>
      </c>
      <c r="AX219" s="14" t="s">
        <v>80</v>
      </c>
      <c r="AY219" s="164" t="s">
        <v>252</v>
      </c>
    </row>
    <row r="220" spans="2:65" s="1" customFormat="1" ht="21.75" customHeight="1">
      <c r="B220" s="32"/>
      <c r="C220" s="136" t="s">
        <v>481</v>
      </c>
      <c r="D220" s="136" t="s">
        <v>254</v>
      </c>
      <c r="E220" s="137" t="s">
        <v>2002</v>
      </c>
      <c r="F220" s="138" t="s">
        <v>2003</v>
      </c>
      <c r="G220" s="139" t="s">
        <v>336</v>
      </c>
      <c r="H220" s="140">
        <v>1.4999999999999999E-2</v>
      </c>
      <c r="I220" s="141"/>
      <c r="J220" s="142">
        <f>ROUND(I220*H220,2)</f>
        <v>0</v>
      </c>
      <c r="K220" s="138" t="s">
        <v>1934</v>
      </c>
      <c r="L220" s="32"/>
      <c r="M220" s="143" t="s">
        <v>1</v>
      </c>
      <c r="N220" s="144" t="s">
        <v>38</v>
      </c>
      <c r="P220" s="145">
        <f>O220*H220</f>
        <v>0</v>
      </c>
      <c r="Q220" s="145">
        <v>0</v>
      </c>
      <c r="R220" s="145">
        <f>Q220*H220</f>
        <v>0</v>
      </c>
      <c r="S220" s="145">
        <v>0</v>
      </c>
      <c r="T220" s="146">
        <f>S220*H220</f>
        <v>0</v>
      </c>
      <c r="AR220" s="147" t="s">
        <v>368</v>
      </c>
      <c r="AT220" s="147" t="s">
        <v>254</v>
      </c>
      <c r="AU220" s="147" t="s">
        <v>82</v>
      </c>
      <c r="AY220" s="17" t="s">
        <v>252</v>
      </c>
      <c r="BE220" s="148">
        <f>IF(N220="základní",J220,0)</f>
        <v>0</v>
      </c>
      <c r="BF220" s="148">
        <f>IF(N220="snížená",J220,0)</f>
        <v>0</v>
      </c>
      <c r="BG220" s="148">
        <f>IF(N220="zákl. přenesená",J220,0)</f>
        <v>0</v>
      </c>
      <c r="BH220" s="148">
        <f>IF(N220="sníž. přenesená",J220,0)</f>
        <v>0</v>
      </c>
      <c r="BI220" s="148">
        <f>IF(N220="nulová",J220,0)</f>
        <v>0</v>
      </c>
      <c r="BJ220" s="17" t="s">
        <v>80</v>
      </c>
      <c r="BK220" s="148">
        <f>ROUND(I220*H220,2)</f>
        <v>0</v>
      </c>
      <c r="BL220" s="17" t="s">
        <v>368</v>
      </c>
      <c r="BM220" s="147" t="s">
        <v>732</v>
      </c>
    </row>
    <row r="221" spans="2:65" s="1" customFormat="1" ht="16.5" customHeight="1">
      <c r="B221" s="32"/>
      <c r="C221" s="136" t="s">
        <v>489</v>
      </c>
      <c r="D221" s="136" t="s">
        <v>254</v>
      </c>
      <c r="E221" s="137" t="s">
        <v>2004</v>
      </c>
      <c r="F221" s="138" t="s">
        <v>2005</v>
      </c>
      <c r="G221" s="139" t="s">
        <v>345</v>
      </c>
      <c r="H221" s="140">
        <v>3</v>
      </c>
      <c r="I221" s="141"/>
      <c r="J221" s="142">
        <f>ROUND(I221*H221,2)</f>
        <v>0</v>
      </c>
      <c r="K221" s="138" t="s">
        <v>1934</v>
      </c>
      <c r="L221" s="32"/>
      <c r="M221" s="143" t="s">
        <v>1</v>
      </c>
      <c r="N221" s="144" t="s">
        <v>38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368</v>
      </c>
      <c r="AT221" s="147" t="s">
        <v>254</v>
      </c>
      <c r="AU221" s="147" t="s">
        <v>82</v>
      </c>
      <c r="AY221" s="17" t="s">
        <v>252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80</v>
      </c>
      <c r="BK221" s="148">
        <f>ROUND(I221*H221,2)</f>
        <v>0</v>
      </c>
      <c r="BL221" s="17" t="s">
        <v>368</v>
      </c>
      <c r="BM221" s="147" t="s">
        <v>744</v>
      </c>
    </row>
    <row r="222" spans="2:65" s="13" customFormat="1">
      <c r="B222" s="156"/>
      <c r="D222" s="150" t="s">
        <v>261</v>
      </c>
      <c r="E222" s="157" t="s">
        <v>1</v>
      </c>
      <c r="F222" s="158" t="s">
        <v>96</v>
      </c>
      <c r="H222" s="159">
        <v>3</v>
      </c>
      <c r="I222" s="160"/>
      <c r="L222" s="156"/>
      <c r="M222" s="161"/>
      <c r="T222" s="162"/>
      <c r="AT222" s="157" t="s">
        <v>261</v>
      </c>
      <c r="AU222" s="157" t="s">
        <v>82</v>
      </c>
      <c r="AV222" s="13" t="s">
        <v>82</v>
      </c>
      <c r="AW222" s="13" t="s">
        <v>30</v>
      </c>
      <c r="AX222" s="13" t="s">
        <v>73</v>
      </c>
      <c r="AY222" s="157" t="s">
        <v>252</v>
      </c>
    </row>
    <row r="223" spans="2:65" s="14" customFormat="1">
      <c r="B223" s="163"/>
      <c r="D223" s="150" t="s">
        <v>261</v>
      </c>
      <c r="E223" s="164" t="s">
        <v>1</v>
      </c>
      <c r="F223" s="165" t="s">
        <v>277</v>
      </c>
      <c r="H223" s="166">
        <v>3</v>
      </c>
      <c r="I223" s="167"/>
      <c r="L223" s="163"/>
      <c r="M223" s="168"/>
      <c r="T223" s="169"/>
      <c r="AT223" s="164" t="s">
        <v>261</v>
      </c>
      <c r="AU223" s="164" t="s">
        <v>82</v>
      </c>
      <c r="AV223" s="14" t="s">
        <v>259</v>
      </c>
      <c r="AW223" s="14" t="s">
        <v>30</v>
      </c>
      <c r="AX223" s="14" t="s">
        <v>80</v>
      </c>
      <c r="AY223" s="164" t="s">
        <v>252</v>
      </c>
    </row>
    <row r="224" spans="2:65" s="1" customFormat="1" ht="24.2" customHeight="1">
      <c r="B224" s="32"/>
      <c r="C224" s="136" t="s">
        <v>493</v>
      </c>
      <c r="D224" s="136" t="s">
        <v>254</v>
      </c>
      <c r="E224" s="137" t="s">
        <v>2006</v>
      </c>
      <c r="F224" s="138" t="s">
        <v>2007</v>
      </c>
      <c r="G224" s="139" t="s">
        <v>610</v>
      </c>
      <c r="H224" s="140">
        <v>182</v>
      </c>
      <c r="I224" s="141"/>
      <c r="J224" s="142">
        <f>ROUND(I224*H224,2)</f>
        <v>0</v>
      </c>
      <c r="K224" s="138" t="s">
        <v>1</v>
      </c>
      <c r="L224" s="32"/>
      <c r="M224" s="143" t="s">
        <v>1</v>
      </c>
      <c r="N224" s="144" t="s">
        <v>38</v>
      </c>
      <c r="P224" s="145">
        <f>O224*H224</f>
        <v>0</v>
      </c>
      <c r="Q224" s="145">
        <v>0</v>
      </c>
      <c r="R224" s="145">
        <f>Q224*H224</f>
        <v>0</v>
      </c>
      <c r="S224" s="145">
        <v>0</v>
      </c>
      <c r="T224" s="146">
        <f>S224*H224</f>
        <v>0</v>
      </c>
      <c r="AR224" s="147" t="s">
        <v>368</v>
      </c>
      <c r="AT224" s="147" t="s">
        <v>254</v>
      </c>
      <c r="AU224" s="147" t="s">
        <v>82</v>
      </c>
      <c r="AY224" s="17" t="s">
        <v>252</v>
      </c>
      <c r="BE224" s="148">
        <f>IF(N224="základní",J224,0)</f>
        <v>0</v>
      </c>
      <c r="BF224" s="148">
        <f>IF(N224="snížená",J224,0)</f>
        <v>0</v>
      </c>
      <c r="BG224" s="148">
        <f>IF(N224="zákl. přenesená",J224,0)</f>
        <v>0</v>
      </c>
      <c r="BH224" s="148">
        <f>IF(N224="sníž. přenesená",J224,0)</f>
        <v>0</v>
      </c>
      <c r="BI224" s="148">
        <f>IF(N224="nulová",J224,0)</f>
        <v>0</v>
      </c>
      <c r="BJ224" s="17" t="s">
        <v>80</v>
      </c>
      <c r="BK224" s="148">
        <f>ROUND(I224*H224,2)</f>
        <v>0</v>
      </c>
      <c r="BL224" s="17" t="s">
        <v>368</v>
      </c>
      <c r="BM224" s="147" t="s">
        <v>758</v>
      </c>
    </row>
    <row r="225" spans="2:65" s="13" customFormat="1">
      <c r="B225" s="156"/>
      <c r="D225" s="150" t="s">
        <v>261</v>
      </c>
      <c r="E225" s="157" t="s">
        <v>1</v>
      </c>
      <c r="F225" s="158" t="s">
        <v>1441</v>
      </c>
      <c r="H225" s="159">
        <v>182</v>
      </c>
      <c r="I225" s="160"/>
      <c r="L225" s="156"/>
      <c r="M225" s="161"/>
      <c r="T225" s="162"/>
      <c r="AT225" s="157" t="s">
        <v>261</v>
      </c>
      <c r="AU225" s="157" t="s">
        <v>82</v>
      </c>
      <c r="AV225" s="13" t="s">
        <v>82</v>
      </c>
      <c r="AW225" s="13" t="s">
        <v>30</v>
      </c>
      <c r="AX225" s="13" t="s">
        <v>73</v>
      </c>
      <c r="AY225" s="157" t="s">
        <v>252</v>
      </c>
    </row>
    <row r="226" spans="2:65" s="14" customFormat="1">
      <c r="B226" s="163"/>
      <c r="D226" s="150" t="s">
        <v>261</v>
      </c>
      <c r="E226" s="164" t="s">
        <v>1</v>
      </c>
      <c r="F226" s="165" t="s">
        <v>277</v>
      </c>
      <c r="H226" s="166">
        <v>182</v>
      </c>
      <c r="I226" s="167"/>
      <c r="L226" s="163"/>
      <c r="M226" s="168"/>
      <c r="T226" s="169"/>
      <c r="AT226" s="164" t="s">
        <v>261</v>
      </c>
      <c r="AU226" s="164" t="s">
        <v>82</v>
      </c>
      <c r="AV226" s="14" t="s">
        <v>259</v>
      </c>
      <c r="AW226" s="14" t="s">
        <v>30</v>
      </c>
      <c r="AX226" s="14" t="s">
        <v>80</v>
      </c>
      <c r="AY226" s="164" t="s">
        <v>252</v>
      </c>
    </row>
    <row r="227" spans="2:65" s="1" customFormat="1" ht="24.2" customHeight="1">
      <c r="B227" s="32"/>
      <c r="C227" s="136" t="s">
        <v>502</v>
      </c>
      <c r="D227" s="136" t="s">
        <v>254</v>
      </c>
      <c r="E227" s="137" t="s">
        <v>2008</v>
      </c>
      <c r="F227" s="138" t="s">
        <v>2009</v>
      </c>
      <c r="G227" s="139" t="s">
        <v>610</v>
      </c>
      <c r="H227" s="140">
        <v>62</v>
      </c>
      <c r="I227" s="141"/>
      <c r="J227" s="142">
        <f>ROUND(I227*H227,2)</f>
        <v>0</v>
      </c>
      <c r="K227" s="138" t="s">
        <v>1</v>
      </c>
      <c r="L227" s="32"/>
      <c r="M227" s="143" t="s">
        <v>1</v>
      </c>
      <c r="N227" s="144" t="s">
        <v>38</v>
      </c>
      <c r="P227" s="145">
        <f>O227*H227</f>
        <v>0</v>
      </c>
      <c r="Q227" s="145">
        <v>0</v>
      </c>
      <c r="R227" s="145">
        <f>Q227*H227</f>
        <v>0</v>
      </c>
      <c r="S227" s="145">
        <v>0</v>
      </c>
      <c r="T227" s="146">
        <f>S227*H227</f>
        <v>0</v>
      </c>
      <c r="AR227" s="147" t="s">
        <v>368</v>
      </c>
      <c r="AT227" s="147" t="s">
        <v>254</v>
      </c>
      <c r="AU227" s="147" t="s">
        <v>82</v>
      </c>
      <c r="AY227" s="17" t="s">
        <v>252</v>
      </c>
      <c r="BE227" s="148">
        <f>IF(N227="základní",J227,0)</f>
        <v>0</v>
      </c>
      <c r="BF227" s="148">
        <f>IF(N227="snížená",J227,0)</f>
        <v>0</v>
      </c>
      <c r="BG227" s="148">
        <f>IF(N227="zákl. přenesená",J227,0)</f>
        <v>0</v>
      </c>
      <c r="BH227" s="148">
        <f>IF(N227="sníž. přenesená",J227,0)</f>
        <v>0</v>
      </c>
      <c r="BI227" s="148">
        <f>IF(N227="nulová",J227,0)</f>
        <v>0</v>
      </c>
      <c r="BJ227" s="17" t="s">
        <v>80</v>
      </c>
      <c r="BK227" s="148">
        <f>ROUND(I227*H227,2)</f>
        <v>0</v>
      </c>
      <c r="BL227" s="17" t="s">
        <v>368</v>
      </c>
      <c r="BM227" s="147" t="s">
        <v>768</v>
      </c>
    </row>
    <row r="228" spans="2:65" s="13" customFormat="1">
      <c r="B228" s="156"/>
      <c r="D228" s="150" t="s">
        <v>261</v>
      </c>
      <c r="E228" s="157" t="s">
        <v>1</v>
      </c>
      <c r="F228" s="158" t="s">
        <v>732</v>
      </c>
      <c r="H228" s="159">
        <v>62</v>
      </c>
      <c r="I228" s="160"/>
      <c r="L228" s="156"/>
      <c r="M228" s="161"/>
      <c r="T228" s="162"/>
      <c r="AT228" s="157" t="s">
        <v>261</v>
      </c>
      <c r="AU228" s="157" t="s">
        <v>82</v>
      </c>
      <c r="AV228" s="13" t="s">
        <v>82</v>
      </c>
      <c r="AW228" s="13" t="s">
        <v>30</v>
      </c>
      <c r="AX228" s="13" t="s">
        <v>73</v>
      </c>
      <c r="AY228" s="157" t="s">
        <v>252</v>
      </c>
    </row>
    <row r="229" spans="2:65" s="14" customFormat="1">
      <c r="B229" s="163"/>
      <c r="D229" s="150" t="s">
        <v>261</v>
      </c>
      <c r="E229" s="164" t="s">
        <v>1</v>
      </c>
      <c r="F229" s="165" t="s">
        <v>277</v>
      </c>
      <c r="H229" s="166">
        <v>62</v>
      </c>
      <c r="I229" s="167"/>
      <c r="L229" s="163"/>
      <c r="M229" s="168"/>
      <c r="T229" s="169"/>
      <c r="AT229" s="164" t="s">
        <v>261</v>
      </c>
      <c r="AU229" s="164" t="s">
        <v>82</v>
      </c>
      <c r="AV229" s="14" t="s">
        <v>259</v>
      </c>
      <c r="AW229" s="14" t="s">
        <v>30</v>
      </c>
      <c r="AX229" s="14" t="s">
        <v>80</v>
      </c>
      <c r="AY229" s="164" t="s">
        <v>252</v>
      </c>
    </row>
    <row r="230" spans="2:65" s="1" customFormat="1" ht="24.2" customHeight="1">
      <c r="B230" s="32"/>
      <c r="C230" s="136" t="s">
        <v>543</v>
      </c>
      <c r="D230" s="136" t="s">
        <v>254</v>
      </c>
      <c r="E230" s="137" t="s">
        <v>2010</v>
      </c>
      <c r="F230" s="138" t="s">
        <v>2011</v>
      </c>
      <c r="G230" s="139" t="s">
        <v>610</v>
      </c>
      <c r="H230" s="140">
        <v>56</v>
      </c>
      <c r="I230" s="141"/>
      <c r="J230" s="142">
        <f>ROUND(I230*H230,2)</f>
        <v>0</v>
      </c>
      <c r="K230" s="138" t="s">
        <v>1</v>
      </c>
      <c r="L230" s="32"/>
      <c r="M230" s="143" t="s">
        <v>1</v>
      </c>
      <c r="N230" s="144" t="s">
        <v>38</v>
      </c>
      <c r="P230" s="145">
        <f>O230*H230</f>
        <v>0</v>
      </c>
      <c r="Q230" s="145">
        <v>0</v>
      </c>
      <c r="R230" s="145">
        <f>Q230*H230</f>
        <v>0</v>
      </c>
      <c r="S230" s="145">
        <v>0</v>
      </c>
      <c r="T230" s="146">
        <f>S230*H230</f>
        <v>0</v>
      </c>
      <c r="AR230" s="147" t="s">
        <v>368</v>
      </c>
      <c r="AT230" s="147" t="s">
        <v>254</v>
      </c>
      <c r="AU230" s="147" t="s">
        <v>82</v>
      </c>
      <c r="AY230" s="17" t="s">
        <v>252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80</v>
      </c>
      <c r="BK230" s="148">
        <f>ROUND(I230*H230,2)</f>
        <v>0</v>
      </c>
      <c r="BL230" s="17" t="s">
        <v>368</v>
      </c>
      <c r="BM230" s="147" t="s">
        <v>786</v>
      </c>
    </row>
    <row r="231" spans="2:65" s="13" customFormat="1">
      <c r="B231" s="156"/>
      <c r="D231" s="150" t="s">
        <v>261</v>
      </c>
      <c r="E231" s="157" t="s">
        <v>1</v>
      </c>
      <c r="F231" s="158" t="s">
        <v>697</v>
      </c>
      <c r="H231" s="159">
        <v>56</v>
      </c>
      <c r="I231" s="160"/>
      <c r="L231" s="156"/>
      <c r="M231" s="161"/>
      <c r="T231" s="162"/>
      <c r="AT231" s="157" t="s">
        <v>261</v>
      </c>
      <c r="AU231" s="157" t="s">
        <v>82</v>
      </c>
      <c r="AV231" s="13" t="s">
        <v>82</v>
      </c>
      <c r="AW231" s="13" t="s">
        <v>30</v>
      </c>
      <c r="AX231" s="13" t="s">
        <v>73</v>
      </c>
      <c r="AY231" s="157" t="s">
        <v>252</v>
      </c>
    </row>
    <row r="232" spans="2:65" s="14" customFormat="1">
      <c r="B232" s="163"/>
      <c r="D232" s="150" t="s">
        <v>261</v>
      </c>
      <c r="E232" s="164" t="s">
        <v>1</v>
      </c>
      <c r="F232" s="165" t="s">
        <v>277</v>
      </c>
      <c r="H232" s="166">
        <v>56</v>
      </c>
      <c r="I232" s="167"/>
      <c r="L232" s="163"/>
      <c r="M232" s="168"/>
      <c r="T232" s="169"/>
      <c r="AT232" s="164" t="s">
        <v>261</v>
      </c>
      <c r="AU232" s="164" t="s">
        <v>82</v>
      </c>
      <c r="AV232" s="14" t="s">
        <v>259</v>
      </c>
      <c r="AW232" s="14" t="s">
        <v>30</v>
      </c>
      <c r="AX232" s="14" t="s">
        <v>80</v>
      </c>
      <c r="AY232" s="164" t="s">
        <v>252</v>
      </c>
    </row>
    <row r="233" spans="2:65" s="1" customFormat="1" ht="24.2" customHeight="1">
      <c r="B233" s="32"/>
      <c r="C233" s="136" t="s">
        <v>553</v>
      </c>
      <c r="D233" s="136" t="s">
        <v>254</v>
      </c>
      <c r="E233" s="137" t="s">
        <v>2012</v>
      </c>
      <c r="F233" s="138" t="s">
        <v>2013</v>
      </c>
      <c r="G233" s="139" t="s">
        <v>610</v>
      </c>
      <c r="H233" s="140">
        <v>48</v>
      </c>
      <c r="I233" s="141"/>
      <c r="J233" s="142">
        <f>ROUND(I233*H233,2)</f>
        <v>0</v>
      </c>
      <c r="K233" s="138" t="s">
        <v>1</v>
      </c>
      <c r="L233" s="32"/>
      <c r="M233" s="143" t="s">
        <v>1</v>
      </c>
      <c r="N233" s="144" t="s">
        <v>38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368</v>
      </c>
      <c r="AT233" s="147" t="s">
        <v>254</v>
      </c>
      <c r="AU233" s="147" t="s">
        <v>82</v>
      </c>
      <c r="AY233" s="17" t="s">
        <v>252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80</v>
      </c>
      <c r="BK233" s="148">
        <f>ROUND(I233*H233,2)</f>
        <v>0</v>
      </c>
      <c r="BL233" s="17" t="s">
        <v>368</v>
      </c>
      <c r="BM233" s="147" t="s">
        <v>799</v>
      </c>
    </row>
    <row r="234" spans="2:65" s="13" customFormat="1">
      <c r="B234" s="156"/>
      <c r="D234" s="150" t="s">
        <v>261</v>
      </c>
      <c r="E234" s="157" t="s">
        <v>1</v>
      </c>
      <c r="F234" s="158" t="s">
        <v>637</v>
      </c>
      <c r="H234" s="159">
        <v>48</v>
      </c>
      <c r="I234" s="160"/>
      <c r="L234" s="156"/>
      <c r="M234" s="161"/>
      <c r="T234" s="162"/>
      <c r="AT234" s="157" t="s">
        <v>261</v>
      </c>
      <c r="AU234" s="157" t="s">
        <v>82</v>
      </c>
      <c r="AV234" s="13" t="s">
        <v>82</v>
      </c>
      <c r="AW234" s="13" t="s">
        <v>30</v>
      </c>
      <c r="AX234" s="13" t="s">
        <v>73</v>
      </c>
      <c r="AY234" s="157" t="s">
        <v>252</v>
      </c>
    </row>
    <row r="235" spans="2:65" s="14" customFormat="1">
      <c r="B235" s="163"/>
      <c r="D235" s="150" t="s">
        <v>261</v>
      </c>
      <c r="E235" s="164" t="s">
        <v>1</v>
      </c>
      <c r="F235" s="165" t="s">
        <v>277</v>
      </c>
      <c r="H235" s="166">
        <v>48</v>
      </c>
      <c r="I235" s="167"/>
      <c r="L235" s="163"/>
      <c r="M235" s="168"/>
      <c r="T235" s="169"/>
      <c r="AT235" s="164" t="s">
        <v>261</v>
      </c>
      <c r="AU235" s="164" t="s">
        <v>82</v>
      </c>
      <c r="AV235" s="14" t="s">
        <v>259</v>
      </c>
      <c r="AW235" s="14" t="s">
        <v>30</v>
      </c>
      <c r="AX235" s="14" t="s">
        <v>80</v>
      </c>
      <c r="AY235" s="164" t="s">
        <v>252</v>
      </c>
    </row>
    <row r="236" spans="2:65" s="1" customFormat="1" ht="24.2" customHeight="1">
      <c r="B236" s="32"/>
      <c r="C236" s="136" t="s">
        <v>559</v>
      </c>
      <c r="D236" s="136" t="s">
        <v>254</v>
      </c>
      <c r="E236" s="137" t="s">
        <v>2014</v>
      </c>
      <c r="F236" s="138" t="s">
        <v>2015</v>
      </c>
      <c r="G236" s="139" t="s">
        <v>610</v>
      </c>
      <c r="H236" s="140">
        <v>28</v>
      </c>
      <c r="I236" s="141"/>
      <c r="J236" s="142">
        <f>ROUND(I236*H236,2)</f>
        <v>0</v>
      </c>
      <c r="K236" s="138" t="s">
        <v>1</v>
      </c>
      <c r="L236" s="32"/>
      <c r="M236" s="143" t="s">
        <v>1</v>
      </c>
      <c r="N236" s="144" t="s">
        <v>38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368</v>
      </c>
      <c r="AT236" s="147" t="s">
        <v>254</v>
      </c>
      <c r="AU236" s="147" t="s">
        <v>82</v>
      </c>
      <c r="AY236" s="17" t="s">
        <v>252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80</v>
      </c>
      <c r="BK236" s="148">
        <f>ROUND(I236*H236,2)</f>
        <v>0</v>
      </c>
      <c r="BL236" s="17" t="s">
        <v>368</v>
      </c>
      <c r="BM236" s="147" t="s">
        <v>809</v>
      </c>
    </row>
    <row r="237" spans="2:65" s="13" customFormat="1">
      <c r="B237" s="156"/>
      <c r="D237" s="150" t="s">
        <v>261</v>
      </c>
      <c r="E237" s="157" t="s">
        <v>1</v>
      </c>
      <c r="F237" s="158" t="s">
        <v>456</v>
      </c>
      <c r="H237" s="159">
        <v>28</v>
      </c>
      <c r="I237" s="160"/>
      <c r="L237" s="156"/>
      <c r="M237" s="161"/>
      <c r="T237" s="162"/>
      <c r="AT237" s="157" t="s">
        <v>261</v>
      </c>
      <c r="AU237" s="157" t="s">
        <v>82</v>
      </c>
      <c r="AV237" s="13" t="s">
        <v>82</v>
      </c>
      <c r="AW237" s="13" t="s">
        <v>30</v>
      </c>
      <c r="AX237" s="13" t="s">
        <v>73</v>
      </c>
      <c r="AY237" s="157" t="s">
        <v>252</v>
      </c>
    </row>
    <row r="238" spans="2:65" s="14" customFormat="1">
      <c r="B238" s="163"/>
      <c r="D238" s="150" t="s">
        <v>261</v>
      </c>
      <c r="E238" s="164" t="s">
        <v>1</v>
      </c>
      <c r="F238" s="165" t="s">
        <v>277</v>
      </c>
      <c r="H238" s="166">
        <v>28</v>
      </c>
      <c r="I238" s="167"/>
      <c r="L238" s="163"/>
      <c r="M238" s="168"/>
      <c r="T238" s="169"/>
      <c r="AT238" s="164" t="s">
        <v>261</v>
      </c>
      <c r="AU238" s="164" t="s">
        <v>82</v>
      </c>
      <c r="AV238" s="14" t="s">
        <v>259</v>
      </c>
      <c r="AW238" s="14" t="s">
        <v>30</v>
      </c>
      <c r="AX238" s="14" t="s">
        <v>80</v>
      </c>
      <c r="AY238" s="164" t="s">
        <v>252</v>
      </c>
    </row>
    <row r="239" spans="2:65" s="1" customFormat="1" ht="33" customHeight="1">
      <c r="B239" s="32"/>
      <c r="C239" s="136" t="s">
        <v>565</v>
      </c>
      <c r="D239" s="136" t="s">
        <v>254</v>
      </c>
      <c r="E239" s="137" t="s">
        <v>2016</v>
      </c>
      <c r="F239" s="138" t="s">
        <v>2017</v>
      </c>
      <c r="G239" s="139" t="s">
        <v>610</v>
      </c>
      <c r="H239" s="140">
        <v>58</v>
      </c>
      <c r="I239" s="141"/>
      <c r="J239" s="142">
        <f>ROUND(I239*H239,2)</f>
        <v>0</v>
      </c>
      <c r="K239" s="138" t="s">
        <v>1934</v>
      </c>
      <c r="L239" s="32"/>
      <c r="M239" s="143" t="s">
        <v>1</v>
      </c>
      <c r="N239" s="144" t="s">
        <v>38</v>
      </c>
      <c r="P239" s="145">
        <f>O239*H239</f>
        <v>0</v>
      </c>
      <c r="Q239" s="145">
        <v>0</v>
      </c>
      <c r="R239" s="145">
        <f>Q239*H239</f>
        <v>0</v>
      </c>
      <c r="S239" s="145">
        <v>0</v>
      </c>
      <c r="T239" s="146">
        <f>S239*H239</f>
        <v>0</v>
      </c>
      <c r="AR239" s="147" t="s">
        <v>368</v>
      </c>
      <c r="AT239" s="147" t="s">
        <v>254</v>
      </c>
      <c r="AU239" s="147" t="s">
        <v>82</v>
      </c>
      <c r="AY239" s="17" t="s">
        <v>252</v>
      </c>
      <c r="BE239" s="148">
        <f>IF(N239="základní",J239,0)</f>
        <v>0</v>
      </c>
      <c r="BF239" s="148">
        <f>IF(N239="snížená",J239,0)</f>
        <v>0</v>
      </c>
      <c r="BG239" s="148">
        <f>IF(N239="zákl. přenesená",J239,0)</f>
        <v>0</v>
      </c>
      <c r="BH239" s="148">
        <f>IF(N239="sníž. přenesená",J239,0)</f>
        <v>0</v>
      </c>
      <c r="BI239" s="148">
        <f>IF(N239="nulová",J239,0)</f>
        <v>0</v>
      </c>
      <c r="BJ239" s="17" t="s">
        <v>80</v>
      </c>
      <c r="BK239" s="148">
        <f>ROUND(I239*H239,2)</f>
        <v>0</v>
      </c>
      <c r="BL239" s="17" t="s">
        <v>368</v>
      </c>
      <c r="BM239" s="147" t="s">
        <v>819</v>
      </c>
    </row>
    <row r="240" spans="2:65" s="13" customFormat="1">
      <c r="B240" s="156"/>
      <c r="D240" s="150" t="s">
        <v>261</v>
      </c>
      <c r="E240" s="157" t="s">
        <v>1</v>
      </c>
      <c r="F240" s="158" t="s">
        <v>707</v>
      </c>
      <c r="H240" s="159">
        <v>58</v>
      </c>
      <c r="I240" s="160"/>
      <c r="L240" s="156"/>
      <c r="M240" s="161"/>
      <c r="T240" s="162"/>
      <c r="AT240" s="157" t="s">
        <v>261</v>
      </c>
      <c r="AU240" s="157" t="s">
        <v>82</v>
      </c>
      <c r="AV240" s="13" t="s">
        <v>82</v>
      </c>
      <c r="AW240" s="13" t="s">
        <v>30</v>
      </c>
      <c r="AX240" s="13" t="s">
        <v>73</v>
      </c>
      <c r="AY240" s="157" t="s">
        <v>252</v>
      </c>
    </row>
    <row r="241" spans="2:65" s="14" customFormat="1">
      <c r="B241" s="163"/>
      <c r="D241" s="150" t="s">
        <v>261</v>
      </c>
      <c r="E241" s="164" t="s">
        <v>1</v>
      </c>
      <c r="F241" s="165" t="s">
        <v>277</v>
      </c>
      <c r="H241" s="166">
        <v>58</v>
      </c>
      <c r="I241" s="167"/>
      <c r="L241" s="163"/>
      <c r="M241" s="168"/>
      <c r="T241" s="169"/>
      <c r="AT241" s="164" t="s">
        <v>261</v>
      </c>
      <c r="AU241" s="164" t="s">
        <v>82</v>
      </c>
      <c r="AV241" s="14" t="s">
        <v>259</v>
      </c>
      <c r="AW241" s="14" t="s">
        <v>30</v>
      </c>
      <c r="AX241" s="14" t="s">
        <v>80</v>
      </c>
      <c r="AY241" s="164" t="s">
        <v>252</v>
      </c>
    </row>
    <row r="242" spans="2:65" s="1" customFormat="1" ht="33" customHeight="1">
      <c r="B242" s="32"/>
      <c r="C242" s="136" t="s">
        <v>574</v>
      </c>
      <c r="D242" s="136" t="s">
        <v>254</v>
      </c>
      <c r="E242" s="137" t="s">
        <v>2018</v>
      </c>
      <c r="F242" s="138" t="s">
        <v>2019</v>
      </c>
      <c r="G242" s="139" t="s">
        <v>610</v>
      </c>
      <c r="H242" s="140">
        <v>6</v>
      </c>
      <c r="I242" s="141"/>
      <c r="J242" s="142">
        <f>ROUND(I242*H242,2)</f>
        <v>0</v>
      </c>
      <c r="K242" s="138" t="s">
        <v>1934</v>
      </c>
      <c r="L242" s="32"/>
      <c r="M242" s="143" t="s">
        <v>1</v>
      </c>
      <c r="N242" s="144" t="s">
        <v>38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368</v>
      </c>
      <c r="AT242" s="147" t="s">
        <v>254</v>
      </c>
      <c r="AU242" s="147" t="s">
        <v>82</v>
      </c>
      <c r="AY242" s="17" t="s">
        <v>252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80</v>
      </c>
      <c r="BK242" s="148">
        <f>ROUND(I242*H242,2)</f>
        <v>0</v>
      </c>
      <c r="BL242" s="17" t="s">
        <v>368</v>
      </c>
      <c r="BM242" s="147" t="s">
        <v>828</v>
      </c>
    </row>
    <row r="243" spans="2:65" s="13" customFormat="1">
      <c r="B243" s="156"/>
      <c r="D243" s="150" t="s">
        <v>261</v>
      </c>
      <c r="E243" s="157" t="s">
        <v>1</v>
      </c>
      <c r="F243" s="158" t="s">
        <v>305</v>
      </c>
      <c r="H243" s="159">
        <v>6</v>
      </c>
      <c r="I243" s="160"/>
      <c r="L243" s="156"/>
      <c r="M243" s="161"/>
      <c r="T243" s="162"/>
      <c r="AT243" s="157" t="s">
        <v>261</v>
      </c>
      <c r="AU243" s="157" t="s">
        <v>82</v>
      </c>
      <c r="AV243" s="13" t="s">
        <v>82</v>
      </c>
      <c r="AW243" s="13" t="s">
        <v>30</v>
      </c>
      <c r="AX243" s="13" t="s">
        <v>73</v>
      </c>
      <c r="AY243" s="157" t="s">
        <v>252</v>
      </c>
    </row>
    <row r="244" spans="2:65" s="14" customFormat="1">
      <c r="B244" s="163"/>
      <c r="D244" s="150" t="s">
        <v>261</v>
      </c>
      <c r="E244" s="164" t="s">
        <v>1</v>
      </c>
      <c r="F244" s="165" t="s">
        <v>277</v>
      </c>
      <c r="H244" s="166">
        <v>6</v>
      </c>
      <c r="I244" s="167"/>
      <c r="L244" s="163"/>
      <c r="M244" s="168"/>
      <c r="T244" s="169"/>
      <c r="AT244" s="164" t="s">
        <v>261</v>
      </c>
      <c r="AU244" s="164" t="s">
        <v>82</v>
      </c>
      <c r="AV244" s="14" t="s">
        <v>259</v>
      </c>
      <c r="AW244" s="14" t="s">
        <v>30</v>
      </c>
      <c r="AX244" s="14" t="s">
        <v>80</v>
      </c>
      <c r="AY244" s="164" t="s">
        <v>252</v>
      </c>
    </row>
    <row r="245" spans="2:65" s="1" customFormat="1" ht="16.5" customHeight="1">
      <c r="B245" s="32"/>
      <c r="C245" s="136" t="s">
        <v>578</v>
      </c>
      <c r="D245" s="136" t="s">
        <v>254</v>
      </c>
      <c r="E245" s="137" t="s">
        <v>2020</v>
      </c>
      <c r="F245" s="138" t="s">
        <v>2021</v>
      </c>
      <c r="G245" s="139" t="s">
        <v>345</v>
      </c>
      <c r="H245" s="140">
        <v>2</v>
      </c>
      <c r="I245" s="141"/>
      <c r="J245" s="142">
        <f>ROUND(I245*H245,2)</f>
        <v>0</v>
      </c>
      <c r="K245" s="138" t="s">
        <v>1934</v>
      </c>
      <c r="L245" s="32"/>
      <c r="M245" s="143" t="s">
        <v>1</v>
      </c>
      <c r="N245" s="144" t="s">
        <v>38</v>
      </c>
      <c r="P245" s="145">
        <f>O245*H245</f>
        <v>0</v>
      </c>
      <c r="Q245" s="145">
        <v>0</v>
      </c>
      <c r="R245" s="145">
        <f>Q245*H245</f>
        <v>0</v>
      </c>
      <c r="S245" s="145">
        <v>0</v>
      </c>
      <c r="T245" s="146">
        <f>S245*H245</f>
        <v>0</v>
      </c>
      <c r="AR245" s="147" t="s">
        <v>368</v>
      </c>
      <c r="AT245" s="147" t="s">
        <v>254</v>
      </c>
      <c r="AU245" s="147" t="s">
        <v>82</v>
      </c>
      <c r="AY245" s="17" t="s">
        <v>252</v>
      </c>
      <c r="BE245" s="148">
        <f>IF(N245="základní",J245,0)</f>
        <v>0</v>
      </c>
      <c r="BF245" s="148">
        <f>IF(N245="snížená",J245,0)</f>
        <v>0</v>
      </c>
      <c r="BG245" s="148">
        <f>IF(N245="zákl. přenesená",J245,0)</f>
        <v>0</v>
      </c>
      <c r="BH245" s="148">
        <f>IF(N245="sníž. přenesená",J245,0)</f>
        <v>0</v>
      </c>
      <c r="BI245" s="148">
        <f>IF(N245="nulová",J245,0)</f>
        <v>0</v>
      </c>
      <c r="BJ245" s="17" t="s">
        <v>80</v>
      </c>
      <c r="BK245" s="148">
        <f>ROUND(I245*H245,2)</f>
        <v>0</v>
      </c>
      <c r="BL245" s="17" t="s">
        <v>368</v>
      </c>
      <c r="BM245" s="147" t="s">
        <v>837</v>
      </c>
    </row>
    <row r="246" spans="2:65" s="13" customFormat="1">
      <c r="B246" s="156"/>
      <c r="D246" s="150" t="s">
        <v>261</v>
      </c>
      <c r="E246" s="157" t="s">
        <v>1</v>
      </c>
      <c r="F246" s="158" t="s">
        <v>82</v>
      </c>
      <c r="H246" s="159">
        <v>2</v>
      </c>
      <c r="I246" s="160"/>
      <c r="L246" s="156"/>
      <c r="M246" s="161"/>
      <c r="T246" s="162"/>
      <c r="AT246" s="157" t="s">
        <v>261</v>
      </c>
      <c r="AU246" s="157" t="s">
        <v>82</v>
      </c>
      <c r="AV246" s="13" t="s">
        <v>82</v>
      </c>
      <c r="AW246" s="13" t="s">
        <v>30</v>
      </c>
      <c r="AX246" s="13" t="s">
        <v>73</v>
      </c>
      <c r="AY246" s="157" t="s">
        <v>252</v>
      </c>
    </row>
    <row r="247" spans="2:65" s="14" customFormat="1">
      <c r="B247" s="163"/>
      <c r="D247" s="150" t="s">
        <v>261</v>
      </c>
      <c r="E247" s="164" t="s">
        <v>1</v>
      </c>
      <c r="F247" s="165" t="s">
        <v>277</v>
      </c>
      <c r="H247" s="166">
        <v>2</v>
      </c>
      <c r="I247" s="167"/>
      <c r="L247" s="163"/>
      <c r="M247" s="168"/>
      <c r="T247" s="169"/>
      <c r="AT247" s="164" t="s">
        <v>261</v>
      </c>
      <c r="AU247" s="164" t="s">
        <v>82</v>
      </c>
      <c r="AV247" s="14" t="s">
        <v>259</v>
      </c>
      <c r="AW247" s="14" t="s">
        <v>30</v>
      </c>
      <c r="AX247" s="14" t="s">
        <v>80</v>
      </c>
      <c r="AY247" s="164" t="s">
        <v>252</v>
      </c>
    </row>
    <row r="248" spans="2:65" s="1" customFormat="1" ht="16.5" customHeight="1">
      <c r="B248" s="32"/>
      <c r="C248" s="136" t="s">
        <v>585</v>
      </c>
      <c r="D248" s="136" t="s">
        <v>254</v>
      </c>
      <c r="E248" s="137" t="s">
        <v>2022</v>
      </c>
      <c r="F248" s="138" t="s">
        <v>2023</v>
      </c>
      <c r="G248" s="139" t="s">
        <v>345</v>
      </c>
      <c r="H248" s="140">
        <v>7</v>
      </c>
      <c r="I248" s="141"/>
      <c r="J248" s="142">
        <f>ROUND(I248*H248,2)</f>
        <v>0</v>
      </c>
      <c r="K248" s="138" t="s">
        <v>1934</v>
      </c>
      <c r="L248" s="32"/>
      <c r="M248" s="143" t="s">
        <v>1</v>
      </c>
      <c r="N248" s="144" t="s">
        <v>38</v>
      </c>
      <c r="P248" s="145">
        <f>O248*H248</f>
        <v>0</v>
      </c>
      <c r="Q248" s="145">
        <v>0</v>
      </c>
      <c r="R248" s="145">
        <f>Q248*H248</f>
        <v>0</v>
      </c>
      <c r="S248" s="145">
        <v>0</v>
      </c>
      <c r="T248" s="146">
        <f>S248*H248</f>
        <v>0</v>
      </c>
      <c r="AR248" s="147" t="s">
        <v>368</v>
      </c>
      <c r="AT248" s="147" t="s">
        <v>254</v>
      </c>
      <c r="AU248" s="147" t="s">
        <v>82</v>
      </c>
      <c r="AY248" s="17" t="s">
        <v>252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80</v>
      </c>
      <c r="BK248" s="148">
        <f>ROUND(I248*H248,2)</f>
        <v>0</v>
      </c>
      <c r="BL248" s="17" t="s">
        <v>368</v>
      </c>
      <c r="BM248" s="147" t="s">
        <v>847</v>
      </c>
    </row>
    <row r="249" spans="2:65" s="13" customFormat="1">
      <c r="B249" s="156"/>
      <c r="D249" s="150" t="s">
        <v>261</v>
      </c>
      <c r="E249" s="157" t="s">
        <v>1</v>
      </c>
      <c r="F249" s="158" t="s">
        <v>315</v>
      </c>
      <c r="H249" s="159">
        <v>7</v>
      </c>
      <c r="I249" s="160"/>
      <c r="L249" s="156"/>
      <c r="M249" s="161"/>
      <c r="T249" s="162"/>
      <c r="AT249" s="157" t="s">
        <v>261</v>
      </c>
      <c r="AU249" s="157" t="s">
        <v>82</v>
      </c>
      <c r="AV249" s="13" t="s">
        <v>82</v>
      </c>
      <c r="AW249" s="13" t="s">
        <v>30</v>
      </c>
      <c r="AX249" s="13" t="s">
        <v>73</v>
      </c>
      <c r="AY249" s="157" t="s">
        <v>252</v>
      </c>
    </row>
    <row r="250" spans="2:65" s="14" customFormat="1">
      <c r="B250" s="163"/>
      <c r="D250" s="150" t="s">
        <v>261</v>
      </c>
      <c r="E250" s="164" t="s">
        <v>1</v>
      </c>
      <c r="F250" s="165" t="s">
        <v>277</v>
      </c>
      <c r="H250" s="166">
        <v>7</v>
      </c>
      <c r="I250" s="167"/>
      <c r="L250" s="163"/>
      <c r="M250" s="168"/>
      <c r="T250" s="169"/>
      <c r="AT250" s="164" t="s">
        <v>261</v>
      </c>
      <c r="AU250" s="164" t="s">
        <v>82</v>
      </c>
      <c r="AV250" s="14" t="s">
        <v>259</v>
      </c>
      <c r="AW250" s="14" t="s">
        <v>30</v>
      </c>
      <c r="AX250" s="14" t="s">
        <v>80</v>
      </c>
      <c r="AY250" s="164" t="s">
        <v>252</v>
      </c>
    </row>
    <row r="251" spans="2:65" s="1" customFormat="1" ht="16.5" customHeight="1">
      <c r="B251" s="32"/>
      <c r="C251" s="136" t="s">
        <v>590</v>
      </c>
      <c r="D251" s="136" t="s">
        <v>254</v>
      </c>
      <c r="E251" s="137" t="s">
        <v>2024</v>
      </c>
      <c r="F251" s="138" t="s">
        <v>2025</v>
      </c>
      <c r="G251" s="139" t="s">
        <v>345</v>
      </c>
      <c r="H251" s="140">
        <v>4</v>
      </c>
      <c r="I251" s="141"/>
      <c r="J251" s="142">
        <f>ROUND(I251*H251,2)</f>
        <v>0</v>
      </c>
      <c r="K251" s="138" t="s">
        <v>1934</v>
      </c>
      <c r="L251" s="32"/>
      <c r="M251" s="143" t="s">
        <v>1</v>
      </c>
      <c r="N251" s="144" t="s">
        <v>38</v>
      </c>
      <c r="P251" s="145">
        <f>O251*H251</f>
        <v>0</v>
      </c>
      <c r="Q251" s="145">
        <v>0</v>
      </c>
      <c r="R251" s="145">
        <f>Q251*H251</f>
        <v>0</v>
      </c>
      <c r="S251" s="145">
        <v>0</v>
      </c>
      <c r="T251" s="146">
        <f>S251*H251</f>
        <v>0</v>
      </c>
      <c r="AR251" s="147" t="s">
        <v>368</v>
      </c>
      <c r="AT251" s="147" t="s">
        <v>254</v>
      </c>
      <c r="AU251" s="147" t="s">
        <v>82</v>
      </c>
      <c r="AY251" s="17" t="s">
        <v>252</v>
      </c>
      <c r="BE251" s="148">
        <f>IF(N251="základní",J251,0)</f>
        <v>0</v>
      </c>
      <c r="BF251" s="148">
        <f>IF(N251="snížená",J251,0)</f>
        <v>0</v>
      </c>
      <c r="BG251" s="148">
        <f>IF(N251="zákl. přenesená",J251,0)</f>
        <v>0</v>
      </c>
      <c r="BH251" s="148">
        <f>IF(N251="sníž. přenesená",J251,0)</f>
        <v>0</v>
      </c>
      <c r="BI251" s="148">
        <f>IF(N251="nulová",J251,0)</f>
        <v>0</v>
      </c>
      <c r="BJ251" s="17" t="s">
        <v>80</v>
      </c>
      <c r="BK251" s="148">
        <f>ROUND(I251*H251,2)</f>
        <v>0</v>
      </c>
      <c r="BL251" s="17" t="s">
        <v>368</v>
      </c>
      <c r="BM251" s="147" t="s">
        <v>857</v>
      </c>
    </row>
    <row r="252" spans="2:65" s="13" customFormat="1">
      <c r="B252" s="156"/>
      <c r="D252" s="150" t="s">
        <v>261</v>
      </c>
      <c r="E252" s="157" t="s">
        <v>1</v>
      </c>
      <c r="F252" s="158" t="s">
        <v>259</v>
      </c>
      <c r="H252" s="159">
        <v>4</v>
      </c>
      <c r="I252" s="160"/>
      <c r="L252" s="156"/>
      <c r="M252" s="161"/>
      <c r="T252" s="162"/>
      <c r="AT252" s="157" t="s">
        <v>261</v>
      </c>
      <c r="AU252" s="157" t="s">
        <v>82</v>
      </c>
      <c r="AV252" s="13" t="s">
        <v>82</v>
      </c>
      <c r="AW252" s="13" t="s">
        <v>30</v>
      </c>
      <c r="AX252" s="13" t="s">
        <v>73</v>
      </c>
      <c r="AY252" s="157" t="s">
        <v>252</v>
      </c>
    </row>
    <row r="253" spans="2:65" s="14" customFormat="1">
      <c r="B253" s="163"/>
      <c r="D253" s="150" t="s">
        <v>261</v>
      </c>
      <c r="E253" s="164" t="s">
        <v>1</v>
      </c>
      <c r="F253" s="165" t="s">
        <v>277</v>
      </c>
      <c r="H253" s="166">
        <v>4</v>
      </c>
      <c r="I253" s="167"/>
      <c r="L253" s="163"/>
      <c r="M253" s="168"/>
      <c r="T253" s="169"/>
      <c r="AT253" s="164" t="s">
        <v>261</v>
      </c>
      <c r="AU253" s="164" t="s">
        <v>82</v>
      </c>
      <c r="AV253" s="14" t="s">
        <v>259</v>
      </c>
      <c r="AW253" s="14" t="s">
        <v>30</v>
      </c>
      <c r="AX253" s="14" t="s">
        <v>80</v>
      </c>
      <c r="AY253" s="164" t="s">
        <v>252</v>
      </c>
    </row>
    <row r="254" spans="2:65" s="1" customFormat="1" ht="16.5" customHeight="1">
      <c r="B254" s="32"/>
      <c r="C254" s="136" t="s">
        <v>596</v>
      </c>
      <c r="D254" s="136" t="s">
        <v>254</v>
      </c>
      <c r="E254" s="137" t="s">
        <v>2026</v>
      </c>
      <c r="F254" s="138" t="s">
        <v>2027</v>
      </c>
      <c r="G254" s="139" t="s">
        <v>345</v>
      </c>
      <c r="H254" s="140">
        <v>2</v>
      </c>
      <c r="I254" s="141"/>
      <c r="J254" s="142">
        <f>ROUND(I254*H254,2)</f>
        <v>0</v>
      </c>
      <c r="K254" s="138" t="s">
        <v>1934</v>
      </c>
      <c r="L254" s="32"/>
      <c r="M254" s="143" t="s">
        <v>1</v>
      </c>
      <c r="N254" s="144" t="s">
        <v>38</v>
      </c>
      <c r="P254" s="145">
        <f>O254*H254</f>
        <v>0</v>
      </c>
      <c r="Q254" s="145">
        <v>0</v>
      </c>
      <c r="R254" s="145">
        <f>Q254*H254</f>
        <v>0</v>
      </c>
      <c r="S254" s="145">
        <v>0</v>
      </c>
      <c r="T254" s="146">
        <f>S254*H254</f>
        <v>0</v>
      </c>
      <c r="AR254" s="147" t="s">
        <v>368</v>
      </c>
      <c r="AT254" s="147" t="s">
        <v>254</v>
      </c>
      <c r="AU254" s="147" t="s">
        <v>82</v>
      </c>
      <c r="AY254" s="17" t="s">
        <v>252</v>
      </c>
      <c r="BE254" s="148">
        <f>IF(N254="základní",J254,0)</f>
        <v>0</v>
      </c>
      <c r="BF254" s="148">
        <f>IF(N254="snížená",J254,0)</f>
        <v>0</v>
      </c>
      <c r="BG254" s="148">
        <f>IF(N254="zákl. přenesená",J254,0)</f>
        <v>0</v>
      </c>
      <c r="BH254" s="148">
        <f>IF(N254="sníž. přenesená",J254,0)</f>
        <v>0</v>
      </c>
      <c r="BI254" s="148">
        <f>IF(N254="nulová",J254,0)</f>
        <v>0</v>
      </c>
      <c r="BJ254" s="17" t="s">
        <v>80</v>
      </c>
      <c r="BK254" s="148">
        <f>ROUND(I254*H254,2)</f>
        <v>0</v>
      </c>
      <c r="BL254" s="17" t="s">
        <v>368</v>
      </c>
      <c r="BM254" s="147" t="s">
        <v>868</v>
      </c>
    </row>
    <row r="255" spans="2:65" s="13" customFormat="1">
      <c r="B255" s="156"/>
      <c r="D255" s="150" t="s">
        <v>261</v>
      </c>
      <c r="E255" s="157" t="s">
        <v>1</v>
      </c>
      <c r="F255" s="158" t="s">
        <v>82</v>
      </c>
      <c r="H255" s="159">
        <v>2</v>
      </c>
      <c r="I255" s="160"/>
      <c r="L255" s="156"/>
      <c r="M255" s="161"/>
      <c r="T255" s="162"/>
      <c r="AT255" s="157" t="s">
        <v>261</v>
      </c>
      <c r="AU255" s="157" t="s">
        <v>82</v>
      </c>
      <c r="AV255" s="13" t="s">
        <v>82</v>
      </c>
      <c r="AW255" s="13" t="s">
        <v>30</v>
      </c>
      <c r="AX255" s="13" t="s">
        <v>73</v>
      </c>
      <c r="AY255" s="157" t="s">
        <v>252</v>
      </c>
    </row>
    <row r="256" spans="2:65" s="14" customFormat="1">
      <c r="B256" s="163"/>
      <c r="D256" s="150" t="s">
        <v>261</v>
      </c>
      <c r="E256" s="164" t="s">
        <v>1</v>
      </c>
      <c r="F256" s="165" t="s">
        <v>277</v>
      </c>
      <c r="H256" s="166">
        <v>2</v>
      </c>
      <c r="I256" s="167"/>
      <c r="L256" s="163"/>
      <c r="M256" s="168"/>
      <c r="T256" s="169"/>
      <c r="AT256" s="164" t="s">
        <v>261</v>
      </c>
      <c r="AU256" s="164" t="s">
        <v>82</v>
      </c>
      <c r="AV256" s="14" t="s">
        <v>259</v>
      </c>
      <c r="AW256" s="14" t="s">
        <v>30</v>
      </c>
      <c r="AX256" s="14" t="s">
        <v>80</v>
      </c>
      <c r="AY256" s="164" t="s">
        <v>252</v>
      </c>
    </row>
    <row r="257" spans="2:65" s="1" customFormat="1" ht="16.5" customHeight="1">
      <c r="B257" s="32"/>
      <c r="C257" s="136" t="s">
        <v>602</v>
      </c>
      <c r="D257" s="136" t="s">
        <v>254</v>
      </c>
      <c r="E257" s="137" t="s">
        <v>2028</v>
      </c>
      <c r="F257" s="138" t="s">
        <v>2029</v>
      </c>
      <c r="G257" s="139" t="s">
        <v>345</v>
      </c>
      <c r="H257" s="140">
        <v>24</v>
      </c>
      <c r="I257" s="141"/>
      <c r="J257" s="142">
        <f>ROUND(I257*H257,2)</f>
        <v>0</v>
      </c>
      <c r="K257" s="138" t="s">
        <v>1934</v>
      </c>
      <c r="L257" s="32"/>
      <c r="M257" s="143" t="s">
        <v>1</v>
      </c>
      <c r="N257" s="144" t="s">
        <v>38</v>
      </c>
      <c r="P257" s="145">
        <f>O257*H257</f>
        <v>0</v>
      </c>
      <c r="Q257" s="145">
        <v>0</v>
      </c>
      <c r="R257" s="145">
        <f>Q257*H257</f>
        <v>0</v>
      </c>
      <c r="S257" s="145">
        <v>0</v>
      </c>
      <c r="T257" s="146">
        <f>S257*H257</f>
        <v>0</v>
      </c>
      <c r="AR257" s="147" t="s">
        <v>368</v>
      </c>
      <c r="AT257" s="147" t="s">
        <v>254</v>
      </c>
      <c r="AU257" s="147" t="s">
        <v>82</v>
      </c>
      <c r="AY257" s="17" t="s">
        <v>252</v>
      </c>
      <c r="BE257" s="148">
        <f>IF(N257="základní",J257,0)</f>
        <v>0</v>
      </c>
      <c r="BF257" s="148">
        <f>IF(N257="snížená",J257,0)</f>
        <v>0</v>
      </c>
      <c r="BG257" s="148">
        <f>IF(N257="zákl. přenesená",J257,0)</f>
        <v>0</v>
      </c>
      <c r="BH257" s="148">
        <f>IF(N257="sníž. přenesená",J257,0)</f>
        <v>0</v>
      </c>
      <c r="BI257" s="148">
        <f>IF(N257="nulová",J257,0)</f>
        <v>0</v>
      </c>
      <c r="BJ257" s="17" t="s">
        <v>80</v>
      </c>
      <c r="BK257" s="148">
        <f>ROUND(I257*H257,2)</f>
        <v>0</v>
      </c>
      <c r="BL257" s="17" t="s">
        <v>368</v>
      </c>
      <c r="BM257" s="147" t="s">
        <v>878</v>
      </c>
    </row>
    <row r="258" spans="2:65" s="13" customFormat="1">
      <c r="B258" s="156"/>
      <c r="D258" s="150" t="s">
        <v>261</v>
      </c>
      <c r="E258" s="157" t="s">
        <v>1</v>
      </c>
      <c r="F258" s="158" t="s">
        <v>431</v>
      </c>
      <c r="H258" s="159">
        <v>24</v>
      </c>
      <c r="I258" s="160"/>
      <c r="L258" s="156"/>
      <c r="M258" s="161"/>
      <c r="T258" s="162"/>
      <c r="AT258" s="157" t="s">
        <v>261</v>
      </c>
      <c r="AU258" s="157" t="s">
        <v>82</v>
      </c>
      <c r="AV258" s="13" t="s">
        <v>82</v>
      </c>
      <c r="AW258" s="13" t="s">
        <v>30</v>
      </c>
      <c r="AX258" s="13" t="s">
        <v>73</v>
      </c>
      <c r="AY258" s="157" t="s">
        <v>252</v>
      </c>
    </row>
    <row r="259" spans="2:65" s="14" customFormat="1">
      <c r="B259" s="163"/>
      <c r="D259" s="150" t="s">
        <v>261</v>
      </c>
      <c r="E259" s="164" t="s">
        <v>1</v>
      </c>
      <c r="F259" s="165" t="s">
        <v>277</v>
      </c>
      <c r="H259" s="166">
        <v>24</v>
      </c>
      <c r="I259" s="167"/>
      <c r="L259" s="163"/>
      <c r="M259" s="168"/>
      <c r="T259" s="169"/>
      <c r="AT259" s="164" t="s">
        <v>261</v>
      </c>
      <c r="AU259" s="164" t="s">
        <v>82</v>
      </c>
      <c r="AV259" s="14" t="s">
        <v>259</v>
      </c>
      <c r="AW259" s="14" t="s">
        <v>30</v>
      </c>
      <c r="AX259" s="14" t="s">
        <v>80</v>
      </c>
      <c r="AY259" s="164" t="s">
        <v>252</v>
      </c>
    </row>
    <row r="260" spans="2:65" s="1" customFormat="1" ht="16.5" customHeight="1">
      <c r="B260" s="32"/>
      <c r="C260" s="136" t="s">
        <v>607</v>
      </c>
      <c r="D260" s="136" t="s">
        <v>254</v>
      </c>
      <c r="E260" s="137" t="s">
        <v>2030</v>
      </c>
      <c r="F260" s="138" t="s">
        <v>2031</v>
      </c>
      <c r="G260" s="139" t="s">
        <v>345</v>
      </c>
      <c r="H260" s="140">
        <v>13</v>
      </c>
      <c r="I260" s="141"/>
      <c r="J260" s="142">
        <f>ROUND(I260*H260,2)</f>
        <v>0</v>
      </c>
      <c r="K260" s="138" t="s">
        <v>1934</v>
      </c>
      <c r="L260" s="32"/>
      <c r="M260" s="143" t="s">
        <v>1</v>
      </c>
      <c r="N260" s="144" t="s">
        <v>38</v>
      </c>
      <c r="P260" s="145">
        <f>O260*H260</f>
        <v>0</v>
      </c>
      <c r="Q260" s="145">
        <v>0</v>
      </c>
      <c r="R260" s="145">
        <f>Q260*H260</f>
        <v>0</v>
      </c>
      <c r="S260" s="145">
        <v>0</v>
      </c>
      <c r="T260" s="146">
        <f>S260*H260</f>
        <v>0</v>
      </c>
      <c r="AR260" s="147" t="s">
        <v>368</v>
      </c>
      <c r="AT260" s="147" t="s">
        <v>254</v>
      </c>
      <c r="AU260" s="147" t="s">
        <v>82</v>
      </c>
      <c r="AY260" s="17" t="s">
        <v>252</v>
      </c>
      <c r="BE260" s="148">
        <f>IF(N260="základní",J260,0)</f>
        <v>0</v>
      </c>
      <c r="BF260" s="148">
        <f>IF(N260="snížená",J260,0)</f>
        <v>0</v>
      </c>
      <c r="BG260" s="148">
        <f>IF(N260="zákl. přenesená",J260,0)</f>
        <v>0</v>
      </c>
      <c r="BH260" s="148">
        <f>IF(N260="sníž. přenesená",J260,0)</f>
        <v>0</v>
      </c>
      <c r="BI260" s="148">
        <f>IF(N260="nulová",J260,0)</f>
        <v>0</v>
      </c>
      <c r="BJ260" s="17" t="s">
        <v>80</v>
      </c>
      <c r="BK260" s="148">
        <f>ROUND(I260*H260,2)</f>
        <v>0</v>
      </c>
      <c r="BL260" s="17" t="s">
        <v>368</v>
      </c>
      <c r="BM260" s="147" t="s">
        <v>888</v>
      </c>
    </row>
    <row r="261" spans="2:65" s="13" customFormat="1">
      <c r="B261" s="156"/>
      <c r="D261" s="150" t="s">
        <v>261</v>
      </c>
      <c r="E261" s="157" t="s">
        <v>1</v>
      </c>
      <c r="F261" s="158" t="s">
        <v>353</v>
      </c>
      <c r="H261" s="159">
        <v>13</v>
      </c>
      <c r="I261" s="160"/>
      <c r="L261" s="156"/>
      <c r="M261" s="161"/>
      <c r="T261" s="162"/>
      <c r="AT261" s="157" t="s">
        <v>261</v>
      </c>
      <c r="AU261" s="157" t="s">
        <v>82</v>
      </c>
      <c r="AV261" s="13" t="s">
        <v>82</v>
      </c>
      <c r="AW261" s="13" t="s">
        <v>30</v>
      </c>
      <c r="AX261" s="13" t="s">
        <v>73</v>
      </c>
      <c r="AY261" s="157" t="s">
        <v>252</v>
      </c>
    </row>
    <row r="262" spans="2:65" s="14" customFormat="1">
      <c r="B262" s="163"/>
      <c r="D262" s="150" t="s">
        <v>261</v>
      </c>
      <c r="E262" s="164" t="s">
        <v>1</v>
      </c>
      <c r="F262" s="165" t="s">
        <v>277</v>
      </c>
      <c r="H262" s="166">
        <v>13</v>
      </c>
      <c r="I262" s="167"/>
      <c r="L262" s="163"/>
      <c r="M262" s="168"/>
      <c r="T262" s="169"/>
      <c r="AT262" s="164" t="s">
        <v>261</v>
      </c>
      <c r="AU262" s="164" t="s">
        <v>82</v>
      </c>
      <c r="AV262" s="14" t="s">
        <v>259</v>
      </c>
      <c r="AW262" s="14" t="s">
        <v>30</v>
      </c>
      <c r="AX262" s="14" t="s">
        <v>80</v>
      </c>
      <c r="AY262" s="164" t="s">
        <v>252</v>
      </c>
    </row>
    <row r="263" spans="2:65" s="1" customFormat="1" ht="21.75" customHeight="1">
      <c r="B263" s="32"/>
      <c r="C263" s="136" t="s">
        <v>614</v>
      </c>
      <c r="D263" s="136" t="s">
        <v>254</v>
      </c>
      <c r="E263" s="137" t="s">
        <v>2032</v>
      </c>
      <c r="F263" s="138" t="s">
        <v>2033</v>
      </c>
      <c r="G263" s="139" t="s">
        <v>2001</v>
      </c>
      <c r="H263" s="140">
        <v>2</v>
      </c>
      <c r="I263" s="141"/>
      <c r="J263" s="142">
        <f>ROUND(I263*H263,2)</f>
        <v>0</v>
      </c>
      <c r="K263" s="138" t="s">
        <v>1934</v>
      </c>
      <c r="L263" s="32"/>
      <c r="M263" s="143" t="s">
        <v>1</v>
      </c>
      <c r="N263" s="144" t="s">
        <v>38</v>
      </c>
      <c r="P263" s="145">
        <f>O263*H263</f>
        <v>0</v>
      </c>
      <c r="Q263" s="145">
        <v>0</v>
      </c>
      <c r="R263" s="145">
        <f>Q263*H263</f>
        <v>0</v>
      </c>
      <c r="S263" s="145">
        <v>0</v>
      </c>
      <c r="T263" s="146">
        <f>S263*H263</f>
        <v>0</v>
      </c>
      <c r="AR263" s="147" t="s">
        <v>368</v>
      </c>
      <c r="AT263" s="147" t="s">
        <v>254</v>
      </c>
      <c r="AU263" s="147" t="s">
        <v>82</v>
      </c>
      <c r="AY263" s="17" t="s">
        <v>252</v>
      </c>
      <c r="BE263" s="148">
        <f>IF(N263="základní",J263,0)</f>
        <v>0</v>
      </c>
      <c r="BF263" s="148">
        <f>IF(N263="snížená",J263,0)</f>
        <v>0</v>
      </c>
      <c r="BG263" s="148">
        <f>IF(N263="zákl. přenesená",J263,0)</f>
        <v>0</v>
      </c>
      <c r="BH263" s="148">
        <f>IF(N263="sníž. přenesená",J263,0)</f>
        <v>0</v>
      </c>
      <c r="BI263" s="148">
        <f>IF(N263="nulová",J263,0)</f>
        <v>0</v>
      </c>
      <c r="BJ263" s="17" t="s">
        <v>80</v>
      </c>
      <c r="BK263" s="148">
        <f>ROUND(I263*H263,2)</f>
        <v>0</v>
      </c>
      <c r="BL263" s="17" t="s">
        <v>368</v>
      </c>
      <c r="BM263" s="147" t="s">
        <v>898</v>
      </c>
    </row>
    <row r="264" spans="2:65" s="13" customFormat="1">
      <c r="B264" s="156"/>
      <c r="D264" s="150" t="s">
        <v>261</v>
      </c>
      <c r="E264" s="157" t="s">
        <v>1</v>
      </c>
      <c r="F264" s="158" t="s">
        <v>82</v>
      </c>
      <c r="H264" s="159">
        <v>2</v>
      </c>
      <c r="I264" s="160"/>
      <c r="L264" s="156"/>
      <c r="M264" s="161"/>
      <c r="T264" s="162"/>
      <c r="AT264" s="157" t="s">
        <v>261</v>
      </c>
      <c r="AU264" s="157" t="s">
        <v>82</v>
      </c>
      <c r="AV264" s="13" t="s">
        <v>82</v>
      </c>
      <c r="AW264" s="13" t="s">
        <v>30</v>
      </c>
      <c r="AX264" s="13" t="s">
        <v>73</v>
      </c>
      <c r="AY264" s="157" t="s">
        <v>252</v>
      </c>
    </row>
    <row r="265" spans="2:65" s="14" customFormat="1">
      <c r="B265" s="163"/>
      <c r="D265" s="150" t="s">
        <v>261</v>
      </c>
      <c r="E265" s="164" t="s">
        <v>1</v>
      </c>
      <c r="F265" s="165" t="s">
        <v>277</v>
      </c>
      <c r="H265" s="166">
        <v>2</v>
      </c>
      <c r="I265" s="167"/>
      <c r="L265" s="163"/>
      <c r="M265" s="168"/>
      <c r="T265" s="169"/>
      <c r="AT265" s="164" t="s">
        <v>261</v>
      </c>
      <c r="AU265" s="164" t="s">
        <v>82</v>
      </c>
      <c r="AV265" s="14" t="s">
        <v>259</v>
      </c>
      <c r="AW265" s="14" t="s">
        <v>30</v>
      </c>
      <c r="AX265" s="14" t="s">
        <v>80</v>
      </c>
      <c r="AY265" s="164" t="s">
        <v>252</v>
      </c>
    </row>
    <row r="266" spans="2:65" s="1" customFormat="1" ht="16.5" customHeight="1">
      <c r="B266" s="32"/>
      <c r="C266" s="136" t="s">
        <v>623</v>
      </c>
      <c r="D266" s="136" t="s">
        <v>254</v>
      </c>
      <c r="E266" s="137" t="s">
        <v>2034</v>
      </c>
      <c r="F266" s="138" t="s">
        <v>2035</v>
      </c>
      <c r="G266" s="139" t="s">
        <v>345</v>
      </c>
      <c r="H266" s="140">
        <v>24</v>
      </c>
      <c r="I266" s="141"/>
      <c r="J266" s="142">
        <f>ROUND(I266*H266,2)</f>
        <v>0</v>
      </c>
      <c r="K266" s="138" t="s">
        <v>1934</v>
      </c>
      <c r="L266" s="32"/>
      <c r="M266" s="143" t="s">
        <v>1</v>
      </c>
      <c r="N266" s="144" t="s">
        <v>38</v>
      </c>
      <c r="P266" s="145">
        <f>O266*H266</f>
        <v>0</v>
      </c>
      <c r="Q266" s="145">
        <v>0</v>
      </c>
      <c r="R266" s="145">
        <f>Q266*H266</f>
        <v>0</v>
      </c>
      <c r="S266" s="145">
        <v>0</v>
      </c>
      <c r="T266" s="146">
        <f>S266*H266</f>
        <v>0</v>
      </c>
      <c r="AR266" s="147" t="s">
        <v>368</v>
      </c>
      <c r="AT266" s="147" t="s">
        <v>254</v>
      </c>
      <c r="AU266" s="147" t="s">
        <v>82</v>
      </c>
      <c r="AY266" s="17" t="s">
        <v>252</v>
      </c>
      <c r="BE266" s="148">
        <f>IF(N266="základní",J266,0)</f>
        <v>0</v>
      </c>
      <c r="BF266" s="148">
        <f>IF(N266="snížená",J266,0)</f>
        <v>0</v>
      </c>
      <c r="BG266" s="148">
        <f>IF(N266="zákl. přenesená",J266,0)</f>
        <v>0</v>
      </c>
      <c r="BH266" s="148">
        <f>IF(N266="sníž. přenesená",J266,0)</f>
        <v>0</v>
      </c>
      <c r="BI266" s="148">
        <f>IF(N266="nulová",J266,0)</f>
        <v>0</v>
      </c>
      <c r="BJ266" s="17" t="s">
        <v>80</v>
      </c>
      <c r="BK266" s="148">
        <f>ROUND(I266*H266,2)</f>
        <v>0</v>
      </c>
      <c r="BL266" s="17" t="s">
        <v>368</v>
      </c>
      <c r="BM266" s="147" t="s">
        <v>914</v>
      </c>
    </row>
    <row r="267" spans="2:65" s="13" customFormat="1">
      <c r="B267" s="156"/>
      <c r="D267" s="150" t="s">
        <v>261</v>
      </c>
      <c r="E267" s="157" t="s">
        <v>1</v>
      </c>
      <c r="F267" s="158" t="s">
        <v>431</v>
      </c>
      <c r="H267" s="159">
        <v>24</v>
      </c>
      <c r="I267" s="160"/>
      <c r="L267" s="156"/>
      <c r="M267" s="161"/>
      <c r="T267" s="162"/>
      <c r="AT267" s="157" t="s">
        <v>261</v>
      </c>
      <c r="AU267" s="157" t="s">
        <v>82</v>
      </c>
      <c r="AV267" s="13" t="s">
        <v>82</v>
      </c>
      <c r="AW267" s="13" t="s">
        <v>30</v>
      </c>
      <c r="AX267" s="13" t="s">
        <v>73</v>
      </c>
      <c r="AY267" s="157" t="s">
        <v>252</v>
      </c>
    </row>
    <row r="268" spans="2:65" s="14" customFormat="1">
      <c r="B268" s="163"/>
      <c r="D268" s="150" t="s">
        <v>261</v>
      </c>
      <c r="E268" s="164" t="s">
        <v>1</v>
      </c>
      <c r="F268" s="165" t="s">
        <v>277</v>
      </c>
      <c r="H268" s="166">
        <v>24</v>
      </c>
      <c r="I268" s="167"/>
      <c r="L268" s="163"/>
      <c r="M268" s="168"/>
      <c r="T268" s="169"/>
      <c r="AT268" s="164" t="s">
        <v>261</v>
      </c>
      <c r="AU268" s="164" t="s">
        <v>82</v>
      </c>
      <c r="AV268" s="14" t="s">
        <v>259</v>
      </c>
      <c r="AW268" s="14" t="s">
        <v>30</v>
      </c>
      <c r="AX268" s="14" t="s">
        <v>80</v>
      </c>
      <c r="AY268" s="164" t="s">
        <v>252</v>
      </c>
    </row>
    <row r="269" spans="2:65" s="1" customFormat="1" ht="16.5" customHeight="1">
      <c r="B269" s="32"/>
      <c r="C269" s="136" t="s">
        <v>637</v>
      </c>
      <c r="D269" s="136" t="s">
        <v>254</v>
      </c>
      <c r="E269" s="137" t="s">
        <v>2036</v>
      </c>
      <c r="F269" s="138" t="s">
        <v>2037</v>
      </c>
      <c r="G269" s="139" t="s">
        <v>345</v>
      </c>
      <c r="H269" s="140">
        <v>13</v>
      </c>
      <c r="I269" s="141"/>
      <c r="J269" s="142">
        <f>ROUND(I269*H269,2)</f>
        <v>0</v>
      </c>
      <c r="K269" s="138" t="s">
        <v>1934</v>
      </c>
      <c r="L269" s="32"/>
      <c r="M269" s="143" t="s">
        <v>1</v>
      </c>
      <c r="N269" s="144" t="s">
        <v>38</v>
      </c>
      <c r="P269" s="145">
        <f>O269*H269</f>
        <v>0</v>
      </c>
      <c r="Q269" s="145">
        <v>0</v>
      </c>
      <c r="R269" s="145">
        <f>Q269*H269</f>
        <v>0</v>
      </c>
      <c r="S269" s="145">
        <v>0</v>
      </c>
      <c r="T269" s="146">
        <f>S269*H269</f>
        <v>0</v>
      </c>
      <c r="AR269" s="147" t="s">
        <v>368</v>
      </c>
      <c r="AT269" s="147" t="s">
        <v>254</v>
      </c>
      <c r="AU269" s="147" t="s">
        <v>82</v>
      </c>
      <c r="AY269" s="17" t="s">
        <v>252</v>
      </c>
      <c r="BE269" s="148">
        <f>IF(N269="základní",J269,0)</f>
        <v>0</v>
      </c>
      <c r="BF269" s="148">
        <f>IF(N269="snížená",J269,0)</f>
        <v>0</v>
      </c>
      <c r="BG269" s="148">
        <f>IF(N269="zákl. přenesená",J269,0)</f>
        <v>0</v>
      </c>
      <c r="BH269" s="148">
        <f>IF(N269="sníž. přenesená",J269,0)</f>
        <v>0</v>
      </c>
      <c r="BI269" s="148">
        <f>IF(N269="nulová",J269,0)</f>
        <v>0</v>
      </c>
      <c r="BJ269" s="17" t="s">
        <v>80</v>
      </c>
      <c r="BK269" s="148">
        <f>ROUND(I269*H269,2)</f>
        <v>0</v>
      </c>
      <c r="BL269" s="17" t="s">
        <v>368</v>
      </c>
      <c r="BM269" s="147" t="s">
        <v>925</v>
      </c>
    </row>
    <row r="270" spans="2:65" s="1" customFormat="1" ht="16.5" customHeight="1">
      <c r="B270" s="32"/>
      <c r="C270" s="136" t="s">
        <v>651</v>
      </c>
      <c r="D270" s="136" t="s">
        <v>254</v>
      </c>
      <c r="E270" s="137" t="s">
        <v>2038</v>
      </c>
      <c r="F270" s="138" t="s">
        <v>2039</v>
      </c>
      <c r="G270" s="139" t="s">
        <v>610</v>
      </c>
      <c r="H270" s="140">
        <v>380</v>
      </c>
      <c r="I270" s="141"/>
      <c r="J270" s="142">
        <f>ROUND(I270*H270,2)</f>
        <v>0</v>
      </c>
      <c r="K270" s="138" t="s">
        <v>1934</v>
      </c>
      <c r="L270" s="32"/>
      <c r="M270" s="143" t="s">
        <v>1</v>
      </c>
      <c r="N270" s="144" t="s">
        <v>38</v>
      </c>
      <c r="P270" s="145">
        <f>O270*H270</f>
        <v>0</v>
      </c>
      <c r="Q270" s="145">
        <v>0</v>
      </c>
      <c r="R270" s="145">
        <f>Q270*H270</f>
        <v>0</v>
      </c>
      <c r="S270" s="145">
        <v>0</v>
      </c>
      <c r="T270" s="146">
        <f>S270*H270</f>
        <v>0</v>
      </c>
      <c r="AR270" s="147" t="s">
        <v>368</v>
      </c>
      <c r="AT270" s="147" t="s">
        <v>254</v>
      </c>
      <c r="AU270" s="147" t="s">
        <v>82</v>
      </c>
      <c r="AY270" s="17" t="s">
        <v>252</v>
      </c>
      <c r="BE270" s="148">
        <f>IF(N270="základní",J270,0)</f>
        <v>0</v>
      </c>
      <c r="BF270" s="148">
        <f>IF(N270="snížená",J270,0)</f>
        <v>0</v>
      </c>
      <c r="BG270" s="148">
        <f>IF(N270="zákl. přenesená",J270,0)</f>
        <v>0</v>
      </c>
      <c r="BH270" s="148">
        <f>IF(N270="sníž. přenesená",J270,0)</f>
        <v>0</v>
      </c>
      <c r="BI270" s="148">
        <f>IF(N270="nulová",J270,0)</f>
        <v>0</v>
      </c>
      <c r="BJ270" s="17" t="s">
        <v>80</v>
      </c>
      <c r="BK270" s="148">
        <f>ROUND(I270*H270,2)</f>
        <v>0</v>
      </c>
      <c r="BL270" s="17" t="s">
        <v>368</v>
      </c>
      <c r="BM270" s="147" t="s">
        <v>934</v>
      </c>
    </row>
    <row r="271" spans="2:65" s="13" customFormat="1">
      <c r="B271" s="156"/>
      <c r="D271" s="150" t="s">
        <v>261</v>
      </c>
      <c r="E271" s="157" t="s">
        <v>1</v>
      </c>
      <c r="F271" s="158" t="s">
        <v>2040</v>
      </c>
      <c r="H271" s="159">
        <v>380</v>
      </c>
      <c r="I271" s="160"/>
      <c r="L271" s="156"/>
      <c r="M271" s="161"/>
      <c r="T271" s="162"/>
      <c r="AT271" s="157" t="s">
        <v>261</v>
      </c>
      <c r="AU271" s="157" t="s">
        <v>82</v>
      </c>
      <c r="AV271" s="13" t="s">
        <v>82</v>
      </c>
      <c r="AW271" s="13" t="s">
        <v>30</v>
      </c>
      <c r="AX271" s="13" t="s">
        <v>73</v>
      </c>
      <c r="AY271" s="157" t="s">
        <v>252</v>
      </c>
    </row>
    <row r="272" spans="2:65" s="14" customFormat="1">
      <c r="B272" s="163"/>
      <c r="D272" s="150" t="s">
        <v>261</v>
      </c>
      <c r="E272" s="164" t="s">
        <v>1</v>
      </c>
      <c r="F272" s="165" t="s">
        <v>277</v>
      </c>
      <c r="H272" s="166">
        <v>380</v>
      </c>
      <c r="I272" s="167"/>
      <c r="L272" s="163"/>
      <c r="M272" s="168"/>
      <c r="T272" s="169"/>
      <c r="AT272" s="164" t="s">
        <v>261</v>
      </c>
      <c r="AU272" s="164" t="s">
        <v>82</v>
      </c>
      <c r="AV272" s="14" t="s">
        <v>259</v>
      </c>
      <c r="AW272" s="14" t="s">
        <v>30</v>
      </c>
      <c r="AX272" s="14" t="s">
        <v>80</v>
      </c>
      <c r="AY272" s="164" t="s">
        <v>252</v>
      </c>
    </row>
    <row r="273" spans="2:65" s="1" customFormat="1" ht="16.5" customHeight="1">
      <c r="B273" s="32"/>
      <c r="C273" s="136" t="s">
        <v>655</v>
      </c>
      <c r="D273" s="136" t="s">
        <v>254</v>
      </c>
      <c r="E273" s="137" t="s">
        <v>2041</v>
      </c>
      <c r="F273" s="138" t="s">
        <v>2042</v>
      </c>
      <c r="G273" s="139" t="s">
        <v>610</v>
      </c>
      <c r="H273" s="140">
        <v>380</v>
      </c>
      <c r="I273" s="141"/>
      <c r="J273" s="142">
        <f>ROUND(I273*H273,2)</f>
        <v>0</v>
      </c>
      <c r="K273" s="138" t="s">
        <v>1934</v>
      </c>
      <c r="L273" s="32"/>
      <c r="M273" s="143" t="s">
        <v>1</v>
      </c>
      <c r="N273" s="144" t="s">
        <v>38</v>
      </c>
      <c r="P273" s="145">
        <f>O273*H273</f>
        <v>0</v>
      </c>
      <c r="Q273" s="145">
        <v>0</v>
      </c>
      <c r="R273" s="145">
        <f>Q273*H273</f>
        <v>0</v>
      </c>
      <c r="S273" s="145">
        <v>0</v>
      </c>
      <c r="T273" s="146">
        <f>S273*H273</f>
        <v>0</v>
      </c>
      <c r="AR273" s="147" t="s">
        <v>368</v>
      </c>
      <c r="AT273" s="147" t="s">
        <v>254</v>
      </c>
      <c r="AU273" s="147" t="s">
        <v>82</v>
      </c>
      <c r="AY273" s="17" t="s">
        <v>252</v>
      </c>
      <c r="BE273" s="148">
        <f>IF(N273="základní",J273,0)</f>
        <v>0</v>
      </c>
      <c r="BF273" s="148">
        <f>IF(N273="snížená",J273,0)</f>
        <v>0</v>
      </c>
      <c r="BG273" s="148">
        <f>IF(N273="zákl. přenesená",J273,0)</f>
        <v>0</v>
      </c>
      <c r="BH273" s="148">
        <f>IF(N273="sníž. přenesená",J273,0)</f>
        <v>0</v>
      </c>
      <c r="BI273" s="148">
        <f>IF(N273="nulová",J273,0)</f>
        <v>0</v>
      </c>
      <c r="BJ273" s="17" t="s">
        <v>80</v>
      </c>
      <c r="BK273" s="148">
        <f>ROUND(I273*H273,2)</f>
        <v>0</v>
      </c>
      <c r="BL273" s="17" t="s">
        <v>368</v>
      </c>
      <c r="BM273" s="147" t="s">
        <v>944</v>
      </c>
    </row>
    <row r="274" spans="2:65" s="13" customFormat="1">
      <c r="B274" s="156"/>
      <c r="D274" s="150" t="s">
        <v>261</v>
      </c>
      <c r="E274" s="157" t="s">
        <v>1</v>
      </c>
      <c r="F274" s="158" t="s">
        <v>2040</v>
      </c>
      <c r="H274" s="159">
        <v>380</v>
      </c>
      <c r="I274" s="160"/>
      <c r="L274" s="156"/>
      <c r="M274" s="161"/>
      <c r="T274" s="162"/>
      <c r="AT274" s="157" t="s">
        <v>261</v>
      </c>
      <c r="AU274" s="157" t="s">
        <v>82</v>
      </c>
      <c r="AV274" s="13" t="s">
        <v>82</v>
      </c>
      <c r="AW274" s="13" t="s">
        <v>30</v>
      </c>
      <c r="AX274" s="13" t="s">
        <v>73</v>
      </c>
      <c r="AY274" s="157" t="s">
        <v>252</v>
      </c>
    </row>
    <row r="275" spans="2:65" s="14" customFormat="1">
      <c r="B275" s="163"/>
      <c r="D275" s="150" t="s">
        <v>261</v>
      </c>
      <c r="E275" s="164" t="s">
        <v>1</v>
      </c>
      <c r="F275" s="165" t="s">
        <v>277</v>
      </c>
      <c r="H275" s="166">
        <v>380</v>
      </c>
      <c r="I275" s="167"/>
      <c r="L275" s="163"/>
      <c r="M275" s="168"/>
      <c r="T275" s="169"/>
      <c r="AT275" s="164" t="s">
        <v>261</v>
      </c>
      <c r="AU275" s="164" t="s">
        <v>82</v>
      </c>
      <c r="AV275" s="14" t="s">
        <v>259</v>
      </c>
      <c r="AW275" s="14" t="s">
        <v>30</v>
      </c>
      <c r="AX275" s="14" t="s">
        <v>80</v>
      </c>
      <c r="AY275" s="164" t="s">
        <v>252</v>
      </c>
    </row>
    <row r="276" spans="2:65" s="1" customFormat="1" ht="21.75" customHeight="1">
      <c r="B276" s="32"/>
      <c r="C276" s="136" t="s">
        <v>660</v>
      </c>
      <c r="D276" s="136" t="s">
        <v>254</v>
      </c>
      <c r="E276" s="137" t="s">
        <v>2043</v>
      </c>
      <c r="F276" s="138" t="s">
        <v>2044</v>
      </c>
      <c r="G276" s="139" t="s">
        <v>336</v>
      </c>
      <c r="H276" s="140">
        <v>0.375</v>
      </c>
      <c r="I276" s="141"/>
      <c r="J276" s="142">
        <f>ROUND(I276*H276,2)</f>
        <v>0</v>
      </c>
      <c r="K276" s="138" t="s">
        <v>1934</v>
      </c>
      <c r="L276" s="32"/>
      <c r="M276" s="143" t="s">
        <v>1</v>
      </c>
      <c r="N276" s="144" t="s">
        <v>38</v>
      </c>
      <c r="P276" s="145">
        <f>O276*H276</f>
        <v>0</v>
      </c>
      <c r="Q276" s="145">
        <v>0</v>
      </c>
      <c r="R276" s="145">
        <f>Q276*H276</f>
        <v>0</v>
      </c>
      <c r="S276" s="145">
        <v>0</v>
      </c>
      <c r="T276" s="146">
        <f>S276*H276</f>
        <v>0</v>
      </c>
      <c r="AR276" s="147" t="s">
        <v>368</v>
      </c>
      <c r="AT276" s="147" t="s">
        <v>254</v>
      </c>
      <c r="AU276" s="147" t="s">
        <v>82</v>
      </c>
      <c r="AY276" s="17" t="s">
        <v>252</v>
      </c>
      <c r="BE276" s="148">
        <f>IF(N276="základní",J276,0)</f>
        <v>0</v>
      </c>
      <c r="BF276" s="148">
        <f>IF(N276="snížená",J276,0)</f>
        <v>0</v>
      </c>
      <c r="BG276" s="148">
        <f>IF(N276="zákl. přenesená",J276,0)</f>
        <v>0</v>
      </c>
      <c r="BH276" s="148">
        <f>IF(N276="sníž. přenesená",J276,0)</f>
        <v>0</v>
      </c>
      <c r="BI276" s="148">
        <f>IF(N276="nulová",J276,0)</f>
        <v>0</v>
      </c>
      <c r="BJ276" s="17" t="s">
        <v>80</v>
      </c>
      <c r="BK276" s="148">
        <f>ROUND(I276*H276,2)</f>
        <v>0</v>
      </c>
      <c r="BL276" s="17" t="s">
        <v>368</v>
      </c>
      <c r="BM276" s="147" t="s">
        <v>971</v>
      </c>
    </row>
    <row r="277" spans="2:65" s="11" customFormat="1" ht="22.9" customHeight="1">
      <c r="B277" s="124"/>
      <c r="D277" s="125" t="s">
        <v>72</v>
      </c>
      <c r="E277" s="134" t="s">
        <v>2045</v>
      </c>
      <c r="F277" s="134" t="s">
        <v>2046</v>
      </c>
      <c r="I277" s="127"/>
      <c r="J277" s="135">
        <f>BK277</f>
        <v>0</v>
      </c>
      <c r="L277" s="124"/>
      <c r="M277" s="129"/>
      <c r="P277" s="130">
        <f>SUM(P278:P296)</f>
        <v>0</v>
      </c>
      <c r="R277" s="130">
        <f>SUM(R278:R296)</f>
        <v>0</v>
      </c>
      <c r="T277" s="131">
        <f>SUM(T278:T296)</f>
        <v>0</v>
      </c>
      <c r="AR277" s="125" t="s">
        <v>82</v>
      </c>
      <c r="AT277" s="132" t="s">
        <v>72</v>
      </c>
      <c r="AU277" s="132" t="s">
        <v>80</v>
      </c>
      <c r="AY277" s="125" t="s">
        <v>252</v>
      </c>
      <c r="BK277" s="133">
        <f>SUM(BK278:BK296)</f>
        <v>0</v>
      </c>
    </row>
    <row r="278" spans="2:65" s="1" customFormat="1" ht="16.5" customHeight="1">
      <c r="B278" s="32"/>
      <c r="C278" s="136" t="s">
        <v>668</v>
      </c>
      <c r="D278" s="136" t="s">
        <v>254</v>
      </c>
      <c r="E278" s="137" t="s">
        <v>2047</v>
      </c>
      <c r="F278" s="138" t="s">
        <v>2048</v>
      </c>
      <c r="G278" s="139" t="s">
        <v>2001</v>
      </c>
      <c r="H278" s="140">
        <v>2</v>
      </c>
      <c r="I278" s="141"/>
      <c r="J278" s="142">
        <f>ROUND(I278*H278,2)</f>
        <v>0</v>
      </c>
      <c r="K278" s="138" t="s">
        <v>1934</v>
      </c>
      <c r="L278" s="32"/>
      <c r="M278" s="143" t="s">
        <v>1</v>
      </c>
      <c r="N278" s="144" t="s">
        <v>38</v>
      </c>
      <c r="P278" s="145">
        <f>O278*H278</f>
        <v>0</v>
      </c>
      <c r="Q278" s="145">
        <v>0</v>
      </c>
      <c r="R278" s="145">
        <f>Q278*H278</f>
        <v>0</v>
      </c>
      <c r="S278" s="145">
        <v>0</v>
      </c>
      <c r="T278" s="146">
        <f>S278*H278</f>
        <v>0</v>
      </c>
      <c r="AR278" s="147" t="s">
        <v>368</v>
      </c>
      <c r="AT278" s="147" t="s">
        <v>254</v>
      </c>
      <c r="AU278" s="147" t="s">
        <v>82</v>
      </c>
      <c r="AY278" s="17" t="s">
        <v>252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80</v>
      </c>
      <c r="BK278" s="148">
        <f>ROUND(I278*H278,2)</f>
        <v>0</v>
      </c>
      <c r="BL278" s="17" t="s">
        <v>368</v>
      </c>
      <c r="BM278" s="147" t="s">
        <v>983</v>
      </c>
    </row>
    <row r="279" spans="2:65" s="13" customFormat="1">
      <c r="B279" s="156"/>
      <c r="D279" s="150" t="s">
        <v>261</v>
      </c>
      <c r="E279" s="157" t="s">
        <v>1</v>
      </c>
      <c r="F279" s="158" t="s">
        <v>82</v>
      </c>
      <c r="H279" s="159">
        <v>2</v>
      </c>
      <c r="I279" s="160"/>
      <c r="L279" s="156"/>
      <c r="M279" s="161"/>
      <c r="T279" s="162"/>
      <c r="AT279" s="157" t="s">
        <v>261</v>
      </c>
      <c r="AU279" s="157" t="s">
        <v>82</v>
      </c>
      <c r="AV279" s="13" t="s">
        <v>82</v>
      </c>
      <c r="AW279" s="13" t="s">
        <v>30</v>
      </c>
      <c r="AX279" s="13" t="s">
        <v>73</v>
      </c>
      <c r="AY279" s="157" t="s">
        <v>252</v>
      </c>
    </row>
    <row r="280" spans="2:65" s="14" customFormat="1">
      <c r="B280" s="163"/>
      <c r="D280" s="150" t="s">
        <v>261</v>
      </c>
      <c r="E280" s="164" t="s">
        <v>1</v>
      </c>
      <c r="F280" s="165" t="s">
        <v>277</v>
      </c>
      <c r="H280" s="166">
        <v>2</v>
      </c>
      <c r="I280" s="167"/>
      <c r="L280" s="163"/>
      <c r="M280" s="168"/>
      <c r="T280" s="169"/>
      <c r="AT280" s="164" t="s">
        <v>261</v>
      </c>
      <c r="AU280" s="164" t="s">
        <v>82</v>
      </c>
      <c r="AV280" s="14" t="s">
        <v>259</v>
      </c>
      <c r="AW280" s="14" t="s">
        <v>30</v>
      </c>
      <c r="AX280" s="14" t="s">
        <v>80</v>
      </c>
      <c r="AY280" s="164" t="s">
        <v>252</v>
      </c>
    </row>
    <row r="281" spans="2:65" s="1" customFormat="1" ht="21.75" customHeight="1">
      <c r="B281" s="32"/>
      <c r="C281" s="136" t="s">
        <v>678</v>
      </c>
      <c r="D281" s="136" t="s">
        <v>254</v>
      </c>
      <c r="E281" s="137" t="s">
        <v>2049</v>
      </c>
      <c r="F281" s="138" t="s">
        <v>2050</v>
      </c>
      <c r="G281" s="139" t="s">
        <v>345</v>
      </c>
      <c r="H281" s="140">
        <v>2</v>
      </c>
      <c r="I281" s="141"/>
      <c r="J281" s="142">
        <f>ROUND(I281*H281,2)</f>
        <v>0</v>
      </c>
      <c r="K281" s="138" t="s">
        <v>1934</v>
      </c>
      <c r="L281" s="32"/>
      <c r="M281" s="143" t="s">
        <v>1</v>
      </c>
      <c r="N281" s="144" t="s">
        <v>38</v>
      </c>
      <c r="P281" s="145">
        <f>O281*H281</f>
        <v>0</v>
      </c>
      <c r="Q281" s="145">
        <v>0</v>
      </c>
      <c r="R281" s="145">
        <f>Q281*H281</f>
        <v>0</v>
      </c>
      <c r="S281" s="145">
        <v>0</v>
      </c>
      <c r="T281" s="146">
        <f>S281*H281</f>
        <v>0</v>
      </c>
      <c r="AR281" s="147" t="s">
        <v>368</v>
      </c>
      <c r="AT281" s="147" t="s">
        <v>254</v>
      </c>
      <c r="AU281" s="147" t="s">
        <v>82</v>
      </c>
      <c r="AY281" s="17" t="s">
        <v>252</v>
      </c>
      <c r="BE281" s="148">
        <f>IF(N281="základní",J281,0)</f>
        <v>0</v>
      </c>
      <c r="BF281" s="148">
        <f>IF(N281="snížená",J281,0)</f>
        <v>0</v>
      </c>
      <c r="BG281" s="148">
        <f>IF(N281="zákl. přenesená",J281,0)</f>
        <v>0</v>
      </c>
      <c r="BH281" s="148">
        <f>IF(N281="sníž. přenesená",J281,0)</f>
        <v>0</v>
      </c>
      <c r="BI281" s="148">
        <f>IF(N281="nulová",J281,0)</f>
        <v>0</v>
      </c>
      <c r="BJ281" s="17" t="s">
        <v>80</v>
      </c>
      <c r="BK281" s="148">
        <f>ROUND(I281*H281,2)</f>
        <v>0</v>
      </c>
      <c r="BL281" s="17" t="s">
        <v>368</v>
      </c>
      <c r="BM281" s="147" t="s">
        <v>993</v>
      </c>
    </row>
    <row r="282" spans="2:65" s="13" customFormat="1">
      <c r="B282" s="156"/>
      <c r="D282" s="150" t="s">
        <v>261</v>
      </c>
      <c r="E282" s="157" t="s">
        <v>1</v>
      </c>
      <c r="F282" s="158" t="s">
        <v>82</v>
      </c>
      <c r="H282" s="159">
        <v>2</v>
      </c>
      <c r="I282" s="160"/>
      <c r="L282" s="156"/>
      <c r="M282" s="161"/>
      <c r="T282" s="162"/>
      <c r="AT282" s="157" t="s">
        <v>261</v>
      </c>
      <c r="AU282" s="157" t="s">
        <v>82</v>
      </c>
      <c r="AV282" s="13" t="s">
        <v>82</v>
      </c>
      <c r="AW282" s="13" t="s">
        <v>30</v>
      </c>
      <c r="AX282" s="13" t="s">
        <v>73</v>
      </c>
      <c r="AY282" s="157" t="s">
        <v>252</v>
      </c>
    </row>
    <row r="283" spans="2:65" s="14" customFormat="1">
      <c r="B283" s="163"/>
      <c r="D283" s="150" t="s">
        <v>261</v>
      </c>
      <c r="E283" s="164" t="s">
        <v>1</v>
      </c>
      <c r="F283" s="165" t="s">
        <v>277</v>
      </c>
      <c r="H283" s="166">
        <v>2</v>
      </c>
      <c r="I283" s="167"/>
      <c r="L283" s="163"/>
      <c r="M283" s="168"/>
      <c r="T283" s="169"/>
      <c r="AT283" s="164" t="s">
        <v>261</v>
      </c>
      <c r="AU283" s="164" t="s">
        <v>82</v>
      </c>
      <c r="AV283" s="14" t="s">
        <v>259</v>
      </c>
      <c r="AW283" s="14" t="s">
        <v>30</v>
      </c>
      <c r="AX283" s="14" t="s">
        <v>80</v>
      </c>
      <c r="AY283" s="164" t="s">
        <v>252</v>
      </c>
    </row>
    <row r="284" spans="2:65" s="1" customFormat="1" ht="16.5" customHeight="1">
      <c r="B284" s="32"/>
      <c r="C284" s="136" t="s">
        <v>684</v>
      </c>
      <c r="D284" s="136" t="s">
        <v>254</v>
      </c>
      <c r="E284" s="137" t="s">
        <v>2051</v>
      </c>
      <c r="F284" s="138" t="s">
        <v>2052</v>
      </c>
      <c r="G284" s="139" t="s">
        <v>345</v>
      </c>
      <c r="H284" s="140">
        <v>2</v>
      </c>
      <c r="I284" s="141"/>
      <c r="J284" s="142">
        <f>ROUND(I284*H284,2)</f>
        <v>0</v>
      </c>
      <c r="K284" s="138" t="s">
        <v>1934</v>
      </c>
      <c r="L284" s="32"/>
      <c r="M284" s="143" t="s">
        <v>1</v>
      </c>
      <c r="N284" s="144" t="s">
        <v>38</v>
      </c>
      <c r="P284" s="145">
        <f>O284*H284</f>
        <v>0</v>
      </c>
      <c r="Q284" s="145">
        <v>0</v>
      </c>
      <c r="R284" s="145">
        <f>Q284*H284</f>
        <v>0</v>
      </c>
      <c r="S284" s="145">
        <v>0</v>
      </c>
      <c r="T284" s="146">
        <f>S284*H284</f>
        <v>0</v>
      </c>
      <c r="AR284" s="147" t="s">
        <v>368</v>
      </c>
      <c r="AT284" s="147" t="s">
        <v>254</v>
      </c>
      <c r="AU284" s="147" t="s">
        <v>82</v>
      </c>
      <c r="AY284" s="17" t="s">
        <v>252</v>
      </c>
      <c r="BE284" s="148">
        <f>IF(N284="základní",J284,0)</f>
        <v>0</v>
      </c>
      <c r="BF284" s="148">
        <f>IF(N284="snížená",J284,0)</f>
        <v>0</v>
      </c>
      <c r="BG284" s="148">
        <f>IF(N284="zákl. přenesená",J284,0)</f>
        <v>0</v>
      </c>
      <c r="BH284" s="148">
        <f>IF(N284="sníž. přenesená",J284,0)</f>
        <v>0</v>
      </c>
      <c r="BI284" s="148">
        <f>IF(N284="nulová",J284,0)</f>
        <v>0</v>
      </c>
      <c r="BJ284" s="17" t="s">
        <v>80</v>
      </c>
      <c r="BK284" s="148">
        <f>ROUND(I284*H284,2)</f>
        <v>0</v>
      </c>
      <c r="BL284" s="17" t="s">
        <v>368</v>
      </c>
      <c r="BM284" s="147" t="s">
        <v>1003</v>
      </c>
    </row>
    <row r="285" spans="2:65" s="13" customFormat="1">
      <c r="B285" s="156"/>
      <c r="D285" s="150" t="s">
        <v>261</v>
      </c>
      <c r="E285" s="157" t="s">
        <v>1</v>
      </c>
      <c r="F285" s="158" t="s">
        <v>82</v>
      </c>
      <c r="H285" s="159">
        <v>2</v>
      </c>
      <c r="I285" s="160"/>
      <c r="L285" s="156"/>
      <c r="M285" s="161"/>
      <c r="T285" s="162"/>
      <c r="AT285" s="157" t="s">
        <v>261</v>
      </c>
      <c r="AU285" s="157" t="s">
        <v>82</v>
      </c>
      <c r="AV285" s="13" t="s">
        <v>82</v>
      </c>
      <c r="AW285" s="13" t="s">
        <v>30</v>
      </c>
      <c r="AX285" s="13" t="s">
        <v>73</v>
      </c>
      <c r="AY285" s="157" t="s">
        <v>252</v>
      </c>
    </row>
    <row r="286" spans="2:65" s="14" customFormat="1">
      <c r="B286" s="163"/>
      <c r="D286" s="150" t="s">
        <v>261</v>
      </c>
      <c r="E286" s="164" t="s">
        <v>1</v>
      </c>
      <c r="F286" s="165" t="s">
        <v>277</v>
      </c>
      <c r="H286" s="166">
        <v>2</v>
      </c>
      <c r="I286" s="167"/>
      <c r="L286" s="163"/>
      <c r="M286" s="168"/>
      <c r="T286" s="169"/>
      <c r="AT286" s="164" t="s">
        <v>261</v>
      </c>
      <c r="AU286" s="164" t="s">
        <v>82</v>
      </c>
      <c r="AV286" s="14" t="s">
        <v>259</v>
      </c>
      <c r="AW286" s="14" t="s">
        <v>30</v>
      </c>
      <c r="AX286" s="14" t="s">
        <v>80</v>
      </c>
      <c r="AY286" s="164" t="s">
        <v>252</v>
      </c>
    </row>
    <row r="287" spans="2:65" s="1" customFormat="1" ht="16.5" customHeight="1">
      <c r="B287" s="32"/>
      <c r="C287" s="136" t="s">
        <v>691</v>
      </c>
      <c r="D287" s="136" t="s">
        <v>254</v>
      </c>
      <c r="E287" s="137" t="s">
        <v>2053</v>
      </c>
      <c r="F287" s="138" t="s">
        <v>2054</v>
      </c>
      <c r="G287" s="139" t="s">
        <v>345</v>
      </c>
      <c r="H287" s="140">
        <v>17</v>
      </c>
      <c r="I287" s="141"/>
      <c r="J287" s="142">
        <f>ROUND(I287*H287,2)</f>
        <v>0</v>
      </c>
      <c r="K287" s="138" t="s">
        <v>1934</v>
      </c>
      <c r="L287" s="32"/>
      <c r="M287" s="143" t="s">
        <v>1</v>
      </c>
      <c r="N287" s="144" t="s">
        <v>38</v>
      </c>
      <c r="P287" s="145">
        <f>O287*H287</f>
        <v>0</v>
      </c>
      <c r="Q287" s="145">
        <v>0</v>
      </c>
      <c r="R287" s="145">
        <f>Q287*H287</f>
        <v>0</v>
      </c>
      <c r="S287" s="145">
        <v>0</v>
      </c>
      <c r="T287" s="146">
        <f>S287*H287</f>
        <v>0</v>
      </c>
      <c r="AR287" s="147" t="s">
        <v>368</v>
      </c>
      <c r="AT287" s="147" t="s">
        <v>254</v>
      </c>
      <c r="AU287" s="147" t="s">
        <v>82</v>
      </c>
      <c r="AY287" s="17" t="s">
        <v>252</v>
      </c>
      <c r="BE287" s="148">
        <f>IF(N287="základní",J287,0)</f>
        <v>0</v>
      </c>
      <c r="BF287" s="148">
        <f>IF(N287="snížená",J287,0)</f>
        <v>0</v>
      </c>
      <c r="BG287" s="148">
        <f>IF(N287="zákl. přenesená",J287,0)</f>
        <v>0</v>
      </c>
      <c r="BH287" s="148">
        <f>IF(N287="sníž. přenesená",J287,0)</f>
        <v>0</v>
      </c>
      <c r="BI287" s="148">
        <f>IF(N287="nulová",J287,0)</f>
        <v>0</v>
      </c>
      <c r="BJ287" s="17" t="s">
        <v>80</v>
      </c>
      <c r="BK287" s="148">
        <f>ROUND(I287*H287,2)</f>
        <v>0</v>
      </c>
      <c r="BL287" s="17" t="s">
        <v>368</v>
      </c>
      <c r="BM287" s="147" t="s">
        <v>1013</v>
      </c>
    </row>
    <row r="288" spans="2:65" s="13" customFormat="1">
      <c r="B288" s="156"/>
      <c r="D288" s="150" t="s">
        <v>261</v>
      </c>
      <c r="E288" s="157" t="s">
        <v>1</v>
      </c>
      <c r="F288" s="158" t="s">
        <v>373</v>
      </c>
      <c r="H288" s="159">
        <v>17</v>
      </c>
      <c r="I288" s="160"/>
      <c r="L288" s="156"/>
      <c r="M288" s="161"/>
      <c r="T288" s="162"/>
      <c r="AT288" s="157" t="s">
        <v>261</v>
      </c>
      <c r="AU288" s="157" t="s">
        <v>82</v>
      </c>
      <c r="AV288" s="13" t="s">
        <v>82</v>
      </c>
      <c r="AW288" s="13" t="s">
        <v>30</v>
      </c>
      <c r="AX288" s="13" t="s">
        <v>73</v>
      </c>
      <c r="AY288" s="157" t="s">
        <v>252</v>
      </c>
    </row>
    <row r="289" spans="2:65" s="14" customFormat="1">
      <c r="B289" s="163"/>
      <c r="D289" s="150" t="s">
        <v>261</v>
      </c>
      <c r="E289" s="164" t="s">
        <v>1</v>
      </c>
      <c r="F289" s="165" t="s">
        <v>277</v>
      </c>
      <c r="H289" s="166">
        <v>17</v>
      </c>
      <c r="I289" s="167"/>
      <c r="L289" s="163"/>
      <c r="M289" s="168"/>
      <c r="T289" s="169"/>
      <c r="AT289" s="164" t="s">
        <v>261</v>
      </c>
      <c r="AU289" s="164" t="s">
        <v>82</v>
      </c>
      <c r="AV289" s="14" t="s">
        <v>259</v>
      </c>
      <c r="AW289" s="14" t="s">
        <v>30</v>
      </c>
      <c r="AX289" s="14" t="s">
        <v>80</v>
      </c>
      <c r="AY289" s="164" t="s">
        <v>252</v>
      </c>
    </row>
    <row r="290" spans="2:65" s="1" customFormat="1" ht="16.5" customHeight="1">
      <c r="B290" s="32"/>
      <c r="C290" s="136" t="s">
        <v>697</v>
      </c>
      <c r="D290" s="136" t="s">
        <v>254</v>
      </c>
      <c r="E290" s="137" t="s">
        <v>2055</v>
      </c>
      <c r="F290" s="138" t="s">
        <v>2056</v>
      </c>
      <c r="G290" s="139" t="s">
        <v>345</v>
      </c>
      <c r="H290" s="140">
        <v>17</v>
      </c>
      <c r="I290" s="141"/>
      <c r="J290" s="142">
        <f>ROUND(I290*H290,2)</f>
        <v>0</v>
      </c>
      <c r="K290" s="138" t="s">
        <v>1934</v>
      </c>
      <c r="L290" s="32"/>
      <c r="M290" s="143" t="s">
        <v>1</v>
      </c>
      <c r="N290" s="144" t="s">
        <v>38</v>
      </c>
      <c r="P290" s="145">
        <f>O290*H290</f>
        <v>0</v>
      </c>
      <c r="Q290" s="145">
        <v>0</v>
      </c>
      <c r="R290" s="145">
        <f>Q290*H290</f>
        <v>0</v>
      </c>
      <c r="S290" s="145">
        <v>0</v>
      </c>
      <c r="T290" s="146">
        <f>S290*H290</f>
        <v>0</v>
      </c>
      <c r="AR290" s="147" t="s">
        <v>368</v>
      </c>
      <c r="AT290" s="147" t="s">
        <v>254</v>
      </c>
      <c r="AU290" s="147" t="s">
        <v>82</v>
      </c>
      <c r="AY290" s="17" t="s">
        <v>252</v>
      </c>
      <c r="BE290" s="148">
        <f>IF(N290="základní",J290,0)</f>
        <v>0</v>
      </c>
      <c r="BF290" s="148">
        <f>IF(N290="snížená",J290,0)</f>
        <v>0</v>
      </c>
      <c r="BG290" s="148">
        <f>IF(N290="zákl. přenesená",J290,0)</f>
        <v>0</v>
      </c>
      <c r="BH290" s="148">
        <f>IF(N290="sníž. přenesená",J290,0)</f>
        <v>0</v>
      </c>
      <c r="BI290" s="148">
        <f>IF(N290="nulová",J290,0)</f>
        <v>0</v>
      </c>
      <c r="BJ290" s="17" t="s">
        <v>80</v>
      </c>
      <c r="BK290" s="148">
        <f>ROUND(I290*H290,2)</f>
        <v>0</v>
      </c>
      <c r="BL290" s="17" t="s">
        <v>368</v>
      </c>
      <c r="BM290" s="147" t="s">
        <v>1024</v>
      </c>
    </row>
    <row r="291" spans="2:65" s="13" customFormat="1">
      <c r="B291" s="156"/>
      <c r="D291" s="150" t="s">
        <v>261</v>
      </c>
      <c r="E291" s="157" t="s">
        <v>1</v>
      </c>
      <c r="F291" s="158" t="s">
        <v>373</v>
      </c>
      <c r="H291" s="159">
        <v>17</v>
      </c>
      <c r="I291" s="160"/>
      <c r="L291" s="156"/>
      <c r="M291" s="161"/>
      <c r="T291" s="162"/>
      <c r="AT291" s="157" t="s">
        <v>261</v>
      </c>
      <c r="AU291" s="157" t="s">
        <v>82</v>
      </c>
      <c r="AV291" s="13" t="s">
        <v>82</v>
      </c>
      <c r="AW291" s="13" t="s">
        <v>30</v>
      </c>
      <c r="AX291" s="13" t="s">
        <v>73</v>
      </c>
      <c r="AY291" s="157" t="s">
        <v>252</v>
      </c>
    </row>
    <row r="292" spans="2:65" s="14" customFormat="1">
      <c r="B292" s="163"/>
      <c r="D292" s="150" t="s">
        <v>261</v>
      </c>
      <c r="E292" s="164" t="s">
        <v>1</v>
      </c>
      <c r="F292" s="165" t="s">
        <v>277</v>
      </c>
      <c r="H292" s="166">
        <v>17</v>
      </c>
      <c r="I292" s="167"/>
      <c r="L292" s="163"/>
      <c r="M292" s="168"/>
      <c r="T292" s="169"/>
      <c r="AT292" s="164" t="s">
        <v>261</v>
      </c>
      <c r="AU292" s="164" t="s">
        <v>82</v>
      </c>
      <c r="AV292" s="14" t="s">
        <v>259</v>
      </c>
      <c r="AW292" s="14" t="s">
        <v>30</v>
      </c>
      <c r="AX292" s="14" t="s">
        <v>80</v>
      </c>
      <c r="AY292" s="164" t="s">
        <v>252</v>
      </c>
    </row>
    <row r="293" spans="2:65" s="1" customFormat="1" ht="16.5" customHeight="1">
      <c r="B293" s="32"/>
      <c r="C293" s="136" t="s">
        <v>702</v>
      </c>
      <c r="D293" s="136" t="s">
        <v>254</v>
      </c>
      <c r="E293" s="137" t="s">
        <v>2057</v>
      </c>
      <c r="F293" s="138" t="s">
        <v>2058</v>
      </c>
      <c r="G293" s="139" t="s">
        <v>345</v>
      </c>
      <c r="H293" s="140">
        <v>24</v>
      </c>
      <c r="I293" s="141"/>
      <c r="J293" s="142">
        <f>ROUND(I293*H293,2)</f>
        <v>0</v>
      </c>
      <c r="K293" s="138" t="s">
        <v>1934</v>
      </c>
      <c r="L293" s="32"/>
      <c r="M293" s="143" t="s">
        <v>1</v>
      </c>
      <c r="N293" s="144" t="s">
        <v>38</v>
      </c>
      <c r="P293" s="145">
        <f>O293*H293</f>
        <v>0</v>
      </c>
      <c r="Q293" s="145">
        <v>0</v>
      </c>
      <c r="R293" s="145">
        <f>Q293*H293</f>
        <v>0</v>
      </c>
      <c r="S293" s="145">
        <v>0</v>
      </c>
      <c r="T293" s="146">
        <f>S293*H293</f>
        <v>0</v>
      </c>
      <c r="AR293" s="147" t="s">
        <v>368</v>
      </c>
      <c r="AT293" s="147" t="s">
        <v>254</v>
      </c>
      <c r="AU293" s="147" t="s">
        <v>82</v>
      </c>
      <c r="AY293" s="17" t="s">
        <v>252</v>
      </c>
      <c r="BE293" s="148">
        <f>IF(N293="základní",J293,0)</f>
        <v>0</v>
      </c>
      <c r="BF293" s="148">
        <f>IF(N293="snížená",J293,0)</f>
        <v>0</v>
      </c>
      <c r="BG293" s="148">
        <f>IF(N293="zákl. přenesená",J293,0)</f>
        <v>0</v>
      </c>
      <c r="BH293" s="148">
        <f>IF(N293="sníž. přenesená",J293,0)</f>
        <v>0</v>
      </c>
      <c r="BI293" s="148">
        <f>IF(N293="nulová",J293,0)</f>
        <v>0</v>
      </c>
      <c r="BJ293" s="17" t="s">
        <v>80</v>
      </c>
      <c r="BK293" s="148">
        <f>ROUND(I293*H293,2)</f>
        <v>0</v>
      </c>
      <c r="BL293" s="17" t="s">
        <v>368</v>
      </c>
      <c r="BM293" s="147" t="s">
        <v>1032</v>
      </c>
    </row>
    <row r="294" spans="2:65" s="13" customFormat="1">
      <c r="B294" s="156"/>
      <c r="D294" s="150" t="s">
        <v>261</v>
      </c>
      <c r="E294" s="157" t="s">
        <v>1</v>
      </c>
      <c r="F294" s="158" t="s">
        <v>431</v>
      </c>
      <c r="H294" s="159">
        <v>24</v>
      </c>
      <c r="I294" s="160"/>
      <c r="L294" s="156"/>
      <c r="M294" s="161"/>
      <c r="T294" s="162"/>
      <c r="AT294" s="157" t="s">
        <v>261</v>
      </c>
      <c r="AU294" s="157" t="s">
        <v>82</v>
      </c>
      <c r="AV294" s="13" t="s">
        <v>82</v>
      </c>
      <c r="AW294" s="13" t="s">
        <v>30</v>
      </c>
      <c r="AX294" s="13" t="s">
        <v>73</v>
      </c>
      <c r="AY294" s="157" t="s">
        <v>252</v>
      </c>
    </row>
    <row r="295" spans="2:65" s="14" customFormat="1">
      <c r="B295" s="163"/>
      <c r="D295" s="150" t="s">
        <v>261</v>
      </c>
      <c r="E295" s="164" t="s">
        <v>1</v>
      </c>
      <c r="F295" s="165" t="s">
        <v>277</v>
      </c>
      <c r="H295" s="166">
        <v>24</v>
      </c>
      <c r="I295" s="167"/>
      <c r="L295" s="163"/>
      <c r="M295" s="168"/>
      <c r="T295" s="169"/>
      <c r="AT295" s="164" t="s">
        <v>261</v>
      </c>
      <c r="AU295" s="164" t="s">
        <v>82</v>
      </c>
      <c r="AV295" s="14" t="s">
        <v>259</v>
      </c>
      <c r="AW295" s="14" t="s">
        <v>30</v>
      </c>
      <c r="AX295" s="14" t="s">
        <v>80</v>
      </c>
      <c r="AY295" s="164" t="s">
        <v>252</v>
      </c>
    </row>
    <row r="296" spans="2:65" s="1" customFormat="1" ht="21.75" customHeight="1">
      <c r="B296" s="32"/>
      <c r="C296" s="136" t="s">
        <v>707</v>
      </c>
      <c r="D296" s="136" t="s">
        <v>254</v>
      </c>
      <c r="E296" s="137" t="s">
        <v>2059</v>
      </c>
      <c r="F296" s="138" t="s">
        <v>2060</v>
      </c>
      <c r="G296" s="139" t="s">
        <v>336</v>
      </c>
      <c r="H296" s="140">
        <v>2.8000000000000001E-2</v>
      </c>
      <c r="I296" s="141"/>
      <c r="J296" s="142">
        <f>ROUND(I296*H296,2)</f>
        <v>0</v>
      </c>
      <c r="K296" s="138" t="s">
        <v>1934</v>
      </c>
      <c r="L296" s="32"/>
      <c r="M296" s="143" t="s">
        <v>1</v>
      </c>
      <c r="N296" s="144" t="s">
        <v>38</v>
      </c>
      <c r="P296" s="145">
        <f>O296*H296</f>
        <v>0</v>
      </c>
      <c r="Q296" s="145">
        <v>0</v>
      </c>
      <c r="R296" s="145">
        <f>Q296*H296</f>
        <v>0</v>
      </c>
      <c r="S296" s="145">
        <v>0</v>
      </c>
      <c r="T296" s="146">
        <f>S296*H296</f>
        <v>0</v>
      </c>
      <c r="AR296" s="147" t="s">
        <v>368</v>
      </c>
      <c r="AT296" s="147" t="s">
        <v>254</v>
      </c>
      <c r="AU296" s="147" t="s">
        <v>82</v>
      </c>
      <c r="AY296" s="17" t="s">
        <v>252</v>
      </c>
      <c r="BE296" s="148">
        <f>IF(N296="základní",J296,0)</f>
        <v>0</v>
      </c>
      <c r="BF296" s="148">
        <f>IF(N296="snížená",J296,0)</f>
        <v>0</v>
      </c>
      <c r="BG296" s="148">
        <f>IF(N296="zákl. přenesená",J296,0)</f>
        <v>0</v>
      </c>
      <c r="BH296" s="148">
        <f>IF(N296="sníž. přenesená",J296,0)</f>
        <v>0</v>
      </c>
      <c r="BI296" s="148">
        <f>IF(N296="nulová",J296,0)</f>
        <v>0</v>
      </c>
      <c r="BJ296" s="17" t="s">
        <v>80</v>
      </c>
      <c r="BK296" s="148">
        <f>ROUND(I296*H296,2)</f>
        <v>0</v>
      </c>
      <c r="BL296" s="17" t="s">
        <v>368</v>
      </c>
      <c r="BM296" s="147" t="s">
        <v>1043</v>
      </c>
    </row>
    <row r="297" spans="2:65" s="11" customFormat="1" ht="22.9" customHeight="1">
      <c r="B297" s="124"/>
      <c r="D297" s="125" t="s">
        <v>72</v>
      </c>
      <c r="E297" s="134" t="s">
        <v>1297</v>
      </c>
      <c r="F297" s="134" t="s">
        <v>2061</v>
      </c>
      <c r="I297" s="127"/>
      <c r="J297" s="135">
        <f>BK297</f>
        <v>0</v>
      </c>
      <c r="L297" s="124"/>
      <c r="M297" s="129"/>
      <c r="P297" s="130">
        <f>SUM(P298:P306)</f>
        <v>0</v>
      </c>
      <c r="R297" s="130">
        <f>SUM(R298:R306)</f>
        <v>0</v>
      </c>
      <c r="T297" s="131">
        <f>SUM(T298:T306)</f>
        <v>0</v>
      </c>
      <c r="AR297" s="125" t="s">
        <v>82</v>
      </c>
      <c r="AT297" s="132" t="s">
        <v>72</v>
      </c>
      <c r="AU297" s="132" t="s">
        <v>80</v>
      </c>
      <c r="AY297" s="125" t="s">
        <v>252</v>
      </c>
      <c r="BK297" s="133">
        <f>SUM(BK298:BK306)</f>
        <v>0</v>
      </c>
    </row>
    <row r="298" spans="2:65" s="1" customFormat="1" ht="16.5" customHeight="1">
      <c r="B298" s="32"/>
      <c r="C298" s="136" t="s">
        <v>712</v>
      </c>
      <c r="D298" s="136" t="s">
        <v>254</v>
      </c>
      <c r="E298" s="137" t="s">
        <v>2062</v>
      </c>
      <c r="F298" s="138" t="s">
        <v>2063</v>
      </c>
      <c r="G298" s="139" t="s">
        <v>610</v>
      </c>
      <c r="H298" s="140">
        <v>85</v>
      </c>
      <c r="I298" s="141"/>
      <c r="J298" s="142">
        <f>ROUND(I298*H298,2)</f>
        <v>0</v>
      </c>
      <c r="K298" s="138" t="s">
        <v>1934</v>
      </c>
      <c r="L298" s="32"/>
      <c r="M298" s="143" t="s">
        <v>1</v>
      </c>
      <c r="N298" s="144" t="s">
        <v>38</v>
      </c>
      <c r="P298" s="145">
        <f>O298*H298</f>
        <v>0</v>
      </c>
      <c r="Q298" s="145">
        <v>0</v>
      </c>
      <c r="R298" s="145">
        <f>Q298*H298</f>
        <v>0</v>
      </c>
      <c r="S298" s="145">
        <v>0</v>
      </c>
      <c r="T298" s="146">
        <f>S298*H298</f>
        <v>0</v>
      </c>
      <c r="AR298" s="147" t="s">
        <v>368</v>
      </c>
      <c r="AT298" s="147" t="s">
        <v>254</v>
      </c>
      <c r="AU298" s="147" t="s">
        <v>82</v>
      </c>
      <c r="AY298" s="17" t="s">
        <v>252</v>
      </c>
      <c r="BE298" s="148">
        <f>IF(N298="základní",J298,0)</f>
        <v>0</v>
      </c>
      <c r="BF298" s="148">
        <f>IF(N298="snížená",J298,0)</f>
        <v>0</v>
      </c>
      <c r="BG298" s="148">
        <f>IF(N298="zákl. přenesená",J298,0)</f>
        <v>0</v>
      </c>
      <c r="BH298" s="148">
        <f>IF(N298="sníž. přenesená",J298,0)</f>
        <v>0</v>
      </c>
      <c r="BI298" s="148">
        <f>IF(N298="nulová",J298,0)</f>
        <v>0</v>
      </c>
      <c r="BJ298" s="17" t="s">
        <v>80</v>
      </c>
      <c r="BK298" s="148">
        <f>ROUND(I298*H298,2)</f>
        <v>0</v>
      </c>
      <c r="BL298" s="17" t="s">
        <v>368</v>
      </c>
      <c r="BM298" s="147" t="s">
        <v>1054</v>
      </c>
    </row>
    <row r="299" spans="2:65" s="13" customFormat="1">
      <c r="B299" s="156"/>
      <c r="D299" s="150" t="s">
        <v>261</v>
      </c>
      <c r="E299" s="157" t="s">
        <v>1</v>
      </c>
      <c r="F299" s="158" t="s">
        <v>863</v>
      </c>
      <c r="H299" s="159">
        <v>85</v>
      </c>
      <c r="I299" s="160"/>
      <c r="L299" s="156"/>
      <c r="M299" s="161"/>
      <c r="T299" s="162"/>
      <c r="AT299" s="157" t="s">
        <v>261</v>
      </c>
      <c r="AU299" s="157" t="s">
        <v>82</v>
      </c>
      <c r="AV299" s="13" t="s">
        <v>82</v>
      </c>
      <c r="AW299" s="13" t="s">
        <v>30</v>
      </c>
      <c r="AX299" s="13" t="s">
        <v>73</v>
      </c>
      <c r="AY299" s="157" t="s">
        <v>252</v>
      </c>
    </row>
    <row r="300" spans="2:65" s="14" customFormat="1">
      <c r="B300" s="163"/>
      <c r="D300" s="150" t="s">
        <v>261</v>
      </c>
      <c r="E300" s="164" t="s">
        <v>1</v>
      </c>
      <c r="F300" s="165" t="s">
        <v>277</v>
      </c>
      <c r="H300" s="166">
        <v>85</v>
      </c>
      <c r="I300" s="167"/>
      <c r="L300" s="163"/>
      <c r="M300" s="168"/>
      <c r="T300" s="169"/>
      <c r="AT300" s="164" t="s">
        <v>261</v>
      </c>
      <c r="AU300" s="164" t="s">
        <v>82</v>
      </c>
      <c r="AV300" s="14" t="s">
        <v>259</v>
      </c>
      <c r="AW300" s="14" t="s">
        <v>30</v>
      </c>
      <c r="AX300" s="14" t="s">
        <v>80</v>
      </c>
      <c r="AY300" s="164" t="s">
        <v>252</v>
      </c>
    </row>
    <row r="301" spans="2:65" s="1" customFormat="1" ht="16.5" customHeight="1">
      <c r="B301" s="32"/>
      <c r="C301" s="136" t="s">
        <v>717</v>
      </c>
      <c r="D301" s="136" t="s">
        <v>254</v>
      </c>
      <c r="E301" s="137" t="s">
        <v>2064</v>
      </c>
      <c r="F301" s="138" t="s">
        <v>2065</v>
      </c>
      <c r="G301" s="139" t="s">
        <v>610</v>
      </c>
      <c r="H301" s="140">
        <v>36</v>
      </c>
      <c r="I301" s="141"/>
      <c r="J301" s="142">
        <f>ROUND(I301*H301,2)</f>
        <v>0</v>
      </c>
      <c r="K301" s="138" t="s">
        <v>1934</v>
      </c>
      <c r="L301" s="32"/>
      <c r="M301" s="143" t="s">
        <v>1</v>
      </c>
      <c r="N301" s="144" t="s">
        <v>38</v>
      </c>
      <c r="P301" s="145">
        <f>O301*H301</f>
        <v>0</v>
      </c>
      <c r="Q301" s="145">
        <v>0</v>
      </c>
      <c r="R301" s="145">
        <f>Q301*H301</f>
        <v>0</v>
      </c>
      <c r="S301" s="145">
        <v>0</v>
      </c>
      <c r="T301" s="146">
        <f>S301*H301</f>
        <v>0</v>
      </c>
      <c r="AR301" s="147" t="s">
        <v>368</v>
      </c>
      <c r="AT301" s="147" t="s">
        <v>254</v>
      </c>
      <c r="AU301" s="147" t="s">
        <v>82</v>
      </c>
      <c r="AY301" s="17" t="s">
        <v>252</v>
      </c>
      <c r="BE301" s="148">
        <f>IF(N301="základní",J301,0)</f>
        <v>0</v>
      </c>
      <c r="BF301" s="148">
        <f>IF(N301="snížená",J301,0)</f>
        <v>0</v>
      </c>
      <c r="BG301" s="148">
        <f>IF(N301="zákl. přenesená",J301,0)</f>
        <v>0</v>
      </c>
      <c r="BH301" s="148">
        <f>IF(N301="sníž. přenesená",J301,0)</f>
        <v>0</v>
      </c>
      <c r="BI301" s="148">
        <f>IF(N301="nulová",J301,0)</f>
        <v>0</v>
      </c>
      <c r="BJ301" s="17" t="s">
        <v>80</v>
      </c>
      <c r="BK301" s="148">
        <f>ROUND(I301*H301,2)</f>
        <v>0</v>
      </c>
      <c r="BL301" s="17" t="s">
        <v>368</v>
      </c>
      <c r="BM301" s="147" t="s">
        <v>1063</v>
      </c>
    </row>
    <row r="302" spans="2:65" s="13" customFormat="1">
      <c r="B302" s="156"/>
      <c r="D302" s="150" t="s">
        <v>261</v>
      </c>
      <c r="E302" s="157" t="s">
        <v>1</v>
      </c>
      <c r="F302" s="158" t="s">
        <v>553</v>
      </c>
      <c r="H302" s="159">
        <v>36</v>
      </c>
      <c r="I302" s="160"/>
      <c r="L302" s="156"/>
      <c r="M302" s="161"/>
      <c r="T302" s="162"/>
      <c r="AT302" s="157" t="s">
        <v>261</v>
      </c>
      <c r="AU302" s="157" t="s">
        <v>82</v>
      </c>
      <c r="AV302" s="13" t="s">
        <v>82</v>
      </c>
      <c r="AW302" s="13" t="s">
        <v>30</v>
      </c>
      <c r="AX302" s="13" t="s">
        <v>73</v>
      </c>
      <c r="AY302" s="157" t="s">
        <v>252</v>
      </c>
    </row>
    <row r="303" spans="2:65" s="14" customFormat="1">
      <c r="B303" s="163"/>
      <c r="D303" s="150" t="s">
        <v>261</v>
      </c>
      <c r="E303" s="164" t="s">
        <v>1</v>
      </c>
      <c r="F303" s="165" t="s">
        <v>277</v>
      </c>
      <c r="H303" s="166">
        <v>36</v>
      </c>
      <c r="I303" s="167"/>
      <c r="L303" s="163"/>
      <c r="M303" s="168"/>
      <c r="T303" s="169"/>
      <c r="AT303" s="164" t="s">
        <v>261</v>
      </c>
      <c r="AU303" s="164" t="s">
        <v>82</v>
      </c>
      <c r="AV303" s="14" t="s">
        <v>259</v>
      </c>
      <c r="AW303" s="14" t="s">
        <v>30</v>
      </c>
      <c r="AX303" s="14" t="s">
        <v>80</v>
      </c>
      <c r="AY303" s="164" t="s">
        <v>252</v>
      </c>
    </row>
    <row r="304" spans="2:65" s="1" customFormat="1" ht="16.5" customHeight="1">
      <c r="B304" s="32"/>
      <c r="C304" s="136" t="s">
        <v>722</v>
      </c>
      <c r="D304" s="136" t="s">
        <v>254</v>
      </c>
      <c r="E304" s="137" t="s">
        <v>2066</v>
      </c>
      <c r="F304" s="138" t="s">
        <v>2067</v>
      </c>
      <c r="G304" s="139" t="s">
        <v>610</v>
      </c>
      <c r="H304" s="140">
        <v>32</v>
      </c>
      <c r="I304" s="141"/>
      <c r="J304" s="142">
        <f>ROUND(I304*H304,2)</f>
        <v>0</v>
      </c>
      <c r="K304" s="138" t="s">
        <v>1934</v>
      </c>
      <c r="L304" s="32"/>
      <c r="M304" s="143" t="s">
        <v>1</v>
      </c>
      <c r="N304" s="144" t="s">
        <v>38</v>
      </c>
      <c r="P304" s="145">
        <f>O304*H304</f>
        <v>0</v>
      </c>
      <c r="Q304" s="145">
        <v>0</v>
      </c>
      <c r="R304" s="145">
        <f>Q304*H304</f>
        <v>0</v>
      </c>
      <c r="S304" s="145">
        <v>0</v>
      </c>
      <c r="T304" s="146">
        <f>S304*H304</f>
        <v>0</v>
      </c>
      <c r="AR304" s="147" t="s">
        <v>368</v>
      </c>
      <c r="AT304" s="147" t="s">
        <v>254</v>
      </c>
      <c r="AU304" s="147" t="s">
        <v>82</v>
      </c>
      <c r="AY304" s="17" t="s">
        <v>252</v>
      </c>
      <c r="BE304" s="148">
        <f>IF(N304="základní",J304,0)</f>
        <v>0</v>
      </c>
      <c r="BF304" s="148">
        <f>IF(N304="snížená",J304,0)</f>
        <v>0</v>
      </c>
      <c r="BG304" s="148">
        <f>IF(N304="zákl. přenesená",J304,0)</f>
        <v>0</v>
      </c>
      <c r="BH304" s="148">
        <f>IF(N304="sníž. přenesená",J304,0)</f>
        <v>0</v>
      </c>
      <c r="BI304" s="148">
        <f>IF(N304="nulová",J304,0)</f>
        <v>0</v>
      </c>
      <c r="BJ304" s="17" t="s">
        <v>80</v>
      </c>
      <c r="BK304" s="148">
        <f>ROUND(I304*H304,2)</f>
        <v>0</v>
      </c>
      <c r="BL304" s="17" t="s">
        <v>368</v>
      </c>
      <c r="BM304" s="147" t="s">
        <v>1074</v>
      </c>
    </row>
    <row r="305" spans="2:65" s="13" customFormat="1">
      <c r="B305" s="156"/>
      <c r="D305" s="150" t="s">
        <v>261</v>
      </c>
      <c r="E305" s="157" t="s">
        <v>1</v>
      </c>
      <c r="F305" s="158" t="s">
        <v>489</v>
      </c>
      <c r="H305" s="159">
        <v>32</v>
      </c>
      <c r="I305" s="160"/>
      <c r="L305" s="156"/>
      <c r="M305" s="161"/>
      <c r="T305" s="162"/>
      <c r="AT305" s="157" t="s">
        <v>261</v>
      </c>
      <c r="AU305" s="157" t="s">
        <v>82</v>
      </c>
      <c r="AV305" s="13" t="s">
        <v>82</v>
      </c>
      <c r="AW305" s="13" t="s">
        <v>30</v>
      </c>
      <c r="AX305" s="13" t="s">
        <v>73</v>
      </c>
      <c r="AY305" s="157" t="s">
        <v>252</v>
      </c>
    </row>
    <row r="306" spans="2:65" s="14" customFormat="1">
      <c r="B306" s="163"/>
      <c r="D306" s="150" t="s">
        <v>261</v>
      </c>
      <c r="E306" s="164" t="s">
        <v>1</v>
      </c>
      <c r="F306" s="165" t="s">
        <v>277</v>
      </c>
      <c r="H306" s="166">
        <v>32</v>
      </c>
      <c r="I306" s="167"/>
      <c r="L306" s="163"/>
      <c r="M306" s="168"/>
      <c r="T306" s="169"/>
      <c r="AT306" s="164" t="s">
        <v>261</v>
      </c>
      <c r="AU306" s="164" t="s">
        <v>82</v>
      </c>
      <c r="AV306" s="14" t="s">
        <v>259</v>
      </c>
      <c r="AW306" s="14" t="s">
        <v>30</v>
      </c>
      <c r="AX306" s="14" t="s">
        <v>80</v>
      </c>
      <c r="AY306" s="164" t="s">
        <v>252</v>
      </c>
    </row>
    <row r="307" spans="2:65" s="11" customFormat="1" ht="22.9" customHeight="1">
      <c r="B307" s="124"/>
      <c r="D307" s="125" t="s">
        <v>72</v>
      </c>
      <c r="E307" s="134" t="s">
        <v>930</v>
      </c>
      <c r="F307" s="134" t="s">
        <v>2068</v>
      </c>
      <c r="I307" s="127"/>
      <c r="J307" s="135">
        <f>BK307</f>
        <v>0</v>
      </c>
      <c r="L307" s="124"/>
      <c r="M307" s="129"/>
      <c r="P307" s="130">
        <f>SUM(P308:P354)</f>
        <v>0</v>
      </c>
      <c r="R307" s="130">
        <f>SUM(R308:R354)</f>
        <v>0</v>
      </c>
      <c r="T307" s="131">
        <f>SUM(T308:T354)</f>
        <v>0</v>
      </c>
      <c r="AR307" s="125" t="s">
        <v>80</v>
      </c>
      <c r="AT307" s="132" t="s">
        <v>72</v>
      </c>
      <c r="AU307" s="132" t="s">
        <v>80</v>
      </c>
      <c r="AY307" s="125" t="s">
        <v>252</v>
      </c>
      <c r="BK307" s="133">
        <f>SUM(BK308:BK354)</f>
        <v>0</v>
      </c>
    </row>
    <row r="308" spans="2:65" s="1" customFormat="1" ht="16.5" customHeight="1">
      <c r="B308" s="32"/>
      <c r="C308" s="136" t="s">
        <v>732</v>
      </c>
      <c r="D308" s="136" t="s">
        <v>254</v>
      </c>
      <c r="E308" s="137" t="s">
        <v>2069</v>
      </c>
      <c r="F308" s="138" t="s">
        <v>2070</v>
      </c>
      <c r="G308" s="139" t="s">
        <v>610</v>
      </c>
      <c r="H308" s="140">
        <v>4.2</v>
      </c>
      <c r="I308" s="141"/>
      <c r="J308" s="142">
        <f>ROUND(I308*H308,2)</f>
        <v>0</v>
      </c>
      <c r="K308" s="138" t="s">
        <v>1934</v>
      </c>
      <c r="L308" s="32"/>
      <c r="M308" s="143" t="s">
        <v>1</v>
      </c>
      <c r="N308" s="144" t="s">
        <v>38</v>
      </c>
      <c r="P308" s="145">
        <f>O308*H308</f>
        <v>0</v>
      </c>
      <c r="Q308" s="145">
        <v>0</v>
      </c>
      <c r="R308" s="145">
        <f>Q308*H308</f>
        <v>0</v>
      </c>
      <c r="S308" s="145">
        <v>0</v>
      </c>
      <c r="T308" s="146">
        <f>S308*H308</f>
        <v>0</v>
      </c>
      <c r="AR308" s="147" t="s">
        <v>259</v>
      </c>
      <c r="AT308" s="147" t="s">
        <v>254</v>
      </c>
      <c r="AU308" s="147" t="s">
        <v>82</v>
      </c>
      <c r="AY308" s="17" t="s">
        <v>252</v>
      </c>
      <c r="BE308" s="148">
        <f>IF(N308="základní",J308,0)</f>
        <v>0</v>
      </c>
      <c r="BF308" s="148">
        <f>IF(N308="snížená",J308,0)</f>
        <v>0</v>
      </c>
      <c r="BG308" s="148">
        <f>IF(N308="zákl. přenesená",J308,0)</f>
        <v>0</v>
      </c>
      <c r="BH308" s="148">
        <f>IF(N308="sníž. přenesená",J308,0)</f>
        <v>0</v>
      </c>
      <c r="BI308" s="148">
        <f>IF(N308="nulová",J308,0)</f>
        <v>0</v>
      </c>
      <c r="BJ308" s="17" t="s">
        <v>80</v>
      </c>
      <c r="BK308" s="148">
        <f>ROUND(I308*H308,2)</f>
        <v>0</v>
      </c>
      <c r="BL308" s="17" t="s">
        <v>259</v>
      </c>
      <c r="BM308" s="147" t="s">
        <v>1084</v>
      </c>
    </row>
    <row r="309" spans="2:65" s="13" customFormat="1">
      <c r="B309" s="156"/>
      <c r="D309" s="150" t="s">
        <v>261</v>
      </c>
      <c r="E309" s="157" t="s">
        <v>1</v>
      </c>
      <c r="F309" s="158" t="s">
        <v>2071</v>
      </c>
      <c r="H309" s="159">
        <v>4.2</v>
      </c>
      <c r="I309" s="160"/>
      <c r="L309" s="156"/>
      <c r="M309" s="161"/>
      <c r="T309" s="162"/>
      <c r="AT309" s="157" t="s">
        <v>261</v>
      </c>
      <c r="AU309" s="157" t="s">
        <v>82</v>
      </c>
      <c r="AV309" s="13" t="s">
        <v>82</v>
      </c>
      <c r="AW309" s="13" t="s">
        <v>30</v>
      </c>
      <c r="AX309" s="13" t="s">
        <v>73</v>
      </c>
      <c r="AY309" s="157" t="s">
        <v>252</v>
      </c>
    </row>
    <row r="310" spans="2:65" s="14" customFormat="1">
      <c r="B310" s="163"/>
      <c r="D310" s="150" t="s">
        <v>261</v>
      </c>
      <c r="E310" s="164" t="s">
        <v>1</v>
      </c>
      <c r="F310" s="165" t="s">
        <v>277</v>
      </c>
      <c r="H310" s="166">
        <v>4.2</v>
      </c>
      <c r="I310" s="167"/>
      <c r="L310" s="163"/>
      <c r="M310" s="168"/>
      <c r="T310" s="169"/>
      <c r="AT310" s="164" t="s">
        <v>261</v>
      </c>
      <c r="AU310" s="164" t="s">
        <v>82</v>
      </c>
      <c r="AV310" s="14" t="s">
        <v>259</v>
      </c>
      <c r="AW310" s="14" t="s">
        <v>30</v>
      </c>
      <c r="AX310" s="14" t="s">
        <v>80</v>
      </c>
      <c r="AY310" s="164" t="s">
        <v>252</v>
      </c>
    </row>
    <row r="311" spans="2:65" s="1" customFormat="1" ht="21.75" customHeight="1">
      <c r="B311" s="32"/>
      <c r="C311" s="136" t="s">
        <v>740</v>
      </c>
      <c r="D311" s="136" t="s">
        <v>254</v>
      </c>
      <c r="E311" s="137" t="s">
        <v>2072</v>
      </c>
      <c r="F311" s="138" t="s">
        <v>2073</v>
      </c>
      <c r="G311" s="139" t="s">
        <v>610</v>
      </c>
      <c r="H311" s="140">
        <v>4.2</v>
      </c>
      <c r="I311" s="141"/>
      <c r="J311" s="142">
        <f>ROUND(I311*H311,2)</f>
        <v>0</v>
      </c>
      <c r="K311" s="138" t="s">
        <v>1934</v>
      </c>
      <c r="L311" s="32"/>
      <c r="M311" s="143" t="s">
        <v>1</v>
      </c>
      <c r="N311" s="144" t="s">
        <v>38</v>
      </c>
      <c r="P311" s="145">
        <f>O311*H311</f>
        <v>0</v>
      </c>
      <c r="Q311" s="145">
        <v>0</v>
      </c>
      <c r="R311" s="145">
        <f>Q311*H311</f>
        <v>0</v>
      </c>
      <c r="S311" s="145">
        <v>0</v>
      </c>
      <c r="T311" s="146">
        <f>S311*H311</f>
        <v>0</v>
      </c>
      <c r="AR311" s="147" t="s">
        <v>259</v>
      </c>
      <c r="AT311" s="147" t="s">
        <v>254</v>
      </c>
      <c r="AU311" s="147" t="s">
        <v>82</v>
      </c>
      <c r="AY311" s="17" t="s">
        <v>252</v>
      </c>
      <c r="BE311" s="148">
        <f>IF(N311="základní",J311,0)</f>
        <v>0</v>
      </c>
      <c r="BF311" s="148">
        <f>IF(N311="snížená",J311,0)</f>
        <v>0</v>
      </c>
      <c r="BG311" s="148">
        <f>IF(N311="zákl. přenesená",J311,0)</f>
        <v>0</v>
      </c>
      <c r="BH311" s="148">
        <f>IF(N311="sníž. přenesená",J311,0)</f>
        <v>0</v>
      </c>
      <c r="BI311" s="148">
        <f>IF(N311="nulová",J311,0)</f>
        <v>0</v>
      </c>
      <c r="BJ311" s="17" t="s">
        <v>80</v>
      </c>
      <c r="BK311" s="148">
        <f>ROUND(I311*H311,2)</f>
        <v>0</v>
      </c>
      <c r="BL311" s="17" t="s">
        <v>259</v>
      </c>
      <c r="BM311" s="147" t="s">
        <v>1095</v>
      </c>
    </row>
    <row r="312" spans="2:65" s="13" customFormat="1">
      <c r="B312" s="156"/>
      <c r="D312" s="150" t="s">
        <v>261</v>
      </c>
      <c r="E312" s="157" t="s">
        <v>1</v>
      </c>
      <c r="F312" s="158" t="s">
        <v>2071</v>
      </c>
      <c r="H312" s="159">
        <v>4.2</v>
      </c>
      <c r="I312" s="160"/>
      <c r="L312" s="156"/>
      <c r="M312" s="161"/>
      <c r="T312" s="162"/>
      <c r="AT312" s="157" t="s">
        <v>261</v>
      </c>
      <c r="AU312" s="157" t="s">
        <v>82</v>
      </c>
      <c r="AV312" s="13" t="s">
        <v>82</v>
      </c>
      <c r="AW312" s="13" t="s">
        <v>30</v>
      </c>
      <c r="AX312" s="13" t="s">
        <v>73</v>
      </c>
      <c r="AY312" s="157" t="s">
        <v>252</v>
      </c>
    </row>
    <row r="313" spans="2:65" s="14" customFormat="1">
      <c r="B313" s="163"/>
      <c r="D313" s="150" t="s">
        <v>261</v>
      </c>
      <c r="E313" s="164" t="s">
        <v>1</v>
      </c>
      <c r="F313" s="165" t="s">
        <v>277</v>
      </c>
      <c r="H313" s="166">
        <v>4.2</v>
      </c>
      <c r="I313" s="167"/>
      <c r="L313" s="163"/>
      <c r="M313" s="168"/>
      <c r="T313" s="169"/>
      <c r="AT313" s="164" t="s">
        <v>261</v>
      </c>
      <c r="AU313" s="164" t="s">
        <v>82</v>
      </c>
      <c r="AV313" s="14" t="s">
        <v>259</v>
      </c>
      <c r="AW313" s="14" t="s">
        <v>30</v>
      </c>
      <c r="AX313" s="14" t="s">
        <v>80</v>
      </c>
      <c r="AY313" s="164" t="s">
        <v>252</v>
      </c>
    </row>
    <row r="314" spans="2:65" s="1" customFormat="1" ht="21.75" customHeight="1">
      <c r="B314" s="32"/>
      <c r="C314" s="136" t="s">
        <v>744</v>
      </c>
      <c r="D314" s="136" t="s">
        <v>254</v>
      </c>
      <c r="E314" s="137" t="s">
        <v>2074</v>
      </c>
      <c r="F314" s="138" t="s">
        <v>2075</v>
      </c>
      <c r="G314" s="139" t="s">
        <v>610</v>
      </c>
      <c r="H314" s="140">
        <v>4.2</v>
      </c>
      <c r="I314" s="141"/>
      <c r="J314" s="142">
        <f>ROUND(I314*H314,2)</f>
        <v>0</v>
      </c>
      <c r="K314" s="138" t="s">
        <v>1934</v>
      </c>
      <c r="L314" s="32"/>
      <c r="M314" s="143" t="s">
        <v>1</v>
      </c>
      <c r="N314" s="144" t="s">
        <v>38</v>
      </c>
      <c r="P314" s="145">
        <f>O314*H314</f>
        <v>0</v>
      </c>
      <c r="Q314" s="145">
        <v>0</v>
      </c>
      <c r="R314" s="145">
        <f>Q314*H314</f>
        <v>0</v>
      </c>
      <c r="S314" s="145">
        <v>0</v>
      </c>
      <c r="T314" s="146">
        <f>S314*H314</f>
        <v>0</v>
      </c>
      <c r="AR314" s="147" t="s">
        <v>259</v>
      </c>
      <c r="AT314" s="147" t="s">
        <v>254</v>
      </c>
      <c r="AU314" s="147" t="s">
        <v>82</v>
      </c>
      <c r="AY314" s="17" t="s">
        <v>252</v>
      </c>
      <c r="BE314" s="148">
        <f>IF(N314="základní",J314,0)</f>
        <v>0</v>
      </c>
      <c r="BF314" s="148">
        <f>IF(N314="snížená",J314,0)</f>
        <v>0</v>
      </c>
      <c r="BG314" s="148">
        <f>IF(N314="zákl. přenesená",J314,0)</f>
        <v>0</v>
      </c>
      <c r="BH314" s="148">
        <f>IF(N314="sníž. přenesená",J314,0)</f>
        <v>0</v>
      </c>
      <c r="BI314" s="148">
        <f>IF(N314="nulová",J314,0)</f>
        <v>0</v>
      </c>
      <c r="BJ314" s="17" t="s">
        <v>80</v>
      </c>
      <c r="BK314" s="148">
        <f>ROUND(I314*H314,2)</f>
        <v>0</v>
      </c>
      <c r="BL314" s="17" t="s">
        <v>259</v>
      </c>
      <c r="BM314" s="147" t="s">
        <v>1112</v>
      </c>
    </row>
    <row r="315" spans="2:65" s="13" customFormat="1">
      <c r="B315" s="156"/>
      <c r="D315" s="150" t="s">
        <v>261</v>
      </c>
      <c r="E315" s="157" t="s">
        <v>1</v>
      </c>
      <c r="F315" s="158" t="s">
        <v>2071</v>
      </c>
      <c r="H315" s="159">
        <v>4.2</v>
      </c>
      <c r="I315" s="160"/>
      <c r="L315" s="156"/>
      <c r="M315" s="161"/>
      <c r="T315" s="162"/>
      <c r="AT315" s="157" t="s">
        <v>261</v>
      </c>
      <c r="AU315" s="157" t="s">
        <v>82</v>
      </c>
      <c r="AV315" s="13" t="s">
        <v>82</v>
      </c>
      <c r="AW315" s="13" t="s">
        <v>30</v>
      </c>
      <c r="AX315" s="13" t="s">
        <v>73</v>
      </c>
      <c r="AY315" s="157" t="s">
        <v>252</v>
      </c>
    </row>
    <row r="316" spans="2:65" s="14" customFormat="1">
      <c r="B316" s="163"/>
      <c r="D316" s="150" t="s">
        <v>261</v>
      </c>
      <c r="E316" s="164" t="s">
        <v>1</v>
      </c>
      <c r="F316" s="165" t="s">
        <v>277</v>
      </c>
      <c r="H316" s="166">
        <v>4.2</v>
      </c>
      <c r="I316" s="167"/>
      <c r="L316" s="163"/>
      <c r="M316" s="168"/>
      <c r="T316" s="169"/>
      <c r="AT316" s="164" t="s">
        <v>261</v>
      </c>
      <c r="AU316" s="164" t="s">
        <v>82</v>
      </c>
      <c r="AV316" s="14" t="s">
        <v>259</v>
      </c>
      <c r="AW316" s="14" t="s">
        <v>30</v>
      </c>
      <c r="AX316" s="14" t="s">
        <v>80</v>
      </c>
      <c r="AY316" s="164" t="s">
        <v>252</v>
      </c>
    </row>
    <row r="317" spans="2:65" s="1" customFormat="1" ht="16.5" customHeight="1">
      <c r="B317" s="32"/>
      <c r="C317" s="136" t="s">
        <v>752</v>
      </c>
      <c r="D317" s="136" t="s">
        <v>254</v>
      </c>
      <c r="E317" s="137" t="s">
        <v>2076</v>
      </c>
      <c r="F317" s="138" t="s">
        <v>2077</v>
      </c>
      <c r="G317" s="139" t="s">
        <v>610</v>
      </c>
      <c r="H317" s="140">
        <v>0.6</v>
      </c>
      <c r="I317" s="141"/>
      <c r="J317" s="142">
        <f>ROUND(I317*H317,2)</f>
        <v>0</v>
      </c>
      <c r="K317" s="138" t="s">
        <v>1934</v>
      </c>
      <c r="L317" s="32"/>
      <c r="M317" s="143" t="s">
        <v>1</v>
      </c>
      <c r="N317" s="144" t="s">
        <v>38</v>
      </c>
      <c r="P317" s="145">
        <f>O317*H317</f>
        <v>0</v>
      </c>
      <c r="Q317" s="145">
        <v>0</v>
      </c>
      <c r="R317" s="145">
        <f>Q317*H317</f>
        <v>0</v>
      </c>
      <c r="S317" s="145">
        <v>0</v>
      </c>
      <c r="T317" s="146">
        <f>S317*H317</f>
        <v>0</v>
      </c>
      <c r="AR317" s="147" t="s">
        <v>259</v>
      </c>
      <c r="AT317" s="147" t="s">
        <v>254</v>
      </c>
      <c r="AU317" s="147" t="s">
        <v>82</v>
      </c>
      <c r="AY317" s="17" t="s">
        <v>252</v>
      </c>
      <c r="BE317" s="148">
        <f>IF(N317="základní",J317,0)</f>
        <v>0</v>
      </c>
      <c r="BF317" s="148">
        <f>IF(N317="snížená",J317,0)</f>
        <v>0</v>
      </c>
      <c r="BG317" s="148">
        <f>IF(N317="zákl. přenesená",J317,0)</f>
        <v>0</v>
      </c>
      <c r="BH317" s="148">
        <f>IF(N317="sníž. přenesená",J317,0)</f>
        <v>0</v>
      </c>
      <c r="BI317" s="148">
        <f>IF(N317="nulová",J317,0)</f>
        <v>0</v>
      </c>
      <c r="BJ317" s="17" t="s">
        <v>80</v>
      </c>
      <c r="BK317" s="148">
        <f>ROUND(I317*H317,2)</f>
        <v>0</v>
      </c>
      <c r="BL317" s="17" t="s">
        <v>259</v>
      </c>
      <c r="BM317" s="147" t="s">
        <v>1127</v>
      </c>
    </row>
    <row r="318" spans="2:65" s="13" customFormat="1">
      <c r="B318" s="156"/>
      <c r="D318" s="150" t="s">
        <v>261</v>
      </c>
      <c r="E318" s="157" t="s">
        <v>1</v>
      </c>
      <c r="F318" s="158" t="s">
        <v>2078</v>
      </c>
      <c r="H318" s="159">
        <v>0.6</v>
      </c>
      <c r="I318" s="160"/>
      <c r="L318" s="156"/>
      <c r="M318" s="161"/>
      <c r="T318" s="162"/>
      <c r="AT318" s="157" t="s">
        <v>261</v>
      </c>
      <c r="AU318" s="157" t="s">
        <v>82</v>
      </c>
      <c r="AV318" s="13" t="s">
        <v>82</v>
      </c>
      <c r="AW318" s="13" t="s">
        <v>30</v>
      </c>
      <c r="AX318" s="13" t="s">
        <v>73</v>
      </c>
      <c r="AY318" s="157" t="s">
        <v>252</v>
      </c>
    </row>
    <row r="319" spans="2:65" s="14" customFormat="1">
      <c r="B319" s="163"/>
      <c r="D319" s="150" t="s">
        <v>261</v>
      </c>
      <c r="E319" s="164" t="s">
        <v>1</v>
      </c>
      <c r="F319" s="165" t="s">
        <v>277</v>
      </c>
      <c r="H319" s="166">
        <v>0.6</v>
      </c>
      <c r="I319" s="167"/>
      <c r="L319" s="163"/>
      <c r="M319" s="168"/>
      <c r="T319" s="169"/>
      <c r="AT319" s="164" t="s">
        <v>261</v>
      </c>
      <c r="AU319" s="164" t="s">
        <v>82</v>
      </c>
      <c r="AV319" s="14" t="s">
        <v>259</v>
      </c>
      <c r="AW319" s="14" t="s">
        <v>30</v>
      </c>
      <c r="AX319" s="14" t="s">
        <v>80</v>
      </c>
      <c r="AY319" s="164" t="s">
        <v>252</v>
      </c>
    </row>
    <row r="320" spans="2:65" s="1" customFormat="1" ht="21.75" customHeight="1">
      <c r="B320" s="32"/>
      <c r="C320" s="136" t="s">
        <v>758</v>
      </c>
      <c r="D320" s="136" t="s">
        <v>254</v>
      </c>
      <c r="E320" s="137" t="s">
        <v>2079</v>
      </c>
      <c r="F320" s="138" t="s">
        <v>2080</v>
      </c>
      <c r="G320" s="139" t="s">
        <v>610</v>
      </c>
      <c r="H320" s="140">
        <v>0.6</v>
      </c>
      <c r="I320" s="141"/>
      <c r="J320" s="142">
        <f>ROUND(I320*H320,2)</f>
        <v>0</v>
      </c>
      <c r="K320" s="138" t="s">
        <v>1934</v>
      </c>
      <c r="L320" s="32"/>
      <c r="M320" s="143" t="s">
        <v>1</v>
      </c>
      <c r="N320" s="144" t="s">
        <v>38</v>
      </c>
      <c r="P320" s="145">
        <f>O320*H320</f>
        <v>0</v>
      </c>
      <c r="Q320" s="145">
        <v>0</v>
      </c>
      <c r="R320" s="145">
        <f>Q320*H320</f>
        <v>0</v>
      </c>
      <c r="S320" s="145">
        <v>0</v>
      </c>
      <c r="T320" s="146">
        <f>S320*H320</f>
        <v>0</v>
      </c>
      <c r="AR320" s="147" t="s">
        <v>259</v>
      </c>
      <c r="AT320" s="147" t="s">
        <v>254</v>
      </c>
      <c r="AU320" s="147" t="s">
        <v>82</v>
      </c>
      <c r="AY320" s="17" t="s">
        <v>252</v>
      </c>
      <c r="BE320" s="148">
        <f>IF(N320="základní",J320,0)</f>
        <v>0</v>
      </c>
      <c r="BF320" s="148">
        <f>IF(N320="snížená",J320,0)</f>
        <v>0</v>
      </c>
      <c r="BG320" s="148">
        <f>IF(N320="zákl. přenesená",J320,0)</f>
        <v>0</v>
      </c>
      <c r="BH320" s="148">
        <f>IF(N320="sníž. přenesená",J320,0)</f>
        <v>0</v>
      </c>
      <c r="BI320" s="148">
        <f>IF(N320="nulová",J320,0)</f>
        <v>0</v>
      </c>
      <c r="BJ320" s="17" t="s">
        <v>80</v>
      </c>
      <c r="BK320" s="148">
        <f>ROUND(I320*H320,2)</f>
        <v>0</v>
      </c>
      <c r="BL320" s="17" t="s">
        <v>259</v>
      </c>
      <c r="BM320" s="147" t="s">
        <v>1147</v>
      </c>
    </row>
    <row r="321" spans="2:65" s="13" customFormat="1">
      <c r="B321" s="156"/>
      <c r="D321" s="150" t="s">
        <v>261</v>
      </c>
      <c r="E321" s="157" t="s">
        <v>1</v>
      </c>
      <c r="F321" s="158" t="s">
        <v>2078</v>
      </c>
      <c r="H321" s="159">
        <v>0.6</v>
      </c>
      <c r="I321" s="160"/>
      <c r="L321" s="156"/>
      <c r="M321" s="161"/>
      <c r="T321" s="162"/>
      <c r="AT321" s="157" t="s">
        <v>261</v>
      </c>
      <c r="AU321" s="157" t="s">
        <v>82</v>
      </c>
      <c r="AV321" s="13" t="s">
        <v>82</v>
      </c>
      <c r="AW321" s="13" t="s">
        <v>30</v>
      </c>
      <c r="AX321" s="13" t="s">
        <v>73</v>
      </c>
      <c r="AY321" s="157" t="s">
        <v>252</v>
      </c>
    </row>
    <row r="322" spans="2:65" s="14" customFormat="1">
      <c r="B322" s="163"/>
      <c r="D322" s="150" t="s">
        <v>261</v>
      </c>
      <c r="E322" s="164" t="s">
        <v>1</v>
      </c>
      <c r="F322" s="165" t="s">
        <v>277</v>
      </c>
      <c r="H322" s="166">
        <v>0.6</v>
      </c>
      <c r="I322" s="167"/>
      <c r="L322" s="163"/>
      <c r="M322" s="168"/>
      <c r="T322" s="169"/>
      <c r="AT322" s="164" t="s">
        <v>261</v>
      </c>
      <c r="AU322" s="164" t="s">
        <v>82</v>
      </c>
      <c r="AV322" s="14" t="s">
        <v>259</v>
      </c>
      <c r="AW322" s="14" t="s">
        <v>30</v>
      </c>
      <c r="AX322" s="14" t="s">
        <v>80</v>
      </c>
      <c r="AY322" s="164" t="s">
        <v>252</v>
      </c>
    </row>
    <row r="323" spans="2:65" s="1" customFormat="1" ht="21.75" customHeight="1">
      <c r="B323" s="32"/>
      <c r="C323" s="136" t="s">
        <v>762</v>
      </c>
      <c r="D323" s="136" t="s">
        <v>254</v>
      </c>
      <c r="E323" s="137" t="s">
        <v>2081</v>
      </c>
      <c r="F323" s="138" t="s">
        <v>2082</v>
      </c>
      <c r="G323" s="139" t="s">
        <v>610</v>
      </c>
      <c r="H323" s="140">
        <v>0.6</v>
      </c>
      <c r="I323" s="141"/>
      <c r="J323" s="142">
        <f>ROUND(I323*H323,2)</f>
        <v>0</v>
      </c>
      <c r="K323" s="138" t="s">
        <v>1934</v>
      </c>
      <c r="L323" s="32"/>
      <c r="M323" s="143" t="s">
        <v>1</v>
      </c>
      <c r="N323" s="144" t="s">
        <v>38</v>
      </c>
      <c r="P323" s="145">
        <f>O323*H323</f>
        <v>0</v>
      </c>
      <c r="Q323" s="145">
        <v>0</v>
      </c>
      <c r="R323" s="145">
        <f>Q323*H323</f>
        <v>0</v>
      </c>
      <c r="S323" s="145">
        <v>0</v>
      </c>
      <c r="T323" s="146">
        <f>S323*H323</f>
        <v>0</v>
      </c>
      <c r="AR323" s="147" t="s">
        <v>259</v>
      </c>
      <c r="AT323" s="147" t="s">
        <v>254</v>
      </c>
      <c r="AU323" s="147" t="s">
        <v>82</v>
      </c>
      <c r="AY323" s="17" t="s">
        <v>252</v>
      </c>
      <c r="BE323" s="148">
        <f>IF(N323="základní",J323,0)</f>
        <v>0</v>
      </c>
      <c r="BF323" s="148">
        <f>IF(N323="snížená",J323,0)</f>
        <v>0</v>
      </c>
      <c r="BG323" s="148">
        <f>IF(N323="zákl. přenesená",J323,0)</f>
        <v>0</v>
      </c>
      <c r="BH323" s="148">
        <f>IF(N323="sníž. přenesená",J323,0)</f>
        <v>0</v>
      </c>
      <c r="BI323" s="148">
        <f>IF(N323="nulová",J323,0)</f>
        <v>0</v>
      </c>
      <c r="BJ323" s="17" t="s">
        <v>80</v>
      </c>
      <c r="BK323" s="148">
        <f>ROUND(I323*H323,2)</f>
        <v>0</v>
      </c>
      <c r="BL323" s="17" t="s">
        <v>259</v>
      </c>
      <c r="BM323" s="147" t="s">
        <v>1156</v>
      </c>
    </row>
    <row r="324" spans="2:65" s="13" customFormat="1">
      <c r="B324" s="156"/>
      <c r="D324" s="150" t="s">
        <v>261</v>
      </c>
      <c r="E324" s="157" t="s">
        <v>1</v>
      </c>
      <c r="F324" s="158" t="s">
        <v>2078</v>
      </c>
      <c r="H324" s="159">
        <v>0.6</v>
      </c>
      <c r="I324" s="160"/>
      <c r="L324" s="156"/>
      <c r="M324" s="161"/>
      <c r="T324" s="162"/>
      <c r="AT324" s="157" t="s">
        <v>261</v>
      </c>
      <c r="AU324" s="157" t="s">
        <v>82</v>
      </c>
      <c r="AV324" s="13" t="s">
        <v>82</v>
      </c>
      <c r="AW324" s="13" t="s">
        <v>30</v>
      </c>
      <c r="AX324" s="13" t="s">
        <v>73</v>
      </c>
      <c r="AY324" s="157" t="s">
        <v>252</v>
      </c>
    </row>
    <row r="325" spans="2:65" s="14" customFormat="1">
      <c r="B325" s="163"/>
      <c r="D325" s="150" t="s">
        <v>261</v>
      </c>
      <c r="E325" s="164" t="s">
        <v>1</v>
      </c>
      <c r="F325" s="165" t="s">
        <v>277</v>
      </c>
      <c r="H325" s="166">
        <v>0.6</v>
      </c>
      <c r="I325" s="167"/>
      <c r="L325" s="163"/>
      <c r="M325" s="168"/>
      <c r="T325" s="169"/>
      <c r="AT325" s="164" t="s">
        <v>261</v>
      </c>
      <c r="AU325" s="164" t="s">
        <v>82</v>
      </c>
      <c r="AV325" s="14" t="s">
        <v>259</v>
      </c>
      <c r="AW325" s="14" t="s">
        <v>30</v>
      </c>
      <c r="AX325" s="14" t="s">
        <v>80</v>
      </c>
      <c r="AY325" s="164" t="s">
        <v>252</v>
      </c>
    </row>
    <row r="326" spans="2:65" s="1" customFormat="1" ht="16.5" customHeight="1">
      <c r="B326" s="32"/>
      <c r="C326" s="136" t="s">
        <v>768</v>
      </c>
      <c r="D326" s="136" t="s">
        <v>254</v>
      </c>
      <c r="E326" s="137" t="s">
        <v>2083</v>
      </c>
      <c r="F326" s="138" t="s">
        <v>2084</v>
      </c>
      <c r="G326" s="139" t="s">
        <v>610</v>
      </c>
      <c r="H326" s="140">
        <v>1.5</v>
      </c>
      <c r="I326" s="141"/>
      <c r="J326" s="142">
        <f>ROUND(I326*H326,2)</f>
        <v>0</v>
      </c>
      <c r="K326" s="138" t="s">
        <v>1934</v>
      </c>
      <c r="L326" s="32"/>
      <c r="M326" s="143" t="s">
        <v>1</v>
      </c>
      <c r="N326" s="144" t="s">
        <v>38</v>
      </c>
      <c r="P326" s="145">
        <f>O326*H326</f>
        <v>0</v>
      </c>
      <c r="Q326" s="145">
        <v>0</v>
      </c>
      <c r="R326" s="145">
        <f>Q326*H326</f>
        <v>0</v>
      </c>
      <c r="S326" s="145">
        <v>0</v>
      </c>
      <c r="T326" s="146">
        <f>S326*H326</f>
        <v>0</v>
      </c>
      <c r="AR326" s="147" t="s">
        <v>259</v>
      </c>
      <c r="AT326" s="147" t="s">
        <v>254</v>
      </c>
      <c r="AU326" s="147" t="s">
        <v>82</v>
      </c>
      <c r="AY326" s="17" t="s">
        <v>252</v>
      </c>
      <c r="BE326" s="148">
        <f>IF(N326="základní",J326,0)</f>
        <v>0</v>
      </c>
      <c r="BF326" s="148">
        <f>IF(N326="snížená",J326,0)</f>
        <v>0</v>
      </c>
      <c r="BG326" s="148">
        <f>IF(N326="zákl. přenesená",J326,0)</f>
        <v>0</v>
      </c>
      <c r="BH326" s="148">
        <f>IF(N326="sníž. přenesená",J326,0)</f>
        <v>0</v>
      </c>
      <c r="BI326" s="148">
        <f>IF(N326="nulová",J326,0)</f>
        <v>0</v>
      </c>
      <c r="BJ326" s="17" t="s">
        <v>80</v>
      </c>
      <c r="BK326" s="148">
        <f>ROUND(I326*H326,2)</f>
        <v>0</v>
      </c>
      <c r="BL326" s="17" t="s">
        <v>259</v>
      </c>
      <c r="BM326" s="147" t="s">
        <v>1166</v>
      </c>
    </row>
    <row r="327" spans="2:65" s="13" customFormat="1">
      <c r="B327" s="156"/>
      <c r="D327" s="150" t="s">
        <v>261</v>
      </c>
      <c r="E327" s="157" t="s">
        <v>1</v>
      </c>
      <c r="F327" s="158" t="s">
        <v>2085</v>
      </c>
      <c r="H327" s="159">
        <v>1.5</v>
      </c>
      <c r="I327" s="160"/>
      <c r="L327" s="156"/>
      <c r="M327" s="161"/>
      <c r="T327" s="162"/>
      <c r="AT327" s="157" t="s">
        <v>261</v>
      </c>
      <c r="AU327" s="157" t="s">
        <v>82</v>
      </c>
      <c r="AV327" s="13" t="s">
        <v>82</v>
      </c>
      <c r="AW327" s="13" t="s">
        <v>30</v>
      </c>
      <c r="AX327" s="13" t="s">
        <v>73</v>
      </c>
      <c r="AY327" s="157" t="s">
        <v>252</v>
      </c>
    </row>
    <row r="328" spans="2:65" s="14" customFormat="1">
      <c r="B328" s="163"/>
      <c r="D328" s="150" t="s">
        <v>261</v>
      </c>
      <c r="E328" s="164" t="s">
        <v>1</v>
      </c>
      <c r="F328" s="165" t="s">
        <v>277</v>
      </c>
      <c r="H328" s="166">
        <v>1.5</v>
      </c>
      <c r="I328" s="167"/>
      <c r="L328" s="163"/>
      <c r="M328" s="168"/>
      <c r="T328" s="169"/>
      <c r="AT328" s="164" t="s">
        <v>261</v>
      </c>
      <c r="AU328" s="164" t="s">
        <v>82</v>
      </c>
      <c r="AV328" s="14" t="s">
        <v>259</v>
      </c>
      <c r="AW328" s="14" t="s">
        <v>30</v>
      </c>
      <c r="AX328" s="14" t="s">
        <v>80</v>
      </c>
      <c r="AY328" s="164" t="s">
        <v>252</v>
      </c>
    </row>
    <row r="329" spans="2:65" s="1" customFormat="1" ht="21.75" customHeight="1">
      <c r="B329" s="32"/>
      <c r="C329" s="136" t="s">
        <v>774</v>
      </c>
      <c r="D329" s="136" t="s">
        <v>254</v>
      </c>
      <c r="E329" s="137" t="s">
        <v>2086</v>
      </c>
      <c r="F329" s="138" t="s">
        <v>2087</v>
      </c>
      <c r="G329" s="139" t="s">
        <v>610</v>
      </c>
      <c r="H329" s="140">
        <v>1.5</v>
      </c>
      <c r="I329" s="141"/>
      <c r="J329" s="142">
        <f>ROUND(I329*H329,2)</f>
        <v>0</v>
      </c>
      <c r="K329" s="138" t="s">
        <v>1934</v>
      </c>
      <c r="L329" s="32"/>
      <c r="M329" s="143" t="s">
        <v>1</v>
      </c>
      <c r="N329" s="144" t="s">
        <v>38</v>
      </c>
      <c r="P329" s="145">
        <f>O329*H329</f>
        <v>0</v>
      </c>
      <c r="Q329" s="145">
        <v>0</v>
      </c>
      <c r="R329" s="145">
        <f>Q329*H329</f>
        <v>0</v>
      </c>
      <c r="S329" s="145">
        <v>0</v>
      </c>
      <c r="T329" s="146">
        <f>S329*H329</f>
        <v>0</v>
      </c>
      <c r="AR329" s="147" t="s">
        <v>259</v>
      </c>
      <c r="AT329" s="147" t="s">
        <v>254</v>
      </c>
      <c r="AU329" s="147" t="s">
        <v>82</v>
      </c>
      <c r="AY329" s="17" t="s">
        <v>252</v>
      </c>
      <c r="BE329" s="148">
        <f>IF(N329="základní",J329,0)</f>
        <v>0</v>
      </c>
      <c r="BF329" s="148">
        <f>IF(N329="snížená",J329,0)</f>
        <v>0</v>
      </c>
      <c r="BG329" s="148">
        <f>IF(N329="zákl. přenesená",J329,0)</f>
        <v>0</v>
      </c>
      <c r="BH329" s="148">
        <f>IF(N329="sníž. přenesená",J329,0)</f>
        <v>0</v>
      </c>
      <c r="BI329" s="148">
        <f>IF(N329="nulová",J329,0)</f>
        <v>0</v>
      </c>
      <c r="BJ329" s="17" t="s">
        <v>80</v>
      </c>
      <c r="BK329" s="148">
        <f>ROUND(I329*H329,2)</f>
        <v>0</v>
      </c>
      <c r="BL329" s="17" t="s">
        <v>259</v>
      </c>
      <c r="BM329" s="147" t="s">
        <v>1178</v>
      </c>
    </row>
    <row r="330" spans="2:65" s="13" customFormat="1">
      <c r="B330" s="156"/>
      <c r="D330" s="150" t="s">
        <v>261</v>
      </c>
      <c r="E330" s="157" t="s">
        <v>1</v>
      </c>
      <c r="F330" s="158" t="s">
        <v>2085</v>
      </c>
      <c r="H330" s="159">
        <v>1.5</v>
      </c>
      <c r="I330" s="160"/>
      <c r="L330" s="156"/>
      <c r="M330" s="161"/>
      <c r="T330" s="162"/>
      <c r="AT330" s="157" t="s">
        <v>261</v>
      </c>
      <c r="AU330" s="157" t="s">
        <v>82</v>
      </c>
      <c r="AV330" s="13" t="s">
        <v>82</v>
      </c>
      <c r="AW330" s="13" t="s">
        <v>30</v>
      </c>
      <c r="AX330" s="13" t="s">
        <v>73</v>
      </c>
      <c r="AY330" s="157" t="s">
        <v>252</v>
      </c>
    </row>
    <row r="331" spans="2:65" s="14" customFormat="1">
      <c r="B331" s="163"/>
      <c r="D331" s="150" t="s">
        <v>261</v>
      </c>
      <c r="E331" s="164" t="s">
        <v>1</v>
      </c>
      <c r="F331" s="165" t="s">
        <v>277</v>
      </c>
      <c r="H331" s="166">
        <v>1.5</v>
      </c>
      <c r="I331" s="167"/>
      <c r="L331" s="163"/>
      <c r="M331" s="168"/>
      <c r="T331" s="169"/>
      <c r="AT331" s="164" t="s">
        <v>261</v>
      </c>
      <c r="AU331" s="164" t="s">
        <v>82</v>
      </c>
      <c r="AV331" s="14" t="s">
        <v>259</v>
      </c>
      <c r="AW331" s="14" t="s">
        <v>30</v>
      </c>
      <c r="AX331" s="14" t="s">
        <v>80</v>
      </c>
      <c r="AY331" s="164" t="s">
        <v>252</v>
      </c>
    </row>
    <row r="332" spans="2:65" s="1" customFormat="1" ht="21.75" customHeight="1">
      <c r="B332" s="32"/>
      <c r="C332" s="136" t="s">
        <v>786</v>
      </c>
      <c r="D332" s="136" t="s">
        <v>254</v>
      </c>
      <c r="E332" s="137" t="s">
        <v>2088</v>
      </c>
      <c r="F332" s="138" t="s">
        <v>2089</v>
      </c>
      <c r="G332" s="139" t="s">
        <v>610</v>
      </c>
      <c r="H332" s="140">
        <v>1.5</v>
      </c>
      <c r="I332" s="141"/>
      <c r="J332" s="142">
        <f>ROUND(I332*H332,2)</f>
        <v>0</v>
      </c>
      <c r="K332" s="138" t="s">
        <v>1934</v>
      </c>
      <c r="L332" s="32"/>
      <c r="M332" s="143" t="s">
        <v>1</v>
      </c>
      <c r="N332" s="144" t="s">
        <v>38</v>
      </c>
      <c r="P332" s="145">
        <f>O332*H332</f>
        <v>0</v>
      </c>
      <c r="Q332" s="145">
        <v>0</v>
      </c>
      <c r="R332" s="145">
        <f>Q332*H332</f>
        <v>0</v>
      </c>
      <c r="S332" s="145">
        <v>0</v>
      </c>
      <c r="T332" s="146">
        <f>S332*H332</f>
        <v>0</v>
      </c>
      <c r="AR332" s="147" t="s">
        <v>259</v>
      </c>
      <c r="AT332" s="147" t="s">
        <v>254</v>
      </c>
      <c r="AU332" s="147" t="s">
        <v>82</v>
      </c>
      <c r="AY332" s="17" t="s">
        <v>252</v>
      </c>
      <c r="BE332" s="148">
        <f>IF(N332="základní",J332,0)</f>
        <v>0</v>
      </c>
      <c r="BF332" s="148">
        <f>IF(N332="snížená",J332,0)</f>
        <v>0</v>
      </c>
      <c r="BG332" s="148">
        <f>IF(N332="zákl. přenesená",J332,0)</f>
        <v>0</v>
      </c>
      <c r="BH332" s="148">
        <f>IF(N332="sníž. přenesená",J332,0)</f>
        <v>0</v>
      </c>
      <c r="BI332" s="148">
        <f>IF(N332="nulová",J332,0)</f>
        <v>0</v>
      </c>
      <c r="BJ332" s="17" t="s">
        <v>80</v>
      </c>
      <c r="BK332" s="148">
        <f>ROUND(I332*H332,2)</f>
        <v>0</v>
      </c>
      <c r="BL332" s="17" t="s">
        <v>259</v>
      </c>
      <c r="BM332" s="147" t="s">
        <v>1189</v>
      </c>
    </row>
    <row r="333" spans="2:65" s="13" customFormat="1">
      <c r="B333" s="156"/>
      <c r="D333" s="150" t="s">
        <v>261</v>
      </c>
      <c r="E333" s="157" t="s">
        <v>1</v>
      </c>
      <c r="F333" s="158" t="s">
        <v>2085</v>
      </c>
      <c r="H333" s="159">
        <v>1.5</v>
      </c>
      <c r="I333" s="160"/>
      <c r="L333" s="156"/>
      <c r="M333" s="161"/>
      <c r="T333" s="162"/>
      <c r="AT333" s="157" t="s">
        <v>261</v>
      </c>
      <c r="AU333" s="157" t="s">
        <v>82</v>
      </c>
      <c r="AV333" s="13" t="s">
        <v>82</v>
      </c>
      <c r="AW333" s="13" t="s">
        <v>30</v>
      </c>
      <c r="AX333" s="13" t="s">
        <v>73</v>
      </c>
      <c r="AY333" s="157" t="s">
        <v>252</v>
      </c>
    </row>
    <row r="334" spans="2:65" s="14" customFormat="1">
      <c r="B334" s="163"/>
      <c r="D334" s="150" t="s">
        <v>261</v>
      </c>
      <c r="E334" s="164" t="s">
        <v>1</v>
      </c>
      <c r="F334" s="165" t="s">
        <v>277</v>
      </c>
      <c r="H334" s="166">
        <v>1.5</v>
      </c>
      <c r="I334" s="167"/>
      <c r="L334" s="163"/>
      <c r="M334" s="168"/>
      <c r="T334" s="169"/>
      <c r="AT334" s="164" t="s">
        <v>261</v>
      </c>
      <c r="AU334" s="164" t="s">
        <v>82</v>
      </c>
      <c r="AV334" s="14" t="s">
        <v>259</v>
      </c>
      <c r="AW334" s="14" t="s">
        <v>30</v>
      </c>
      <c r="AX334" s="14" t="s">
        <v>80</v>
      </c>
      <c r="AY334" s="164" t="s">
        <v>252</v>
      </c>
    </row>
    <row r="335" spans="2:65" s="1" customFormat="1" ht="21.75" customHeight="1">
      <c r="B335" s="32"/>
      <c r="C335" s="136" t="s">
        <v>790</v>
      </c>
      <c r="D335" s="136" t="s">
        <v>254</v>
      </c>
      <c r="E335" s="137" t="s">
        <v>2090</v>
      </c>
      <c r="F335" s="138" t="s">
        <v>2091</v>
      </c>
      <c r="G335" s="139" t="s">
        <v>345</v>
      </c>
      <c r="H335" s="140">
        <v>20</v>
      </c>
      <c r="I335" s="141"/>
      <c r="J335" s="142">
        <f>ROUND(I335*H335,2)</f>
        <v>0</v>
      </c>
      <c r="K335" s="138" t="s">
        <v>1934</v>
      </c>
      <c r="L335" s="32"/>
      <c r="M335" s="143" t="s">
        <v>1</v>
      </c>
      <c r="N335" s="144" t="s">
        <v>38</v>
      </c>
      <c r="P335" s="145">
        <f>O335*H335</f>
        <v>0</v>
      </c>
      <c r="Q335" s="145">
        <v>0</v>
      </c>
      <c r="R335" s="145">
        <f>Q335*H335</f>
        <v>0</v>
      </c>
      <c r="S335" s="145">
        <v>0</v>
      </c>
      <c r="T335" s="146">
        <f>S335*H335</f>
        <v>0</v>
      </c>
      <c r="AR335" s="147" t="s">
        <v>259</v>
      </c>
      <c r="AT335" s="147" t="s">
        <v>254</v>
      </c>
      <c r="AU335" s="147" t="s">
        <v>82</v>
      </c>
      <c r="AY335" s="17" t="s">
        <v>252</v>
      </c>
      <c r="BE335" s="148">
        <f>IF(N335="základní",J335,0)</f>
        <v>0</v>
      </c>
      <c r="BF335" s="148">
        <f>IF(N335="snížená",J335,0)</f>
        <v>0</v>
      </c>
      <c r="BG335" s="148">
        <f>IF(N335="zákl. přenesená",J335,0)</f>
        <v>0</v>
      </c>
      <c r="BH335" s="148">
        <f>IF(N335="sníž. přenesená",J335,0)</f>
        <v>0</v>
      </c>
      <c r="BI335" s="148">
        <f>IF(N335="nulová",J335,0)</f>
        <v>0</v>
      </c>
      <c r="BJ335" s="17" t="s">
        <v>80</v>
      </c>
      <c r="BK335" s="148">
        <f>ROUND(I335*H335,2)</f>
        <v>0</v>
      </c>
      <c r="BL335" s="17" t="s">
        <v>259</v>
      </c>
      <c r="BM335" s="147" t="s">
        <v>1201</v>
      </c>
    </row>
    <row r="336" spans="2:65" s="13" customFormat="1">
      <c r="B336" s="156"/>
      <c r="D336" s="150" t="s">
        <v>261</v>
      </c>
      <c r="E336" s="157" t="s">
        <v>1</v>
      </c>
      <c r="F336" s="158" t="s">
        <v>333</v>
      </c>
      <c r="H336" s="159">
        <v>10</v>
      </c>
      <c r="I336" s="160"/>
      <c r="L336" s="156"/>
      <c r="M336" s="161"/>
      <c r="T336" s="162"/>
      <c r="AT336" s="157" t="s">
        <v>261</v>
      </c>
      <c r="AU336" s="157" t="s">
        <v>82</v>
      </c>
      <c r="AV336" s="13" t="s">
        <v>82</v>
      </c>
      <c r="AW336" s="13" t="s">
        <v>30</v>
      </c>
      <c r="AX336" s="13" t="s">
        <v>73</v>
      </c>
      <c r="AY336" s="157" t="s">
        <v>252</v>
      </c>
    </row>
    <row r="337" spans="2:65" s="13" customFormat="1">
      <c r="B337" s="156"/>
      <c r="D337" s="150" t="s">
        <v>261</v>
      </c>
      <c r="E337" s="157" t="s">
        <v>1</v>
      </c>
      <c r="F337" s="158" t="s">
        <v>333</v>
      </c>
      <c r="H337" s="159">
        <v>10</v>
      </c>
      <c r="I337" s="160"/>
      <c r="L337" s="156"/>
      <c r="M337" s="161"/>
      <c r="T337" s="162"/>
      <c r="AT337" s="157" t="s">
        <v>261</v>
      </c>
      <c r="AU337" s="157" t="s">
        <v>82</v>
      </c>
      <c r="AV337" s="13" t="s">
        <v>82</v>
      </c>
      <c r="AW337" s="13" t="s">
        <v>30</v>
      </c>
      <c r="AX337" s="13" t="s">
        <v>73</v>
      </c>
      <c r="AY337" s="157" t="s">
        <v>252</v>
      </c>
    </row>
    <row r="338" spans="2:65" s="14" customFormat="1">
      <c r="B338" s="163"/>
      <c r="D338" s="150" t="s">
        <v>261</v>
      </c>
      <c r="E338" s="164" t="s">
        <v>1</v>
      </c>
      <c r="F338" s="165" t="s">
        <v>277</v>
      </c>
      <c r="H338" s="166">
        <v>20</v>
      </c>
      <c r="I338" s="167"/>
      <c r="L338" s="163"/>
      <c r="M338" s="168"/>
      <c r="T338" s="169"/>
      <c r="AT338" s="164" t="s">
        <v>261</v>
      </c>
      <c r="AU338" s="164" t="s">
        <v>82</v>
      </c>
      <c r="AV338" s="14" t="s">
        <v>259</v>
      </c>
      <c r="AW338" s="14" t="s">
        <v>30</v>
      </c>
      <c r="AX338" s="14" t="s">
        <v>80</v>
      </c>
      <c r="AY338" s="164" t="s">
        <v>252</v>
      </c>
    </row>
    <row r="339" spans="2:65" s="1" customFormat="1" ht="16.5" customHeight="1">
      <c r="B339" s="32"/>
      <c r="C339" s="136" t="s">
        <v>799</v>
      </c>
      <c r="D339" s="136" t="s">
        <v>254</v>
      </c>
      <c r="E339" s="137" t="s">
        <v>2092</v>
      </c>
      <c r="F339" s="138" t="s">
        <v>2093</v>
      </c>
      <c r="G339" s="139" t="s">
        <v>610</v>
      </c>
      <c r="H339" s="140">
        <v>12</v>
      </c>
      <c r="I339" s="141"/>
      <c r="J339" s="142">
        <f>ROUND(I339*H339,2)</f>
        <v>0</v>
      </c>
      <c r="K339" s="138" t="s">
        <v>1934</v>
      </c>
      <c r="L339" s="32"/>
      <c r="M339" s="143" t="s">
        <v>1</v>
      </c>
      <c r="N339" s="144" t="s">
        <v>38</v>
      </c>
      <c r="P339" s="145">
        <f>O339*H339</f>
        <v>0</v>
      </c>
      <c r="Q339" s="145">
        <v>0</v>
      </c>
      <c r="R339" s="145">
        <f>Q339*H339</f>
        <v>0</v>
      </c>
      <c r="S339" s="145">
        <v>0</v>
      </c>
      <c r="T339" s="146">
        <f>S339*H339</f>
        <v>0</v>
      </c>
      <c r="AR339" s="147" t="s">
        <v>259</v>
      </c>
      <c r="AT339" s="147" t="s">
        <v>254</v>
      </c>
      <c r="AU339" s="147" t="s">
        <v>82</v>
      </c>
      <c r="AY339" s="17" t="s">
        <v>252</v>
      </c>
      <c r="BE339" s="148">
        <f>IF(N339="základní",J339,0)</f>
        <v>0</v>
      </c>
      <c r="BF339" s="148">
        <f>IF(N339="snížená",J339,0)</f>
        <v>0</v>
      </c>
      <c r="BG339" s="148">
        <f>IF(N339="zákl. přenesená",J339,0)</f>
        <v>0</v>
      </c>
      <c r="BH339" s="148">
        <f>IF(N339="sníž. přenesená",J339,0)</f>
        <v>0</v>
      </c>
      <c r="BI339" s="148">
        <f>IF(N339="nulová",J339,0)</f>
        <v>0</v>
      </c>
      <c r="BJ339" s="17" t="s">
        <v>80</v>
      </c>
      <c r="BK339" s="148">
        <f>ROUND(I339*H339,2)</f>
        <v>0</v>
      </c>
      <c r="BL339" s="17" t="s">
        <v>259</v>
      </c>
      <c r="BM339" s="147" t="s">
        <v>1207</v>
      </c>
    </row>
    <row r="340" spans="2:65" s="13" customFormat="1">
      <c r="B340" s="156"/>
      <c r="D340" s="150" t="s">
        <v>261</v>
      </c>
      <c r="E340" s="157" t="s">
        <v>1</v>
      </c>
      <c r="F340" s="158" t="s">
        <v>8</v>
      </c>
      <c r="H340" s="159">
        <v>12</v>
      </c>
      <c r="I340" s="160"/>
      <c r="L340" s="156"/>
      <c r="M340" s="161"/>
      <c r="T340" s="162"/>
      <c r="AT340" s="157" t="s">
        <v>261</v>
      </c>
      <c r="AU340" s="157" t="s">
        <v>82</v>
      </c>
      <c r="AV340" s="13" t="s">
        <v>82</v>
      </c>
      <c r="AW340" s="13" t="s">
        <v>30</v>
      </c>
      <c r="AX340" s="13" t="s">
        <v>73</v>
      </c>
      <c r="AY340" s="157" t="s">
        <v>252</v>
      </c>
    </row>
    <row r="341" spans="2:65" s="14" customFormat="1">
      <c r="B341" s="163"/>
      <c r="D341" s="150" t="s">
        <v>261</v>
      </c>
      <c r="E341" s="164" t="s">
        <v>1</v>
      </c>
      <c r="F341" s="165" t="s">
        <v>277</v>
      </c>
      <c r="H341" s="166">
        <v>12</v>
      </c>
      <c r="I341" s="167"/>
      <c r="L341" s="163"/>
      <c r="M341" s="168"/>
      <c r="T341" s="169"/>
      <c r="AT341" s="164" t="s">
        <v>261</v>
      </c>
      <c r="AU341" s="164" t="s">
        <v>82</v>
      </c>
      <c r="AV341" s="14" t="s">
        <v>259</v>
      </c>
      <c r="AW341" s="14" t="s">
        <v>30</v>
      </c>
      <c r="AX341" s="14" t="s">
        <v>80</v>
      </c>
      <c r="AY341" s="164" t="s">
        <v>252</v>
      </c>
    </row>
    <row r="342" spans="2:65" s="1" customFormat="1" ht="16.5" customHeight="1">
      <c r="B342" s="32"/>
      <c r="C342" s="136" t="s">
        <v>805</v>
      </c>
      <c r="D342" s="136" t="s">
        <v>254</v>
      </c>
      <c r="E342" s="137" t="s">
        <v>2094</v>
      </c>
      <c r="F342" s="138" t="s">
        <v>2095</v>
      </c>
      <c r="G342" s="139" t="s">
        <v>610</v>
      </c>
      <c r="H342" s="140">
        <v>12</v>
      </c>
      <c r="I342" s="141"/>
      <c r="J342" s="142">
        <f>ROUND(I342*H342,2)</f>
        <v>0</v>
      </c>
      <c r="K342" s="138" t="s">
        <v>1934</v>
      </c>
      <c r="L342" s="32"/>
      <c r="M342" s="143" t="s">
        <v>1</v>
      </c>
      <c r="N342" s="144" t="s">
        <v>38</v>
      </c>
      <c r="P342" s="145">
        <f>O342*H342</f>
        <v>0</v>
      </c>
      <c r="Q342" s="145">
        <v>0</v>
      </c>
      <c r="R342" s="145">
        <f>Q342*H342</f>
        <v>0</v>
      </c>
      <c r="S342" s="145">
        <v>0</v>
      </c>
      <c r="T342" s="146">
        <f>S342*H342</f>
        <v>0</v>
      </c>
      <c r="AR342" s="147" t="s">
        <v>259</v>
      </c>
      <c r="AT342" s="147" t="s">
        <v>254</v>
      </c>
      <c r="AU342" s="147" t="s">
        <v>82</v>
      </c>
      <c r="AY342" s="17" t="s">
        <v>252</v>
      </c>
      <c r="BE342" s="148">
        <f>IF(N342="základní",J342,0)</f>
        <v>0</v>
      </c>
      <c r="BF342" s="148">
        <f>IF(N342="snížená",J342,0)</f>
        <v>0</v>
      </c>
      <c r="BG342" s="148">
        <f>IF(N342="zákl. přenesená",J342,0)</f>
        <v>0</v>
      </c>
      <c r="BH342" s="148">
        <f>IF(N342="sníž. přenesená",J342,0)</f>
        <v>0</v>
      </c>
      <c r="BI342" s="148">
        <f>IF(N342="nulová",J342,0)</f>
        <v>0</v>
      </c>
      <c r="BJ342" s="17" t="s">
        <v>80</v>
      </c>
      <c r="BK342" s="148">
        <f>ROUND(I342*H342,2)</f>
        <v>0</v>
      </c>
      <c r="BL342" s="17" t="s">
        <v>259</v>
      </c>
      <c r="BM342" s="147" t="s">
        <v>1216</v>
      </c>
    </row>
    <row r="343" spans="2:65" s="13" customFormat="1">
      <c r="B343" s="156"/>
      <c r="D343" s="150" t="s">
        <v>261</v>
      </c>
      <c r="E343" s="157" t="s">
        <v>1</v>
      </c>
      <c r="F343" s="158" t="s">
        <v>8</v>
      </c>
      <c r="H343" s="159">
        <v>12</v>
      </c>
      <c r="I343" s="160"/>
      <c r="L343" s="156"/>
      <c r="M343" s="161"/>
      <c r="T343" s="162"/>
      <c r="AT343" s="157" t="s">
        <v>261</v>
      </c>
      <c r="AU343" s="157" t="s">
        <v>82</v>
      </c>
      <c r="AV343" s="13" t="s">
        <v>82</v>
      </c>
      <c r="AW343" s="13" t="s">
        <v>30</v>
      </c>
      <c r="AX343" s="13" t="s">
        <v>73</v>
      </c>
      <c r="AY343" s="157" t="s">
        <v>252</v>
      </c>
    </row>
    <row r="344" spans="2:65" s="14" customFormat="1">
      <c r="B344" s="163"/>
      <c r="D344" s="150" t="s">
        <v>261</v>
      </c>
      <c r="E344" s="164" t="s">
        <v>1</v>
      </c>
      <c r="F344" s="165" t="s">
        <v>277</v>
      </c>
      <c r="H344" s="166">
        <v>12</v>
      </c>
      <c r="I344" s="167"/>
      <c r="L344" s="163"/>
      <c r="M344" s="168"/>
      <c r="T344" s="169"/>
      <c r="AT344" s="164" t="s">
        <v>261</v>
      </c>
      <c r="AU344" s="164" t="s">
        <v>82</v>
      </c>
      <c r="AV344" s="14" t="s">
        <v>259</v>
      </c>
      <c r="AW344" s="14" t="s">
        <v>30</v>
      </c>
      <c r="AX344" s="14" t="s">
        <v>80</v>
      </c>
      <c r="AY344" s="164" t="s">
        <v>252</v>
      </c>
    </row>
    <row r="345" spans="2:65" s="1" customFormat="1" ht="16.5" customHeight="1">
      <c r="B345" s="32"/>
      <c r="C345" s="136" t="s">
        <v>809</v>
      </c>
      <c r="D345" s="136" t="s">
        <v>254</v>
      </c>
      <c r="E345" s="137" t="s">
        <v>2096</v>
      </c>
      <c r="F345" s="138" t="s">
        <v>2097</v>
      </c>
      <c r="G345" s="139" t="s">
        <v>610</v>
      </c>
      <c r="H345" s="140">
        <v>1.5</v>
      </c>
      <c r="I345" s="141"/>
      <c r="J345" s="142">
        <f>ROUND(I345*H345,2)</f>
        <v>0</v>
      </c>
      <c r="K345" s="138" t="s">
        <v>1934</v>
      </c>
      <c r="L345" s="32"/>
      <c r="M345" s="143" t="s">
        <v>1</v>
      </c>
      <c r="N345" s="144" t="s">
        <v>38</v>
      </c>
      <c r="P345" s="145">
        <f>O345*H345</f>
        <v>0</v>
      </c>
      <c r="Q345" s="145">
        <v>0</v>
      </c>
      <c r="R345" s="145">
        <f>Q345*H345</f>
        <v>0</v>
      </c>
      <c r="S345" s="145">
        <v>0</v>
      </c>
      <c r="T345" s="146">
        <f>S345*H345</f>
        <v>0</v>
      </c>
      <c r="AR345" s="147" t="s">
        <v>259</v>
      </c>
      <c r="AT345" s="147" t="s">
        <v>254</v>
      </c>
      <c r="AU345" s="147" t="s">
        <v>82</v>
      </c>
      <c r="AY345" s="17" t="s">
        <v>252</v>
      </c>
      <c r="BE345" s="148">
        <f>IF(N345="základní",J345,0)</f>
        <v>0</v>
      </c>
      <c r="BF345" s="148">
        <f>IF(N345="snížená",J345,0)</f>
        <v>0</v>
      </c>
      <c r="BG345" s="148">
        <f>IF(N345="zákl. přenesená",J345,0)</f>
        <v>0</v>
      </c>
      <c r="BH345" s="148">
        <f>IF(N345="sníž. přenesená",J345,0)</f>
        <v>0</v>
      </c>
      <c r="BI345" s="148">
        <f>IF(N345="nulová",J345,0)</f>
        <v>0</v>
      </c>
      <c r="BJ345" s="17" t="s">
        <v>80</v>
      </c>
      <c r="BK345" s="148">
        <f>ROUND(I345*H345,2)</f>
        <v>0</v>
      </c>
      <c r="BL345" s="17" t="s">
        <v>259</v>
      </c>
      <c r="BM345" s="147" t="s">
        <v>1226</v>
      </c>
    </row>
    <row r="346" spans="2:65" s="13" customFormat="1">
      <c r="B346" s="156"/>
      <c r="D346" s="150" t="s">
        <v>261</v>
      </c>
      <c r="E346" s="157" t="s">
        <v>1</v>
      </c>
      <c r="F346" s="158" t="s">
        <v>2098</v>
      </c>
      <c r="H346" s="159">
        <v>1.5</v>
      </c>
      <c r="I346" s="160"/>
      <c r="L346" s="156"/>
      <c r="M346" s="161"/>
      <c r="T346" s="162"/>
      <c r="AT346" s="157" t="s">
        <v>261</v>
      </c>
      <c r="AU346" s="157" t="s">
        <v>82</v>
      </c>
      <c r="AV346" s="13" t="s">
        <v>82</v>
      </c>
      <c r="AW346" s="13" t="s">
        <v>30</v>
      </c>
      <c r="AX346" s="13" t="s">
        <v>73</v>
      </c>
      <c r="AY346" s="157" t="s">
        <v>252</v>
      </c>
    </row>
    <row r="347" spans="2:65" s="14" customFormat="1">
      <c r="B347" s="163"/>
      <c r="D347" s="150" t="s">
        <v>261</v>
      </c>
      <c r="E347" s="164" t="s">
        <v>1</v>
      </c>
      <c r="F347" s="165" t="s">
        <v>277</v>
      </c>
      <c r="H347" s="166">
        <v>1.5</v>
      </c>
      <c r="I347" s="167"/>
      <c r="L347" s="163"/>
      <c r="M347" s="168"/>
      <c r="T347" s="169"/>
      <c r="AT347" s="164" t="s">
        <v>261</v>
      </c>
      <c r="AU347" s="164" t="s">
        <v>82</v>
      </c>
      <c r="AV347" s="14" t="s">
        <v>259</v>
      </c>
      <c r="AW347" s="14" t="s">
        <v>30</v>
      </c>
      <c r="AX347" s="14" t="s">
        <v>80</v>
      </c>
      <c r="AY347" s="164" t="s">
        <v>252</v>
      </c>
    </row>
    <row r="348" spans="2:65" s="1" customFormat="1" ht="21.75" customHeight="1">
      <c r="B348" s="32"/>
      <c r="C348" s="136" t="s">
        <v>813</v>
      </c>
      <c r="D348" s="136" t="s">
        <v>254</v>
      </c>
      <c r="E348" s="137" t="s">
        <v>2099</v>
      </c>
      <c r="F348" s="138" t="s">
        <v>2100</v>
      </c>
      <c r="G348" s="139" t="s">
        <v>434</v>
      </c>
      <c r="H348" s="140">
        <v>0.9</v>
      </c>
      <c r="I348" s="141"/>
      <c r="J348" s="142">
        <f>ROUND(I348*H348,2)</f>
        <v>0</v>
      </c>
      <c r="K348" s="138" t="s">
        <v>1934</v>
      </c>
      <c r="L348" s="32"/>
      <c r="M348" s="143" t="s">
        <v>1</v>
      </c>
      <c r="N348" s="144" t="s">
        <v>38</v>
      </c>
      <c r="P348" s="145">
        <f>O348*H348</f>
        <v>0</v>
      </c>
      <c r="Q348" s="145">
        <v>0</v>
      </c>
      <c r="R348" s="145">
        <f>Q348*H348</f>
        <v>0</v>
      </c>
      <c r="S348" s="145">
        <v>0</v>
      </c>
      <c r="T348" s="146">
        <f>S348*H348</f>
        <v>0</v>
      </c>
      <c r="AR348" s="147" t="s">
        <v>259</v>
      </c>
      <c r="AT348" s="147" t="s">
        <v>254</v>
      </c>
      <c r="AU348" s="147" t="s">
        <v>82</v>
      </c>
      <c r="AY348" s="17" t="s">
        <v>252</v>
      </c>
      <c r="BE348" s="148">
        <f>IF(N348="základní",J348,0)</f>
        <v>0</v>
      </c>
      <c r="BF348" s="148">
        <f>IF(N348="snížená",J348,0)</f>
        <v>0</v>
      </c>
      <c r="BG348" s="148">
        <f>IF(N348="zákl. přenesená",J348,0)</f>
        <v>0</v>
      </c>
      <c r="BH348" s="148">
        <f>IF(N348="sníž. přenesená",J348,0)</f>
        <v>0</v>
      </c>
      <c r="BI348" s="148">
        <f>IF(N348="nulová",J348,0)</f>
        <v>0</v>
      </c>
      <c r="BJ348" s="17" t="s">
        <v>80</v>
      </c>
      <c r="BK348" s="148">
        <f>ROUND(I348*H348,2)</f>
        <v>0</v>
      </c>
      <c r="BL348" s="17" t="s">
        <v>259</v>
      </c>
      <c r="BM348" s="147" t="s">
        <v>1233</v>
      </c>
    </row>
    <row r="349" spans="2:65" s="13" customFormat="1">
      <c r="B349" s="156"/>
      <c r="D349" s="150" t="s">
        <v>261</v>
      </c>
      <c r="E349" s="157" t="s">
        <v>1</v>
      </c>
      <c r="F349" s="158" t="s">
        <v>2101</v>
      </c>
      <c r="H349" s="159">
        <v>7.3999999999999996E-2</v>
      </c>
      <c r="I349" s="160"/>
      <c r="L349" s="156"/>
      <c r="M349" s="161"/>
      <c r="T349" s="162"/>
      <c r="AT349" s="157" t="s">
        <v>261</v>
      </c>
      <c r="AU349" s="157" t="s">
        <v>82</v>
      </c>
      <c r="AV349" s="13" t="s">
        <v>82</v>
      </c>
      <c r="AW349" s="13" t="s">
        <v>30</v>
      </c>
      <c r="AX349" s="13" t="s">
        <v>73</v>
      </c>
      <c r="AY349" s="157" t="s">
        <v>252</v>
      </c>
    </row>
    <row r="350" spans="2:65" s="13" customFormat="1">
      <c r="B350" s="156"/>
      <c r="D350" s="150" t="s">
        <v>261</v>
      </c>
      <c r="E350" s="157" t="s">
        <v>1</v>
      </c>
      <c r="F350" s="158" t="s">
        <v>2102</v>
      </c>
      <c r="H350" s="159">
        <v>0.27</v>
      </c>
      <c r="I350" s="160"/>
      <c r="L350" s="156"/>
      <c r="M350" s="161"/>
      <c r="T350" s="162"/>
      <c r="AT350" s="157" t="s">
        <v>261</v>
      </c>
      <c r="AU350" s="157" t="s">
        <v>82</v>
      </c>
      <c r="AV350" s="13" t="s">
        <v>82</v>
      </c>
      <c r="AW350" s="13" t="s">
        <v>30</v>
      </c>
      <c r="AX350" s="13" t="s">
        <v>73</v>
      </c>
      <c r="AY350" s="157" t="s">
        <v>252</v>
      </c>
    </row>
    <row r="351" spans="2:65" s="13" customFormat="1">
      <c r="B351" s="156"/>
      <c r="D351" s="150" t="s">
        <v>261</v>
      </c>
      <c r="E351" s="157" t="s">
        <v>1</v>
      </c>
      <c r="F351" s="158" t="s">
        <v>2103</v>
      </c>
      <c r="H351" s="159">
        <v>0.16200000000000001</v>
      </c>
      <c r="I351" s="160"/>
      <c r="L351" s="156"/>
      <c r="M351" s="161"/>
      <c r="T351" s="162"/>
      <c r="AT351" s="157" t="s">
        <v>261</v>
      </c>
      <c r="AU351" s="157" t="s">
        <v>82</v>
      </c>
      <c r="AV351" s="13" t="s">
        <v>82</v>
      </c>
      <c r="AW351" s="13" t="s">
        <v>30</v>
      </c>
      <c r="AX351" s="13" t="s">
        <v>73</v>
      </c>
      <c r="AY351" s="157" t="s">
        <v>252</v>
      </c>
    </row>
    <row r="352" spans="2:65" s="13" customFormat="1">
      <c r="B352" s="156"/>
      <c r="D352" s="150" t="s">
        <v>261</v>
      </c>
      <c r="E352" s="157" t="s">
        <v>1</v>
      </c>
      <c r="F352" s="158" t="s">
        <v>2104</v>
      </c>
      <c r="H352" s="159">
        <v>0.154</v>
      </c>
      <c r="I352" s="160"/>
      <c r="L352" s="156"/>
      <c r="M352" s="161"/>
      <c r="T352" s="162"/>
      <c r="AT352" s="157" t="s">
        <v>261</v>
      </c>
      <c r="AU352" s="157" t="s">
        <v>82</v>
      </c>
      <c r="AV352" s="13" t="s">
        <v>82</v>
      </c>
      <c r="AW352" s="13" t="s">
        <v>30</v>
      </c>
      <c r="AX352" s="13" t="s">
        <v>73</v>
      </c>
      <c r="AY352" s="157" t="s">
        <v>252</v>
      </c>
    </row>
    <row r="353" spans="2:65" s="13" customFormat="1">
      <c r="B353" s="156"/>
      <c r="D353" s="150" t="s">
        <v>261</v>
      </c>
      <c r="E353" s="157" t="s">
        <v>1</v>
      </c>
      <c r="F353" s="158" t="s">
        <v>2105</v>
      </c>
      <c r="H353" s="159">
        <v>0.24</v>
      </c>
      <c r="I353" s="160"/>
      <c r="L353" s="156"/>
      <c r="M353" s="161"/>
      <c r="T353" s="162"/>
      <c r="AT353" s="157" t="s">
        <v>261</v>
      </c>
      <c r="AU353" s="157" t="s">
        <v>82</v>
      </c>
      <c r="AV353" s="13" t="s">
        <v>82</v>
      </c>
      <c r="AW353" s="13" t="s">
        <v>30</v>
      </c>
      <c r="AX353" s="13" t="s">
        <v>73</v>
      </c>
      <c r="AY353" s="157" t="s">
        <v>252</v>
      </c>
    </row>
    <row r="354" spans="2:65" s="14" customFormat="1">
      <c r="B354" s="163"/>
      <c r="D354" s="150" t="s">
        <v>261</v>
      </c>
      <c r="E354" s="164" t="s">
        <v>1</v>
      </c>
      <c r="F354" s="165" t="s">
        <v>277</v>
      </c>
      <c r="H354" s="166">
        <v>0.9</v>
      </c>
      <c r="I354" s="167"/>
      <c r="L354" s="163"/>
      <c r="M354" s="168"/>
      <c r="T354" s="169"/>
      <c r="AT354" s="164" t="s">
        <v>261</v>
      </c>
      <c r="AU354" s="164" t="s">
        <v>82</v>
      </c>
      <c r="AV354" s="14" t="s">
        <v>259</v>
      </c>
      <c r="AW354" s="14" t="s">
        <v>30</v>
      </c>
      <c r="AX354" s="14" t="s">
        <v>80</v>
      </c>
      <c r="AY354" s="164" t="s">
        <v>252</v>
      </c>
    </row>
    <row r="355" spans="2:65" s="11" customFormat="1" ht="22.9" customHeight="1">
      <c r="B355" s="124"/>
      <c r="D355" s="125" t="s">
        <v>72</v>
      </c>
      <c r="E355" s="134" t="s">
        <v>2106</v>
      </c>
      <c r="F355" s="134" t="s">
        <v>2107</v>
      </c>
      <c r="I355" s="127"/>
      <c r="J355" s="135">
        <f>BK355</f>
        <v>0</v>
      </c>
      <c r="L355" s="124"/>
      <c r="M355" s="129"/>
      <c r="P355" s="130">
        <f>SUM(P356:P361)</f>
        <v>0</v>
      </c>
      <c r="R355" s="130">
        <f>SUM(R356:R361)</f>
        <v>0</v>
      </c>
      <c r="T355" s="131">
        <f>SUM(T356:T361)</f>
        <v>0</v>
      </c>
      <c r="AR355" s="125" t="s">
        <v>80</v>
      </c>
      <c r="AT355" s="132" t="s">
        <v>72</v>
      </c>
      <c r="AU355" s="132" t="s">
        <v>80</v>
      </c>
      <c r="AY355" s="125" t="s">
        <v>252</v>
      </c>
      <c r="BK355" s="133">
        <f>SUM(BK356:BK361)</f>
        <v>0</v>
      </c>
    </row>
    <row r="356" spans="2:65" s="1" customFormat="1" ht="16.5" customHeight="1">
      <c r="B356" s="32"/>
      <c r="C356" s="136" t="s">
        <v>819</v>
      </c>
      <c r="D356" s="136" t="s">
        <v>254</v>
      </c>
      <c r="E356" s="137" t="s">
        <v>2108</v>
      </c>
      <c r="F356" s="138" t="s">
        <v>2109</v>
      </c>
      <c r="G356" s="139" t="s">
        <v>336</v>
      </c>
      <c r="H356" s="140">
        <v>1.427</v>
      </c>
      <c r="I356" s="141"/>
      <c r="J356" s="142">
        <f>ROUND(I356*H356,2)</f>
        <v>0</v>
      </c>
      <c r="K356" s="138" t="s">
        <v>1934</v>
      </c>
      <c r="L356" s="32"/>
      <c r="M356" s="143" t="s">
        <v>1</v>
      </c>
      <c r="N356" s="144" t="s">
        <v>38</v>
      </c>
      <c r="P356" s="145">
        <f>O356*H356</f>
        <v>0</v>
      </c>
      <c r="Q356" s="145">
        <v>0</v>
      </c>
      <c r="R356" s="145">
        <f>Q356*H356</f>
        <v>0</v>
      </c>
      <c r="S356" s="145">
        <v>0</v>
      </c>
      <c r="T356" s="146">
        <f>S356*H356</f>
        <v>0</v>
      </c>
      <c r="AR356" s="147" t="s">
        <v>259</v>
      </c>
      <c r="AT356" s="147" t="s">
        <v>254</v>
      </c>
      <c r="AU356" s="147" t="s">
        <v>82</v>
      </c>
      <c r="AY356" s="17" t="s">
        <v>252</v>
      </c>
      <c r="BE356" s="148">
        <f>IF(N356="základní",J356,0)</f>
        <v>0</v>
      </c>
      <c r="BF356" s="148">
        <f>IF(N356="snížená",J356,0)</f>
        <v>0</v>
      </c>
      <c r="BG356" s="148">
        <f>IF(N356="zákl. přenesená",J356,0)</f>
        <v>0</v>
      </c>
      <c r="BH356" s="148">
        <f>IF(N356="sníž. přenesená",J356,0)</f>
        <v>0</v>
      </c>
      <c r="BI356" s="148">
        <f>IF(N356="nulová",J356,0)</f>
        <v>0</v>
      </c>
      <c r="BJ356" s="17" t="s">
        <v>80</v>
      </c>
      <c r="BK356" s="148">
        <f>ROUND(I356*H356,2)</f>
        <v>0</v>
      </c>
      <c r="BL356" s="17" t="s">
        <v>259</v>
      </c>
      <c r="BM356" s="147" t="s">
        <v>1240</v>
      </c>
    </row>
    <row r="357" spans="2:65" s="1" customFormat="1" ht="21.75" customHeight="1">
      <c r="B357" s="32"/>
      <c r="C357" s="136" t="s">
        <v>823</v>
      </c>
      <c r="D357" s="136" t="s">
        <v>254</v>
      </c>
      <c r="E357" s="137" t="s">
        <v>2110</v>
      </c>
      <c r="F357" s="138" t="s">
        <v>2111</v>
      </c>
      <c r="G357" s="139" t="s">
        <v>336</v>
      </c>
      <c r="H357" s="140">
        <v>1.427</v>
      </c>
      <c r="I357" s="141"/>
      <c r="J357" s="142">
        <f>ROUND(I357*H357,2)</f>
        <v>0</v>
      </c>
      <c r="K357" s="138" t="s">
        <v>1934</v>
      </c>
      <c r="L357" s="32"/>
      <c r="M357" s="143" t="s">
        <v>1</v>
      </c>
      <c r="N357" s="144" t="s">
        <v>38</v>
      </c>
      <c r="P357" s="145">
        <f>O357*H357</f>
        <v>0</v>
      </c>
      <c r="Q357" s="145">
        <v>0</v>
      </c>
      <c r="R357" s="145">
        <f>Q357*H357</f>
        <v>0</v>
      </c>
      <c r="S357" s="145">
        <v>0</v>
      </c>
      <c r="T357" s="146">
        <f>S357*H357</f>
        <v>0</v>
      </c>
      <c r="AR357" s="147" t="s">
        <v>259</v>
      </c>
      <c r="AT357" s="147" t="s">
        <v>254</v>
      </c>
      <c r="AU357" s="147" t="s">
        <v>82</v>
      </c>
      <c r="AY357" s="17" t="s">
        <v>252</v>
      </c>
      <c r="BE357" s="148">
        <f>IF(N357="základní",J357,0)</f>
        <v>0</v>
      </c>
      <c r="BF357" s="148">
        <f>IF(N357="snížená",J357,0)</f>
        <v>0</v>
      </c>
      <c r="BG357" s="148">
        <f>IF(N357="zákl. přenesená",J357,0)</f>
        <v>0</v>
      </c>
      <c r="BH357" s="148">
        <f>IF(N357="sníž. přenesená",J357,0)</f>
        <v>0</v>
      </c>
      <c r="BI357" s="148">
        <f>IF(N357="nulová",J357,0)</f>
        <v>0</v>
      </c>
      <c r="BJ357" s="17" t="s">
        <v>80</v>
      </c>
      <c r="BK357" s="148">
        <f>ROUND(I357*H357,2)</f>
        <v>0</v>
      </c>
      <c r="BL357" s="17" t="s">
        <v>259</v>
      </c>
      <c r="BM357" s="147" t="s">
        <v>1247</v>
      </c>
    </row>
    <row r="358" spans="2:65" s="1" customFormat="1" ht="16.5" customHeight="1">
      <c r="B358" s="32"/>
      <c r="C358" s="136" t="s">
        <v>828</v>
      </c>
      <c r="D358" s="136" t="s">
        <v>254</v>
      </c>
      <c r="E358" s="137" t="s">
        <v>2112</v>
      </c>
      <c r="F358" s="138" t="s">
        <v>2113</v>
      </c>
      <c r="G358" s="139" t="s">
        <v>336</v>
      </c>
      <c r="H358" s="140">
        <v>14.272</v>
      </c>
      <c r="I358" s="141"/>
      <c r="J358" s="142">
        <f>ROUND(I358*H358,2)</f>
        <v>0</v>
      </c>
      <c r="K358" s="138" t="s">
        <v>1934</v>
      </c>
      <c r="L358" s="32"/>
      <c r="M358" s="143" t="s">
        <v>1</v>
      </c>
      <c r="N358" s="144" t="s">
        <v>38</v>
      </c>
      <c r="P358" s="145">
        <f>O358*H358</f>
        <v>0</v>
      </c>
      <c r="Q358" s="145">
        <v>0</v>
      </c>
      <c r="R358" s="145">
        <f>Q358*H358</f>
        <v>0</v>
      </c>
      <c r="S358" s="145">
        <v>0</v>
      </c>
      <c r="T358" s="146">
        <f>S358*H358</f>
        <v>0</v>
      </c>
      <c r="AR358" s="147" t="s">
        <v>259</v>
      </c>
      <c r="AT358" s="147" t="s">
        <v>254</v>
      </c>
      <c r="AU358" s="147" t="s">
        <v>82</v>
      </c>
      <c r="AY358" s="17" t="s">
        <v>252</v>
      </c>
      <c r="BE358" s="148">
        <f>IF(N358="základní",J358,0)</f>
        <v>0</v>
      </c>
      <c r="BF358" s="148">
        <f>IF(N358="snížená",J358,0)</f>
        <v>0</v>
      </c>
      <c r="BG358" s="148">
        <f>IF(N358="zákl. přenesená",J358,0)</f>
        <v>0</v>
      </c>
      <c r="BH358" s="148">
        <f>IF(N358="sníž. přenesená",J358,0)</f>
        <v>0</v>
      </c>
      <c r="BI358" s="148">
        <f>IF(N358="nulová",J358,0)</f>
        <v>0</v>
      </c>
      <c r="BJ358" s="17" t="s">
        <v>80</v>
      </c>
      <c r="BK358" s="148">
        <f>ROUND(I358*H358,2)</f>
        <v>0</v>
      </c>
      <c r="BL358" s="17" t="s">
        <v>259</v>
      </c>
      <c r="BM358" s="147" t="s">
        <v>1258</v>
      </c>
    </row>
    <row r="359" spans="2:65" s="13" customFormat="1">
      <c r="B359" s="156"/>
      <c r="D359" s="150" t="s">
        <v>261</v>
      </c>
      <c r="E359" s="157" t="s">
        <v>1</v>
      </c>
      <c r="F359" s="158" t="s">
        <v>2114</v>
      </c>
      <c r="H359" s="159">
        <v>14.272</v>
      </c>
      <c r="I359" s="160"/>
      <c r="L359" s="156"/>
      <c r="M359" s="161"/>
      <c r="T359" s="162"/>
      <c r="AT359" s="157" t="s">
        <v>261</v>
      </c>
      <c r="AU359" s="157" t="s">
        <v>82</v>
      </c>
      <c r="AV359" s="13" t="s">
        <v>82</v>
      </c>
      <c r="AW359" s="13" t="s">
        <v>30</v>
      </c>
      <c r="AX359" s="13" t="s">
        <v>73</v>
      </c>
      <c r="AY359" s="157" t="s">
        <v>252</v>
      </c>
    </row>
    <row r="360" spans="2:65" s="14" customFormat="1">
      <c r="B360" s="163"/>
      <c r="D360" s="150" t="s">
        <v>261</v>
      </c>
      <c r="E360" s="164" t="s">
        <v>1</v>
      </c>
      <c r="F360" s="165" t="s">
        <v>277</v>
      </c>
      <c r="H360" s="166">
        <v>14.272</v>
      </c>
      <c r="I360" s="167"/>
      <c r="L360" s="163"/>
      <c r="M360" s="168"/>
      <c r="T360" s="169"/>
      <c r="AT360" s="164" t="s">
        <v>261</v>
      </c>
      <c r="AU360" s="164" t="s">
        <v>82</v>
      </c>
      <c r="AV360" s="14" t="s">
        <v>259</v>
      </c>
      <c r="AW360" s="14" t="s">
        <v>30</v>
      </c>
      <c r="AX360" s="14" t="s">
        <v>80</v>
      </c>
      <c r="AY360" s="164" t="s">
        <v>252</v>
      </c>
    </row>
    <row r="361" spans="2:65" s="1" customFormat="1" ht="16.5" customHeight="1">
      <c r="B361" s="32"/>
      <c r="C361" s="136" t="s">
        <v>832</v>
      </c>
      <c r="D361" s="136" t="s">
        <v>254</v>
      </c>
      <c r="E361" s="137" t="s">
        <v>2115</v>
      </c>
      <c r="F361" s="138" t="s">
        <v>2116</v>
      </c>
      <c r="G361" s="139" t="s">
        <v>336</v>
      </c>
      <c r="H361" s="140">
        <v>1.427</v>
      </c>
      <c r="I361" s="141"/>
      <c r="J361" s="142">
        <f>ROUND(I361*H361,2)</f>
        <v>0</v>
      </c>
      <c r="K361" s="138" t="s">
        <v>1934</v>
      </c>
      <c r="L361" s="32"/>
      <c r="M361" s="188" t="s">
        <v>1</v>
      </c>
      <c r="N361" s="189" t="s">
        <v>38</v>
      </c>
      <c r="O361" s="190"/>
      <c r="P361" s="191">
        <f>O361*H361</f>
        <v>0</v>
      </c>
      <c r="Q361" s="191">
        <v>0</v>
      </c>
      <c r="R361" s="191">
        <f>Q361*H361</f>
        <v>0</v>
      </c>
      <c r="S361" s="191">
        <v>0</v>
      </c>
      <c r="T361" s="192">
        <f>S361*H361</f>
        <v>0</v>
      </c>
      <c r="AR361" s="147" t="s">
        <v>259</v>
      </c>
      <c r="AT361" s="147" t="s">
        <v>254</v>
      </c>
      <c r="AU361" s="147" t="s">
        <v>82</v>
      </c>
      <c r="AY361" s="17" t="s">
        <v>252</v>
      </c>
      <c r="BE361" s="148">
        <f>IF(N361="základní",J361,0)</f>
        <v>0</v>
      </c>
      <c r="BF361" s="148">
        <f>IF(N361="snížená",J361,0)</f>
        <v>0</v>
      </c>
      <c r="BG361" s="148">
        <f>IF(N361="zákl. přenesená",J361,0)</f>
        <v>0</v>
      </c>
      <c r="BH361" s="148">
        <f>IF(N361="sníž. přenesená",J361,0)</f>
        <v>0</v>
      </c>
      <c r="BI361" s="148">
        <f>IF(N361="nulová",J361,0)</f>
        <v>0</v>
      </c>
      <c r="BJ361" s="17" t="s">
        <v>80</v>
      </c>
      <c r="BK361" s="148">
        <f>ROUND(I361*H361,2)</f>
        <v>0</v>
      </c>
      <c r="BL361" s="17" t="s">
        <v>259</v>
      </c>
      <c r="BM361" s="147" t="s">
        <v>1262</v>
      </c>
    </row>
    <row r="362" spans="2:65" s="1" customFormat="1" ht="6.9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c2fPx88UIWu7siba9Pg+Mqg5AL/k6+HwfxB5joldmYf0qZMNj/uyKqB5uqubBFvDuVO01d1GSsWF0a0UwePk9w==" saltValue="X7te+B5gs8Q6GEQoqSgrcUpxs6z0eoVKqmtjR8MQ47dNNhLb7HcPlKpKktRhrf1mC9JBrsvVtjrQXc5f5r/ytw==" spinCount="100000" sheet="1" objects="1" scenarios="1" formatColumns="0" formatRows="0" autoFilter="0"/>
  <autoFilter ref="C127:K361" xr:uid="{00000000-0009-0000-0000-000002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B2:BM16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190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ht="12" customHeight="1">
      <c r="B8" s="20"/>
      <c r="D8" s="27" t="s">
        <v>195</v>
      </c>
      <c r="L8" s="20"/>
    </row>
    <row r="9" spans="2:46" s="1" customFormat="1" ht="16.5" customHeight="1">
      <c r="B9" s="32"/>
      <c r="E9" s="235" t="s">
        <v>3286</v>
      </c>
      <c r="F9" s="237"/>
      <c r="G9" s="237"/>
      <c r="H9" s="237"/>
      <c r="L9" s="32"/>
    </row>
    <row r="10" spans="2:46" s="1" customFormat="1" ht="12" customHeight="1">
      <c r="B10" s="32"/>
      <c r="D10" s="27" t="s">
        <v>197</v>
      </c>
      <c r="L10" s="32"/>
    </row>
    <row r="11" spans="2:46" s="1" customFormat="1" ht="16.5" customHeight="1">
      <c r="B11" s="32"/>
      <c r="E11" s="217" t="s">
        <v>4236</v>
      </c>
      <c r="F11" s="237"/>
      <c r="G11" s="237"/>
      <c r="H11" s="23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 xml:space="preserve"> </v>
      </c>
      <c r="I17" s="27" t="s">
        <v>26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38" t="str">
        <f>'Rekapitulace stavby'!E14</f>
        <v>Vyplň údaj</v>
      </c>
      <c r="F20" s="196"/>
      <c r="G20" s="196"/>
      <c r="H20" s="196"/>
      <c r="I20" s="27" t="s">
        <v>26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25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 xml:space="preserve"> </v>
      </c>
      <c r="I23" s="27" t="s">
        <v>26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31</v>
      </c>
      <c r="I25" s="27" t="s">
        <v>25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 xml:space="preserve"> </v>
      </c>
      <c r="I26" s="27" t="s">
        <v>26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32</v>
      </c>
      <c r="L28" s="32"/>
    </row>
    <row r="29" spans="2:12" s="7" customFormat="1" ht="16.5" customHeight="1">
      <c r="B29" s="94"/>
      <c r="E29" s="200" t="s">
        <v>1</v>
      </c>
      <c r="F29" s="200"/>
      <c r="G29" s="200"/>
      <c r="H29" s="20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33</v>
      </c>
      <c r="J32" s="66">
        <f>ROUND(J125,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35</v>
      </c>
      <c r="I34" s="35" t="s">
        <v>34</v>
      </c>
      <c r="J34" s="35" t="s">
        <v>36</v>
      </c>
      <c r="L34" s="32"/>
    </row>
    <row r="35" spans="2:12" s="1" customFormat="1" ht="14.45" customHeight="1">
      <c r="B35" s="32"/>
      <c r="D35" s="55" t="s">
        <v>37</v>
      </c>
      <c r="E35" s="27" t="s">
        <v>38</v>
      </c>
      <c r="F35" s="86">
        <f>ROUND((SUM(BE125:BE161)),  2)</f>
        <v>0</v>
      </c>
      <c r="I35" s="96">
        <v>0.21</v>
      </c>
      <c r="J35" s="86">
        <f>ROUND(((SUM(BE125:BE161))*I35),  2)</f>
        <v>0</v>
      </c>
      <c r="L35" s="32"/>
    </row>
    <row r="36" spans="2:12" s="1" customFormat="1" ht="14.45" customHeight="1">
      <c r="B36" s="32"/>
      <c r="E36" s="27" t="s">
        <v>39</v>
      </c>
      <c r="F36" s="86">
        <f>ROUND((SUM(BF125:BF161)),  2)</f>
        <v>0</v>
      </c>
      <c r="I36" s="96">
        <v>0.12</v>
      </c>
      <c r="J36" s="86">
        <f>ROUND(((SUM(BF125:BF161))*I36),  2)</f>
        <v>0</v>
      </c>
      <c r="L36" s="32"/>
    </row>
    <row r="37" spans="2:12" s="1" customFormat="1" ht="14.45" hidden="1" customHeight="1">
      <c r="B37" s="32"/>
      <c r="E37" s="27" t="s">
        <v>40</v>
      </c>
      <c r="F37" s="86">
        <f>ROUND((SUM(BG125:BG161)),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41</v>
      </c>
      <c r="F38" s="86">
        <f>ROUND((SUM(BH125:BH161)),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42</v>
      </c>
      <c r="F39" s="86">
        <f>ROUND((SUM(BI125:BI161)),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43</v>
      </c>
      <c r="E41" s="57"/>
      <c r="F41" s="57"/>
      <c r="G41" s="99" t="s">
        <v>44</v>
      </c>
      <c r="H41" s="100" t="s">
        <v>45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s="1" customFormat="1" ht="16.5" customHeight="1">
      <c r="B87" s="32"/>
      <c r="E87" s="235" t="s">
        <v>3286</v>
      </c>
      <c r="F87" s="237"/>
      <c r="G87" s="237"/>
      <c r="H87" s="237"/>
      <c r="L87" s="32"/>
    </row>
    <row r="88" spans="2:12" s="1" customFormat="1" ht="12" customHeight="1">
      <c r="B88" s="32"/>
      <c r="C88" s="27" t="s">
        <v>197</v>
      </c>
      <c r="L88" s="32"/>
    </row>
    <row r="89" spans="2:12" s="1" customFormat="1" ht="16.5" customHeight="1">
      <c r="B89" s="32"/>
      <c r="E89" s="217" t="str">
        <f>E11</f>
        <v>B.11 - Fasáda - stavební část</v>
      </c>
      <c r="F89" s="237"/>
      <c r="G89" s="237"/>
      <c r="H89" s="23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</v>
      </c>
      <c r="I91" s="27" t="s">
        <v>22</v>
      </c>
      <c r="J91" s="52" t="str">
        <f>IF(J14="","",J14)</f>
        <v>3. 6. 2025</v>
      </c>
      <c r="L91" s="32"/>
    </row>
    <row r="92" spans="2:12" s="1" customFormat="1" ht="6.95" customHeight="1">
      <c r="B92" s="32"/>
      <c r="L92" s="32"/>
    </row>
    <row r="93" spans="2:12" s="1" customFormat="1" ht="15.2" customHeight="1">
      <c r="B93" s="32"/>
      <c r="C93" s="27" t="s">
        <v>24</v>
      </c>
      <c r="F93" s="25" t="str">
        <f>E17</f>
        <v xml:space="preserve"> </v>
      </c>
      <c r="I93" s="27" t="s">
        <v>29</v>
      </c>
      <c r="J93" s="30" t="str">
        <f>E23</f>
        <v xml:space="preserve">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31</v>
      </c>
      <c r="J94" s="30" t="str">
        <f>E26</f>
        <v xml:space="preserve">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200</v>
      </c>
      <c r="D96" s="97"/>
      <c r="E96" s="97"/>
      <c r="F96" s="97"/>
      <c r="G96" s="97"/>
      <c r="H96" s="97"/>
      <c r="I96" s="97"/>
      <c r="J96" s="106" t="s">
        <v>201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202</v>
      </c>
      <c r="J98" s="66">
        <f>J125</f>
        <v>0</v>
      </c>
      <c r="L98" s="32"/>
      <c r="AU98" s="17" t="s">
        <v>203</v>
      </c>
    </row>
    <row r="99" spans="2:47" s="8" customFormat="1" ht="24.95" customHeight="1">
      <c r="B99" s="108"/>
      <c r="D99" s="109" t="s">
        <v>204</v>
      </c>
      <c r="E99" s="110"/>
      <c r="F99" s="110"/>
      <c r="G99" s="110"/>
      <c r="H99" s="110"/>
      <c r="I99" s="110"/>
      <c r="J99" s="111">
        <f>J126</f>
        <v>0</v>
      </c>
      <c r="L99" s="108"/>
    </row>
    <row r="100" spans="2:47" s="9" customFormat="1" ht="19.899999999999999" customHeight="1">
      <c r="B100" s="112"/>
      <c r="D100" s="113" t="s">
        <v>208</v>
      </c>
      <c r="E100" s="114"/>
      <c r="F100" s="114"/>
      <c r="G100" s="114"/>
      <c r="H100" s="114"/>
      <c r="I100" s="114"/>
      <c r="J100" s="115">
        <f>J127</f>
        <v>0</v>
      </c>
      <c r="L100" s="112"/>
    </row>
    <row r="101" spans="2:47" s="9" customFormat="1" ht="19.899999999999999" customHeight="1">
      <c r="B101" s="112"/>
      <c r="D101" s="113" t="s">
        <v>210</v>
      </c>
      <c r="E101" s="114"/>
      <c r="F101" s="114"/>
      <c r="G101" s="114"/>
      <c r="H101" s="114"/>
      <c r="I101" s="114"/>
      <c r="J101" s="115">
        <f>J142</f>
        <v>0</v>
      </c>
      <c r="L101" s="112"/>
    </row>
    <row r="102" spans="2:47" s="8" customFormat="1" ht="24.95" customHeight="1">
      <c r="B102" s="108"/>
      <c r="D102" s="109" t="s">
        <v>212</v>
      </c>
      <c r="E102" s="110"/>
      <c r="F102" s="110"/>
      <c r="G102" s="110"/>
      <c r="H102" s="110"/>
      <c r="I102" s="110"/>
      <c r="J102" s="111">
        <f>J155</f>
        <v>0</v>
      </c>
      <c r="L102" s="108"/>
    </row>
    <row r="103" spans="2:47" s="9" customFormat="1" ht="19.899999999999999" customHeight="1">
      <c r="B103" s="112"/>
      <c r="D103" s="113" t="s">
        <v>223</v>
      </c>
      <c r="E103" s="114"/>
      <c r="F103" s="114"/>
      <c r="G103" s="114"/>
      <c r="H103" s="114"/>
      <c r="I103" s="114"/>
      <c r="J103" s="115">
        <f>J156</f>
        <v>0</v>
      </c>
      <c r="L103" s="112"/>
    </row>
    <row r="104" spans="2:47" s="1" customFormat="1" ht="21.75" customHeight="1">
      <c r="B104" s="32"/>
      <c r="L104" s="32"/>
    </row>
    <row r="105" spans="2:47" s="1" customFormat="1" ht="6.9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6.9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4.95" customHeight="1">
      <c r="B110" s="32"/>
      <c r="C110" s="21" t="s">
        <v>237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5" s="1" customFormat="1" ht="26.25" customHeight="1">
      <c r="B113" s="32"/>
      <c r="E113" s="235" t="str">
        <f>E7</f>
        <v>FN Brno, Jihlavská 20 - rekonstrukce přípravny jídel a rozšíření jídelny</v>
      </c>
      <c r="F113" s="236"/>
      <c r="G113" s="236"/>
      <c r="H113" s="236"/>
      <c r="L113" s="32"/>
    </row>
    <row r="114" spans="2:65" ht="12" customHeight="1">
      <c r="B114" s="20"/>
      <c r="C114" s="27" t="s">
        <v>195</v>
      </c>
      <c r="L114" s="20"/>
    </row>
    <row r="115" spans="2:65" s="1" customFormat="1" ht="16.5" customHeight="1">
      <c r="B115" s="32"/>
      <c r="E115" s="235" t="s">
        <v>3286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197</v>
      </c>
      <c r="L116" s="32"/>
    </row>
    <row r="117" spans="2:65" s="1" customFormat="1" ht="16.5" customHeight="1">
      <c r="B117" s="32"/>
      <c r="E117" s="217" t="str">
        <f>E11</f>
        <v>B.11 - Fasáda - stavební část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F14</f>
        <v xml:space="preserve"> </v>
      </c>
      <c r="I119" s="27" t="s">
        <v>22</v>
      </c>
      <c r="J119" s="52" t="str">
        <f>IF(J14="","",J14)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E17</f>
        <v xml:space="preserve"> </v>
      </c>
      <c r="I121" s="27" t="s">
        <v>29</v>
      </c>
      <c r="J121" s="30" t="str">
        <f>E23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IF(E20="","",E20)</f>
        <v>Vyplň údaj</v>
      </c>
      <c r="I122" s="27" t="s">
        <v>31</v>
      </c>
      <c r="J122" s="30" t="str">
        <f>E26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P126+P155</f>
        <v>0</v>
      </c>
      <c r="Q125" s="53"/>
      <c r="R125" s="121">
        <f>R126+R155</f>
        <v>1.30484</v>
      </c>
      <c r="S125" s="53"/>
      <c r="T125" s="122">
        <f>T126+T155</f>
        <v>4.9122500000000002</v>
      </c>
      <c r="AT125" s="17" t="s">
        <v>72</v>
      </c>
      <c r="AU125" s="17" t="s">
        <v>203</v>
      </c>
      <c r="BK125" s="123">
        <f>BK126+BK155</f>
        <v>0</v>
      </c>
    </row>
    <row r="126" spans="2:65" s="11" customFormat="1" ht="25.9" customHeight="1">
      <c r="B126" s="124"/>
      <c r="D126" s="125" t="s">
        <v>72</v>
      </c>
      <c r="E126" s="126" t="s">
        <v>250</v>
      </c>
      <c r="F126" s="126" t="s">
        <v>251</v>
      </c>
      <c r="I126" s="127"/>
      <c r="J126" s="128">
        <f>BK126</f>
        <v>0</v>
      </c>
      <c r="L126" s="124"/>
      <c r="M126" s="129"/>
      <c r="P126" s="130">
        <f>P127+P142</f>
        <v>0</v>
      </c>
      <c r="R126" s="130">
        <f>R127+R142</f>
        <v>0</v>
      </c>
      <c r="T126" s="131">
        <f>T127+T142</f>
        <v>4.9122500000000002</v>
      </c>
      <c r="AR126" s="125" t="s">
        <v>80</v>
      </c>
      <c r="AT126" s="132" t="s">
        <v>72</v>
      </c>
      <c r="AU126" s="132" t="s">
        <v>73</v>
      </c>
      <c r="AY126" s="125" t="s">
        <v>252</v>
      </c>
      <c r="BK126" s="133">
        <f>BK127+BK142</f>
        <v>0</v>
      </c>
    </row>
    <row r="127" spans="2:65" s="11" customFormat="1" ht="22.9" customHeight="1">
      <c r="B127" s="124"/>
      <c r="D127" s="125" t="s">
        <v>72</v>
      </c>
      <c r="E127" s="134" t="s">
        <v>327</v>
      </c>
      <c r="F127" s="134" t="s">
        <v>622</v>
      </c>
      <c r="I127" s="127"/>
      <c r="J127" s="135">
        <f>BK127</f>
        <v>0</v>
      </c>
      <c r="L127" s="124"/>
      <c r="M127" s="129"/>
      <c r="P127" s="130">
        <f>SUM(P128:P141)</f>
        <v>0</v>
      </c>
      <c r="R127" s="130">
        <f>SUM(R128:R141)</f>
        <v>0</v>
      </c>
      <c r="T127" s="131">
        <f>SUM(T128:T141)</f>
        <v>4.9122500000000002</v>
      </c>
      <c r="AR127" s="125" t="s">
        <v>80</v>
      </c>
      <c r="AT127" s="132" t="s">
        <v>72</v>
      </c>
      <c r="AU127" s="132" t="s">
        <v>80</v>
      </c>
      <c r="AY127" s="125" t="s">
        <v>252</v>
      </c>
      <c r="BK127" s="133">
        <f>SUM(BK128:BK141)</f>
        <v>0</v>
      </c>
    </row>
    <row r="128" spans="2:65" s="1" customFormat="1" ht="44.25" customHeight="1">
      <c r="B128" s="32"/>
      <c r="C128" s="136" t="s">
        <v>80</v>
      </c>
      <c r="D128" s="136" t="s">
        <v>254</v>
      </c>
      <c r="E128" s="137" t="s">
        <v>4237</v>
      </c>
      <c r="F128" s="138" t="s">
        <v>4238</v>
      </c>
      <c r="G128" s="139" t="s">
        <v>257</v>
      </c>
      <c r="H128" s="140">
        <v>728.72699999999998</v>
      </c>
      <c r="I128" s="141"/>
      <c r="J128" s="142">
        <f>ROUND(I128*H128,2)</f>
        <v>0</v>
      </c>
      <c r="K128" s="138" t="s">
        <v>258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82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4239</v>
      </c>
    </row>
    <row r="129" spans="2:65" s="13" customFormat="1">
      <c r="B129" s="156"/>
      <c r="D129" s="150" t="s">
        <v>261</v>
      </c>
      <c r="E129" s="157" t="s">
        <v>1</v>
      </c>
      <c r="F129" s="158" t="s">
        <v>4240</v>
      </c>
      <c r="H129" s="159">
        <v>451.99200000000002</v>
      </c>
      <c r="I129" s="160"/>
      <c r="L129" s="156"/>
      <c r="M129" s="161"/>
      <c r="T129" s="162"/>
      <c r="AT129" s="157" t="s">
        <v>261</v>
      </c>
      <c r="AU129" s="157" t="s">
        <v>82</v>
      </c>
      <c r="AV129" s="13" t="s">
        <v>82</v>
      </c>
      <c r="AW129" s="13" t="s">
        <v>30</v>
      </c>
      <c r="AX129" s="13" t="s">
        <v>73</v>
      </c>
      <c r="AY129" s="157" t="s">
        <v>252</v>
      </c>
    </row>
    <row r="130" spans="2:65" s="13" customFormat="1">
      <c r="B130" s="156"/>
      <c r="D130" s="150" t="s">
        <v>261</v>
      </c>
      <c r="E130" s="157" t="s">
        <v>1</v>
      </c>
      <c r="F130" s="158" t="s">
        <v>4241</v>
      </c>
      <c r="H130" s="159">
        <v>276.73500000000001</v>
      </c>
      <c r="I130" s="160"/>
      <c r="L130" s="156"/>
      <c r="M130" s="161"/>
      <c r="T130" s="162"/>
      <c r="AT130" s="157" t="s">
        <v>261</v>
      </c>
      <c r="AU130" s="157" t="s">
        <v>82</v>
      </c>
      <c r="AV130" s="13" t="s">
        <v>82</v>
      </c>
      <c r="AW130" s="13" t="s">
        <v>30</v>
      </c>
      <c r="AX130" s="13" t="s">
        <v>73</v>
      </c>
      <c r="AY130" s="157" t="s">
        <v>252</v>
      </c>
    </row>
    <row r="131" spans="2:65" s="14" customFormat="1">
      <c r="B131" s="163"/>
      <c r="D131" s="150" t="s">
        <v>261</v>
      </c>
      <c r="E131" s="164" t="s">
        <v>1</v>
      </c>
      <c r="F131" s="165" t="s">
        <v>277</v>
      </c>
      <c r="H131" s="166">
        <v>728.72699999999998</v>
      </c>
      <c r="I131" s="167"/>
      <c r="L131" s="163"/>
      <c r="M131" s="168"/>
      <c r="T131" s="169"/>
      <c r="AT131" s="164" t="s">
        <v>261</v>
      </c>
      <c r="AU131" s="164" t="s">
        <v>82</v>
      </c>
      <c r="AV131" s="14" t="s">
        <v>259</v>
      </c>
      <c r="AW131" s="14" t="s">
        <v>30</v>
      </c>
      <c r="AX131" s="14" t="s">
        <v>80</v>
      </c>
      <c r="AY131" s="164" t="s">
        <v>252</v>
      </c>
    </row>
    <row r="132" spans="2:65" s="1" customFormat="1" ht="49.15" customHeight="1">
      <c r="B132" s="32"/>
      <c r="C132" s="136" t="s">
        <v>82</v>
      </c>
      <c r="D132" s="136" t="s">
        <v>254</v>
      </c>
      <c r="E132" s="137" t="s">
        <v>4242</v>
      </c>
      <c r="F132" s="138" t="s">
        <v>4243</v>
      </c>
      <c r="G132" s="139" t="s">
        <v>257</v>
      </c>
      <c r="H132" s="140">
        <v>43723.62</v>
      </c>
      <c r="I132" s="141"/>
      <c r="J132" s="142">
        <f>ROUND(I132*H132,2)</f>
        <v>0</v>
      </c>
      <c r="K132" s="138" t="s">
        <v>258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82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4244</v>
      </c>
    </row>
    <row r="133" spans="2:65" s="13" customFormat="1">
      <c r="B133" s="156"/>
      <c r="D133" s="150" t="s">
        <v>261</v>
      </c>
      <c r="E133" s="157" t="s">
        <v>1</v>
      </c>
      <c r="F133" s="158" t="s">
        <v>4245</v>
      </c>
      <c r="H133" s="159">
        <v>43723.62</v>
      </c>
      <c r="I133" s="160"/>
      <c r="L133" s="156"/>
      <c r="M133" s="161"/>
      <c r="T133" s="162"/>
      <c r="AT133" s="157" t="s">
        <v>261</v>
      </c>
      <c r="AU133" s="157" t="s">
        <v>82</v>
      </c>
      <c r="AV133" s="13" t="s">
        <v>82</v>
      </c>
      <c r="AW133" s="13" t="s">
        <v>30</v>
      </c>
      <c r="AX133" s="13" t="s">
        <v>80</v>
      </c>
      <c r="AY133" s="157" t="s">
        <v>252</v>
      </c>
    </row>
    <row r="134" spans="2:65" s="1" customFormat="1" ht="44.25" customHeight="1">
      <c r="B134" s="32"/>
      <c r="C134" s="136" t="s">
        <v>96</v>
      </c>
      <c r="D134" s="136" t="s">
        <v>254</v>
      </c>
      <c r="E134" s="137" t="s">
        <v>4246</v>
      </c>
      <c r="F134" s="138" t="s">
        <v>4247</v>
      </c>
      <c r="G134" s="139" t="s">
        <v>257</v>
      </c>
      <c r="H134" s="140">
        <v>728.72699999999998</v>
      </c>
      <c r="I134" s="141"/>
      <c r="J134" s="142">
        <f>ROUND(I134*H134,2)</f>
        <v>0</v>
      </c>
      <c r="K134" s="138" t="s">
        <v>258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82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4248</v>
      </c>
    </row>
    <row r="135" spans="2:65" s="1" customFormat="1" ht="24.2" customHeight="1">
      <c r="B135" s="32"/>
      <c r="C135" s="136" t="s">
        <v>259</v>
      </c>
      <c r="D135" s="136" t="s">
        <v>254</v>
      </c>
      <c r="E135" s="137" t="s">
        <v>4249</v>
      </c>
      <c r="F135" s="138" t="s">
        <v>4250</v>
      </c>
      <c r="G135" s="139" t="s">
        <v>257</v>
      </c>
      <c r="H135" s="140">
        <v>728.72699999999998</v>
      </c>
      <c r="I135" s="141"/>
      <c r="J135" s="142">
        <f>ROUND(I135*H135,2)</f>
        <v>0</v>
      </c>
      <c r="K135" s="138" t="s">
        <v>258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4251</v>
      </c>
    </row>
    <row r="136" spans="2:65" s="1" customFormat="1" ht="33" customHeight="1">
      <c r="B136" s="32"/>
      <c r="C136" s="136" t="s">
        <v>297</v>
      </c>
      <c r="D136" s="136" t="s">
        <v>254</v>
      </c>
      <c r="E136" s="137" t="s">
        <v>4252</v>
      </c>
      <c r="F136" s="138" t="s">
        <v>4253</v>
      </c>
      <c r="G136" s="139" t="s">
        <v>257</v>
      </c>
      <c r="H136" s="140">
        <v>43723.62</v>
      </c>
      <c r="I136" s="141"/>
      <c r="J136" s="142">
        <f>ROUND(I136*H136,2)</f>
        <v>0</v>
      </c>
      <c r="K136" s="138" t="s">
        <v>258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4254</v>
      </c>
    </row>
    <row r="137" spans="2:65" s="13" customFormat="1">
      <c r="B137" s="156"/>
      <c r="D137" s="150" t="s">
        <v>261</v>
      </c>
      <c r="E137" s="157" t="s">
        <v>1</v>
      </c>
      <c r="F137" s="158" t="s">
        <v>4245</v>
      </c>
      <c r="H137" s="159">
        <v>43723.62</v>
      </c>
      <c r="I137" s="160"/>
      <c r="L137" s="156"/>
      <c r="M137" s="161"/>
      <c r="T137" s="162"/>
      <c r="AT137" s="157" t="s">
        <v>261</v>
      </c>
      <c r="AU137" s="157" t="s">
        <v>82</v>
      </c>
      <c r="AV137" s="13" t="s">
        <v>82</v>
      </c>
      <c r="AW137" s="13" t="s">
        <v>30</v>
      </c>
      <c r="AX137" s="13" t="s">
        <v>80</v>
      </c>
      <c r="AY137" s="157" t="s">
        <v>252</v>
      </c>
    </row>
    <row r="138" spans="2:65" s="1" customFormat="1" ht="24.2" customHeight="1">
      <c r="B138" s="32"/>
      <c r="C138" s="136" t="s">
        <v>305</v>
      </c>
      <c r="D138" s="136" t="s">
        <v>254</v>
      </c>
      <c r="E138" s="137" t="s">
        <v>4255</v>
      </c>
      <c r="F138" s="138" t="s">
        <v>4256</v>
      </c>
      <c r="G138" s="139" t="s">
        <v>257</v>
      </c>
      <c r="H138" s="140">
        <v>728.72699999999998</v>
      </c>
      <c r="I138" s="141"/>
      <c r="J138" s="142">
        <f>ROUND(I138*H138,2)</f>
        <v>0</v>
      </c>
      <c r="K138" s="138" t="s">
        <v>258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4257</v>
      </c>
    </row>
    <row r="139" spans="2:65" s="1" customFormat="1" ht="37.9" customHeight="1">
      <c r="B139" s="32"/>
      <c r="C139" s="136" t="s">
        <v>315</v>
      </c>
      <c r="D139" s="136" t="s">
        <v>254</v>
      </c>
      <c r="E139" s="137" t="s">
        <v>723</v>
      </c>
      <c r="F139" s="138" t="s">
        <v>724</v>
      </c>
      <c r="G139" s="139" t="s">
        <v>257</v>
      </c>
      <c r="H139" s="140">
        <v>196.49</v>
      </c>
      <c r="I139" s="141"/>
      <c r="J139" s="142">
        <f>ROUND(I139*H139,2)</f>
        <v>0</v>
      </c>
      <c r="K139" s="138" t="s">
        <v>258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2.5000000000000001E-2</v>
      </c>
      <c r="T139" s="146">
        <f>S139*H139</f>
        <v>4.9122500000000002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4258</v>
      </c>
    </row>
    <row r="140" spans="2:65" s="12" customFormat="1">
      <c r="B140" s="149"/>
      <c r="D140" s="150" t="s">
        <v>261</v>
      </c>
      <c r="E140" s="151" t="s">
        <v>1</v>
      </c>
      <c r="F140" s="152" t="s">
        <v>4259</v>
      </c>
      <c r="H140" s="151" t="s">
        <v>1</v>
      </c>
      <c r="I140" s="153"/>
      <c r="L140" s="149"/>
      <c r="M140" s="154"/>
      <c r="T140" s="155"/>
      <c r="AT140" s="151" t="s">
        <v>261</v>
      </c>
      <c r="AU140" s="151" t="s">
        <v>82</v>
      </c>
      <c r="AV140" s="12" t="s">
        <v>80</v>
      </c>
      <c r="AW140" s="12" t="s">
        <v>30</v>
      </c>
      <c r="AX140" s="12" t="s">
        <v>73</v>
      </c>
      <c r="AY140" s="151" t="s">
        <v>252</v>
      </c>
    </row>
    <row r="141" spans="2:65" s="13" customFormat="1">
      <c r="B141" s="156"/>
      <c r="D141" s="150" t="s">
        <v>261</v>
      </c>
      <c r="E141" s="157" t="s">
        <v>1</v>
      </c>
      <c r="F141" s="158" t="s">
        <v>4260</v>
      </c>
      <c r="H141" s="159">
        <v>196.49</v>
      </c>
      <c r="I141" s="160"/>
      <c r="L141" s="156"/>
      <c r="M141" s="161"/>
      <c r="T141" s="162"/>
      <c r="AT141" s="157" t="s">
        <v>261</v>
      </c>
      <c r="AU141" s="157" t="s">
        <v>82</v>
      </c>
      <c r="AV141" s="13" t="s">
        <v>82</v>
      </c>
      <c r="AW141" s="13" t="s">
        <v>30</v>
      </c>
      <c r="AX141" s="13" t="s">
        <v>80</v>
      </c>
      <c r="AY141" s="157" t="s">
        <v>252</v>
      </c>
    </row>
    <row r="142" spans="2:65" s="11" customFormat="1" ht="22.9" customHeight="1">
      <c r="B142" s="124"/>
      <c r="D142" s="125" t="s">
        <v>72</v>
      </c>
      <c r="E142" s="134" t="s">
        <v>817</v>
      </c>
      <c r="F142" s="134" t="s">
        <v>818</v>
      </c>
      <c r="I142" s="127"/>
      <c r="J142" s="135">
        <f>BK142</f>
        <v>0</v>
      </c>
      <c r="L142" s="124"/>
      <c r="M142" s="129"/>
      <c r="P142" s="130">
        <f>SUM(P143:P154)</f>
        <v>0</v>
      </c>
      <c r="R142" s="130">
        <f>SUM(R143:R154)</f>
        <v>0</v>
      </c>
      <c r="T142" s="131">
        <f>SUM(T143:T154)</f>
        <v>0</v>
      </c>
      <c r="AR142" s="125" t="s">
        <v>80</v>
      </c>
      <c r="AT142" s="132" t="s">
        <v>72</v>
      </c>
      <c r="AU142" s="132" t="s">
        <v>80</v>
      </c>
      <c r="AY142" s="125" t="s">
        <v>252</v>
      </c>
      <c r="BK142" s="133">
        <f>SUM(BK143:BK154)</f>
        <v>0</v>
      </c>
    </row>
    <row r="143" spans="2:65" s="1" customFormat="1" ht="44.25" customHeight="1">
      <c r="B143" s="32"/>
      <c r="C143" s="136" t="s">
        <v>320</v>
      </c>
      <c r="D143" s="136" t="s">
        <v>254</v>
      </c>
      <c r="E143" s="137" t="s">
        <v>820</v>
      </c>
      <c r="F143" s="138" t="s">
        <v>821</v>
      </c>
      <c r="G143" s="139" t="s">
        <v>336</v>
      </c>
      <c r="H143" s="140">
        <v>4.9119999999999999</v>
      </c>
      <c r="I143" s="141"/>
      <c r="J143" s="142">
        <f>ROUND(I143*H143,2)</f>
        <v>0</v>
      </c>
      <c r="K143" s="138" t="s">
        <v>258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4261</v>
      </c>
    </row>
    <row r="144" spans="2:65" s="1" customFormat="1" ht="62.65" customHeight="1">
      <c r="B144" s="32"/>
      <c r="C144" s="136" t="s">
        <v>327</v>
      </c>
      <c r="D144" s="136" t="s">
        <v>254</v>
      </c>
      <c r="E144" s="137" t="s">
        <v>824</v>
      </c>
      <c r="F144" s="138" t="s">
        <v>825</v>
      </c>
      <c r="G144" s="139" t="s">
        <v>336</v>
      </c>
      <c r="H144" s="140">
        <v>19.648</v>
      </c>
      <c r="I144" s="141"/>
      <c r="J144" s="142">
        <f>ROUND(I144*H144,2)</f>
        <v>0</v>
      </c>
      <c r="K144" s="138" t="s">
        <v>258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4262</v>
      </c>
    </row>
    <row r="145" spans="2:65" s="13" customFormat="1">
      <c r="B145" s="156"/>
      <c r="D145" s="150" t="s">
        <v>261</v>
      </c>
      <c r="F145" s="158" t="s">
        <v>4263</v>
      </c>
      <c r="H145" s="159">
        <v>19.648</v>
      </c>
      <c r="I145" s="160"/>
      <c r="L145" s="156"/>
      <c r="M145" s="161"/>
      <c r="T145" s="162"/>
      <c r="AT145" s="157" t="s">
        <v>261</v>
      </c>
      <c r="AU145" s="157" t="s">
        <v>82</v>
      </c>
      <c r="AV145" s="13" t="s">
        <v>82</v>
      </c>
      <c r="AW145" s="13" t="s">
        <v>4</v>
      </c>
      <c r="AX145" s="13" t="s">
        <v>80</v>
      </c>
      <c r="AY145" s="157" t="s">
        <v>252</v>
      </c>
    </row>
    <row r="146" spans="2:65" s="1" customFormat="1" ht="33" customHeight="1">
      <c r="B146" s="32"/>
      <c r="C146" s="136" t="s">
        <v>333</v>
      </c>
      <c r="D146" s="136" t="s">
        <v>254</v>
      </c>
      <c r="E146" s="137" t="s">
        <v>829</v>
      </c>
      <c r="F146" s="138" t="s">
        <v>830</v>
      </c>
      <c r="G146" s="139" t="s">
        <v>336</v>
      </c>
      <c r="H146" s="140">
        <v>4.9119999999999999</v>
      </c>
      <c r="I146" s="141"/>
      <c r="J146" s="142">
        <f>ROUND(I146*H146,2)</f>
        <v>0</v>
      </c>
      <c r="K146" s="138" t="s">
        <v>258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4264</v>
      </c>
    </row>
    <row r="147" spans="2:65" s="1" customFormat="1" ht="44.25" customHeight="1">
      <c r="B147" s="32"/>
      <c r="C147" s="136" t="s">
        <v>342</v>
      </c>
      <c r="D147" s="136" t="s">
        <v>254</v>
      </c>
      <c r="E147" s="137" t="s">
        <v>833</v>
      </c>
      <c r="F147" s="138" t="s">
        <v>834</v>
      </c>
      <c r="G147" s="139" t="s">
        <v>336</v>
      </c>
      <c r="H147" s="140">
        <v>68.768000000000001</v>
      </c>
      <c r="I147" s="141"/>
      <c r="J147" s="142">
        <f>ROUND(I147*H147,2)</f>
        <v>0</v>
      </c>
      <c r="K147" s="138" t="s">
        <v>258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4265</v>
      </c>
    </row>
    <row r="148" spans="2:65" s="13" customFormat="1">
      <c r="B148" s="156"/>
      <c r="D148" s="150" t="s">
        <v>261</v>
      </c>
      <c r="F148" s="158" t="s">
        <v>4266</v>
      </c>
      <c r="H148" s="159">
        <v>68.768000000000001</v>
      </c>
      <c r="I148" s="160"/>
      <c r="L148" s="156"/>
      <c r="M148" s="161"/>
      <c r="T148" s="162"/>
      <c r="AT148" s="157" t="s">
        <v>261</v>
      </c>
      <c r="AU148" s="157" t="s">
        <v>82</v>
      </c>
      <c r="AV148" s="13" t="s">
        <v>82</v>
      </c>
      <c r="AW148" s="13" t="s">
        <v>4</v>
      </c>
      <c r="AX148" s="13" t="s">
        <v>80</v>
      </c>
      <c r="AY148" s="157" t="s">
        <v>252</v>
      </c>
    </row>
    <row r="149" spans="2:65" s="1" customFormat="1" ht="37.9" customHeight="1">
      <c r="B149" s="32"/>
      <c r="C149" s="136" t="s">
        <v>8</v>
      </c>
      <c r="D149" s="136" t="s">
        <v>254</v>
      </c>
      <c r="E149" s="137" t="s">
        <v>838</v>
      </c>
      <c r="F149" s="138" t="s">
        <v>839</v>
      </c>
      <c r="G149" s="139" t="s">
        <v>336</v>
      </c>
      <c r="H149" s="140">
        <v>4.4210000000000003</v>
      </c>
      <c r="I149" s="141"/>
      <c r="J149" s="142">
        <f>ROUND(I149*H149,2)</f>
        <v>0</v>
      </c>
      <c r="K149" s="138" t="s">
        <v>258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4267</v>
      </c>
    </row>
    <row r="150" spans="2:65" s="12" customFormat="1">
      <c r="B150" s="149"/>
      <c r="D150" s="150" t="s">
        <v>261</v>
      </c>
      <c r="E150" s="151" t="s">
        <v>1</v>
      </c>
      <c r="F150" s="152" t="s">
        <v>4268</v>
      </c>
      <c r="H150" s="151" t="s">
        <v>1</v>
      </c>
      <c r="I150" s="153"/>
      <c r="L150" s="149"/>
      <c r="M150" s="154"/>
      <c r="T150" s="155"/>
      <c r="AT150" s="151" t="s">
        <v>261</v>
      </c>
      <c r="AU150" s="151" t="s">
        <v>82</v>
      </c>
      <c r="AV150" s="12" t="s">
        <v>80</v>
      </c>
      <c r="AW150" s="12" t="s">
        <v>30</v>
      </c>
      <c r="AX150" s="12" t="s">
        <v>73</v>
      </c>
      <c r="AY150" s="151" t="s">
        <v>252</v>
      </c>
    </row>
    <row r="151" spans="2:65" s="13" customFormat="1">
      <c r="B151" s="156"/>
      <c r="D151" s="150" t="s">
        <v>261</v>
      </c>
      <c r="E151" s="157" t="s">
        <v>1</v>
      </c>
      <c r="F151" s="158" t="s">
        <v>4269</v>
      </c>
      <c r="H151" s="159">
        <v>4.4210000000000003</v>
      </c>
      <c r="I151" s="160"/>
      <c r="L151" s="156"/>
      <c r="M151" s="161"/>
      <c r="T151" s="162"/>
      <c r="AT151" s="157" t="s">
        <v>261</v>
      </c>
      <c r="AU151" s="157" t="s">
        <v>82</v>
      </c>
      <c r="AV151" s="13" t="s">
        <v>82</v>
      </c>
      <c r="AW151" s="13" t="s">
        <v>30</v>
      </c>
      <c r="AX151" s="13" t="s">
        <v>80</v>
      </c>
      <c r="AY151" s="157" t="s">
        <v>252</v>
      </c>
    </row>
    <row r="152" spans="2:65" s="1" customFormat="1" ht="16.5" customHeight="1">
      <c r="B152" s="32"/>
      <c r="C152" s="136" t="s">
        <v>353</v>
      </c>
      <c r="D152" s="136" t="s">
        <v>254</v>
      </c>
      <c r="E152" s="137" t="s">
        <v>4270</v>
      </c>
      <c r="F152" s="138" t="s">
        <v>4271</v>
      </c>
      <c r="G152" s="139" t="s">
        <v>901</v>
      </c>
      <c r="H152" s="140">
        <v>-491.2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4272</v>
      </c>
    </row>
    <row r="153" spans="2:65" s="12" customFormat="1">
      <c r="B153" s="149"/>
      <c r="D153" s="150" t="s">
        <v>261</v>
      </c>
      <c r="E153" s="151" t="s">
        <v>1</v>
      </c>
      <c r="F153" s="152" t="s">
        <v>4273</v>
      </c>
      <c r="H153" s="151" t="s">
        <v>1</v>
      </c>
      <c r="I153" s="153"/>
      <c r="L153" s="149"/>
      <c r="M153" s="154"/>
      <c r="T153" s="155"/>
      <c r="AT153" s="151" t="s">
        <v>261</v>
      </c>
      <c r="AU153" s="151" t="s">
        <v>82</v>
      </c>
      <c r="AV153" s="12" t="s">
        <v>80</v>
      </c>
      <c r="AW153" s="12" t="s">
        <v>30</v>
      </c>
      <c r="AX153" s="12" t="s">
        <v>73</v>
      </c>
      <c r="AY153" s="151" t="s">
        <v>252</v>
      </c>
    </row>
    <row r="154" spans="2:65" s="13" customFormat="1">
      <c r="B154" s="156"/>
      <c r="D154" s="150" t="s">
        <v>261</v>
      </c>
      <c r="E154" s="157" t="s">
        <v>1</v>
      </c>
      <c r="F154" s="158" t="s">
        <v>4274</v>
      </c>
      <c r="H154" s="159">
        <v>-491.2</v>
      </c>
      <c r="I154" s="160"/>
      <c r="L154" s="156"/>
      <c r="M154" s="161"/>
      <c r="T154" s="162"/>
      <c r="AT154" s="157" t="s">
        <v>261</v>
      </c>
      <c r="AU154" s="157" t="s">
        <v>82</v>
      </c>
      <c r="AV154" s="13" t="s">
        <v>82</v>
      </c>
      <c r="AW154" s="13" t="s">
        <v>30</v>
      </c>
      <c r="AX154" s="13" t="s">
        <v>80</v>
      </c>
      <c r="AY154" s="157" t="s">
        <v>252</v>
      </c>
    </row>
    <row r="155" spans="2:65" s="11" customFormat="1" ht="25.9" customHeight="1">
      <c r="B155" s="124"/>
      <c r="D155" s="125" t="s">
        <v>72</v>
      </c>
      <c r="E155" s="126" t="s">
        <v>910</v>
      </c>
      <c r="F155" s="126" t="s">
        <v>911</v>
      </c>
      <c r="I155" s="127"/>
      <c r="J155" s="128">
        <f>BK155</f>
        <v>0</v>
      </c>
      <c r="L155" s="124"/>
      <c r="M155" s="129"/>
      <c r="P155" s="130">
        <f>P156</f>
        <v>0</v>
      </c>
      <c r="R155" s="130">
        <f>R156</f>
        <v>1.30484</v>
      </c>
      <c r="T155" s="131">
        <f>T156</f>
        <v>0</v>
      </c>
      <c r="AR155" s="125" t="s">
        <v>82</v>
      </c>
      <c r="AT155" s="132" t="s">
        <v>72</v>
      </c>
      <c r="AU155" s="132" t="s">
        <v>73</v>
      </c>
      <c r="AY155" s="125" t="s">
        <v>252</v>
      </c>
      <c r="BK155" s="133">
        <f>BK156</f>
        <v>0</v>
      </c>
    </row>
    <row r="156" spans="2:65" s="11" customFormat="1" ht="22.9" customHeight="1">
      <c r="B156" s="124"/>
      <c r="D156" s="125" t="s">
        <v>72</v>
      </c>
      <c r="E156" s="134" t="s">
        <v>1297</v>
      </c>
      <c r="F156" s="134" t="s">
        <v>1298</v>
      </c>
      <c r="I156" s="127"/>
      <c r="J156" s="135">
        <f>BK156</f>
        <v>0</v>
      </c>
      <c r="L156" s="124"/>
      <c r="M156" s="129"/>
      <c r="P156" s="130">
        <f>SUM(P157:P161)</f>
        <v>0</v>
      </c>
      <c r="R156" s="130">
        <f>SUM(R157:R161)</f>
        <v>1.30484</v>
      </c>
      <c r="T156" s="131">
        <f>SUM(T157:T161)</f>
        <v>0</v>
      </c>
      <c r="AR156" s="125" t="s">
        <v>82</v>
      </c>
      <c r="AT156" s="132" t="s">
        <v>72</v>
      </c>
      <c r="AU156" s="132" t="s">
        <v>80</v>
      </c>
      <c r="AY156" s="125" t="s">
        <v>252</v>
      </c>
      <c r="BK156" s="133">
        <f>SUM(BK157:BK161)</f>
        <v>0</v>
      </c>
    </row>
    <row r="157" spans="2:65" s="1" customFormat="1" ht="24.2" customHeight="1">
      <c r="B157" s="32"/>
      <c r="C157" s="136" t="s">
        <v>359</v>
      </c>
      <c r="D157" s="136" t="s">
        <v>254</v>
      </c>
      <c r="E157" s="137" t="s">
        <v>1300</v>
      </c>
      <c r="F157" s="138" t="s">
        <v>4275</v>
      </c>
      <c r="G157" s="139" t="s">
        <v>901</v>
      </c>
      <c r="H157" s="140">
        <v>1304.8399999999999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1E-3</v>
      </c>
      <c r="R157" s="145">
        <f>Q157*H157</f>
        <v>1.30484</v>
      </c>
      <c r="S157" s="145">
        <v>0</v>
      </c>
      <c r="T157" s="146">
        <f>S157*H157</f>
        <v>0</v>
      </c>
      <c r="AR157" s="147" t="s">
        <v>368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368</v>
      </c>
      <c r="BM157" s="147" t="s">
        <v>4276</v>
      </c>
    </row>
    <row r="158" spans="2:65" s="1" customFormat="1" ht="24.2" customHeight="1">
      <c r="B158" s="32"/>
      <c r="C158" s="136" t="s">
        <v>363</v>
      </c>
      <c r="D158" s="136" t="s">
        <v>254</v>
      </c>
      <c r="E158" s="137" t="s">
        <v>1422</v>
      </c>
      <c r="F158" s="138" t="s">
        <v>4277</v>
      </c>
      <c r="G158" s="139" t="s">
        <v>345</v>
      </c>
      <c r="H158" s="140">
        <v>46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368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368</v>
      </c>
      <c r="BM158" s="147" t="s">
        <v>4278</v>
      </c>
    </row>
    <row r="159" spans="2:65" s="1" customFormat="1" ht="49.15" customHeight="1">
      <c r="B159" s="32"/>
      <c r="C159" s="136" t="s">
        <v>368</v>
      </c>
      <c r="D159" s="136" t="s">
        <v>254</v>
      </c>
      <c r="E159" s="137" t="s">
        <v>1426</v>
      </c>
      <c r="F159" s="138" t="s">
        <v>4279</v>
      </c>
      <c r="G159" s="139" t="s">
        <v>257</v>
      </c>
      <c r="H159" s="140">
        <v>444.55099999999999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368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368</v>
      </c>
      <c r="BM159" s="147" t="s">
        <v>4280</v>
      </c>
    </row>
    <row r="160" spans="2:65" s="13" customFormat="1">
      <c r="B160" s="156"/>
      <c r="D160" s="150" t="s">
        <v>261</v>
      </c>
      <c r="E160" s="157" t="s">
        <v>1</v>
      </c>
      <c r="F160" s="158" t="s">
        <v>4281</v>
      </c>
      <c r="H160" s="159">
        <v>444.55099999999999</v>
      </c>
      <c r="I160" s="160"/>
      <c r="L160" s="156"/>
      <c r="M160" s="161"/>
      <c r="T160" s="162"/>
      <c r="AT160" s="157" t="s">
        <v>261</v>
      </c>
      <c r="AU160" s="157" t="s">
        <v>82</v>
      </c>
      <c r="AV160" s="13" t="s">
        <v>82</v>
      </c>
      <c r="AW160" s="13" t="s">
        <v>30</v>
      </c>
      <c r="AX160" s="13" t="s">
        <v>80</v>
      </c>
      <c r="AY160" s="157" t="s">
        <v>252</v>
      </c>
    </row>
    <row r="161" spans="2:65" s="1" customFormat="1" ht="49.15" customHeight="1">
      <c r="B161" s="32"/>
      <c r="C161" s="136" t="s">
        <v>373</v>
      </c>
      <c r="D161" s="136" t="s">
        <v>254</v>
      </c>
      <c r="E161" s="137" t="s">
        <v>1454</v>
      </c>
      <c r="F161" s="138" t="s">
        <v>1455</v>
      </c>
      <c r="G161" s="139" t="s">
        <v>1295</v>
      </c>
      <c r="H161" s="187"/>
      <c r="I161" s="141"/>
      <c r="J161" s="142">
        <f>ROUND(I161*H161,2)</f>
        <v>0</v>
      </c>
      <c r="K161" s="138" t="s">
        <v>258</v>
      </c>
      <c r="L161" s="32"/>
      <c r="M161" s="188" t="s">
        <v>1</v>
      </c>
      <c r="N161" s="189" t="s">
        <v>38</v>
      </c>
      <c r="O161" s="190"/>
      <c r="P161" s="191">
        <f>O161*H161</f>
        <v>0</v>
      </c>
      <c r="Q161" s="191">
        <v>0</v>
      </c>
      <c r="R161" s="191">
        <f>Q161*H161</f>
        <v>0</v>
      </c>
      <c r="S161" s="191">
        <v>0</v>
      </c>
      <c r="T161" s="192">
        <f>S161*H161</f>
        <v>0</v>
      </c>
      <c r="AR161" s="147" t="s">
        <v>368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368</v>
      </c>
      <c r="BM161" s="147" t="s">
        <v>4282</v>
      </c>
    </row>
    <row r="162" spans="2:65" s="1" customFormat="1" ht="6.95" customHeight="1">
      <c r="B162" s="44"/>
      <c r="C162" s="45"/>
      <c r="D162" s="45"/>
      <c r="E162" s="45"/>
      <c r="F162" s="45"/>
      <c r="G162" s="45"/>
      <c r="H162" s="45"/>
      <c r="I162" s="45"/>
      <c r="J162" s="45"/>
      <c r="K162" s="45"/>
      <c r="L162" s="32"/>
    </row>
  </sheetData>
  <sheetProtection algorithmName="SHA-512" hashValue="Z9v0sxbapYu5DcreM+jkVEmHFP5m6h8Ic2o9xoZfAPyvTll5Z7EtSGucvmVdwURfZ2JR2AvtwDX4oUZTmLlhiQ==" saltValue="GEO2EkLuAxonGXAwxH4qN7wYKo1H6BRP3j28pGKk3eyNJS08OmkNlPTfpphs0WUHlGNnD4O722LfR/l+tjmh/w==" spinCount="100000" sheet="1" objects="1" scenarios="1" formatColumns="0" formatRows="0" autoFilter="0"/>
  <autoFilter ref="C124:K161" xr:uid="{00000000-0009-0000-0000-00001D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B2:BM14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193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 s="1" customFormat="1" ht="12" customHeight="1">
      <c r="B8" s="32"/>
      <c r="D8" s="27" t="s">
        <v>195</v>
      </c>
      <c r="L8" s="32"/>
    </row>
    <row r="9" spans="2:46" s="1" customFormat="1" ht="16.5" customHeight="1">
      <c r="B9" s="32"/>
      <c r="E9" s="217" t="s">
        <v>4283</v>
      </c>
      <c r="F9" s="237"/>
      <c r="G9" s="237"/>
      <c r="H9" s="237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3. 6. 2025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tr">
        <f>IF('Rekapitulace stavby'!AN10="","",'Rekapitulace stavby'!AN10)</f>
        <v/>
      </c>
      <c r="L14" s="32"/>
    </row>
    <row r="15" spans="2:46" s="1" customFormat="1" ht="18" customHeight="1">
      <c r="B15" s="32"/>
      <c r="E15" s="25" t="str">
        <f>IF('Rekapitulace stavby'!E11="","",'Rekapitulace stavby'!E11)</f>
        <v xml:space="preserve"> </v>
      </c>
      <c r="I15" s="27" t="s">
        <v>26</v>
      </c>
      <c r="J15" s="25" t="str">
        <f>IF('Rekapitulace stavby'!AN11="","",'Rekapitulace stavby'!AN11)</f>
        <v/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27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38" t="str">
        <f>'Rekapitulace stavby'!E14</f>
        <v>Vyplň údaj</v>
      </c>
      <c r="F18" s="196"/>
      <c r="G18" s="196"/>
      <c r="H18" s="196"/>
      <c r="I18" s="27" t="s">
        <v>26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29</v>
      </c>
      <c r="I20" s="27" t="s">
        <v>25</v>
      </c>
      <c r="J20" s="25" t="str">
        <f>IF('Rekapitulace stavby'!AN16="","",'Rekapitulace stavby'!AN16)</f>
        <v/>
      </c>
      <c r="L20" s="32"/>
    </row>
    <row r="21" spans="2:12" s="1" customFormat="1" ht="18" customHeight="1">
      <c r="B21" s="32"/>
      <c r="E21" s="25" t="str">
        <f>IF('Rekapitulace stavby'!E17="","",'Rekapitulace stavby'!E17)</f>
        <v xml:space="preserve"> </v>
      </c>
      <c r="I21" s="27" t="s">
        <v>26</v>
      </c>
      <c r="J21" s="25" t="str">
        <f>IF('Rekapitulace stavby'!AN17="","",'Rekapitulace stavby'!AN17)</f>
        <v/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31</v>
      </c>
      <c r="I23" s="27" t="s">
        <v>25</v>
      </c>
      <c r="J23" s="25" t="str">
        <f>IF('Rekapitulace stavby'!AN19="","",'Rekapitulace stavby'!AN19)</f>
        <v/>
      </c>
      <c r="L23" s="32"/>
    </row>
    <row r="24" spans="2:12" s="1" customFormat="1" ht="18" customHeight="1">
      <c r="B24" s="32"/>
      <c r="E24" s="25" t="str">
        <f>IF('Rekapitulace stavby'!E20="","",'Rekapitulace stavby'!E20)</f>
        <v xml:space="preserve"> </v>
      </c>
      <c r="I24" s="27" t="s">
        <v>26</v>
      </c>
      <c r="J24" s="25" t="str">
        <f>IF('Rekapitulace stavby'!AN20="","",'Rekapitulace stavby'!AN20)</f>
        <v/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32</v>
      </c>
      <c r="L26" s="32"/>
    </row>
    <row r="27" spans="2:12" s="7" customFormat="1" ht="16.5" customHeight="1">
      <c r="B27" s="94"/>
      <c r="E27" s="200" t="s">
        <v>1</v>
      </c>
      <c r="F27" s="200"/>
      <c r="G27" s="200"/>
      <c r="H27" s="200"/>
      <c r="L27" s="94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5" t="s">
        <v>33</v>
      </c>
      <c r="J30" s="66">
        <f>ROUND(J120, 2)</f>
        <v>0</v>
      </c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35</v>
      </c>
      <c r="I32" s="35" t="s">
        <v>34</v>
      </c>
      <c r="J32" s="35" t="s">
        <v>36</v>
      </c>
      <c r="L32" s="32"/>
    </row>
    <row r="33" spans="2:12" s="1" customFormat="1" ht="14.45" customHeight="1">
      <c r="B33" s="32"/>
      <c r="D33" s="55" t="s">
        <v>37</v>
      </c>
      <c r="E33" s="27" t="s">
        <v>38</v>
      </c>
      <c r="F33" s="86">
        <f>ROUND((SUM(BE120:BE146)),  2)</f>
        <v>0</v>
      </c>
      <c r="I33" s="96">
        <v>0.21</v>
      </c>
      <c r="J33" s="86">
        <f>ROUND(((SUM(BE120:BE146))*I33),  2)</f>
        <v>0</v>
      </c>
      <c r="L33" s="32"/>
    </row>
    <row r="34" spans="2:12" s="1" customFormat="1" ht="14.45" customHeight="1">
      <c r="B34" s="32"/>
      <c r="E34" s="27" t="s">
        <v>39</v>
      </c>
      <c r="F34" s="86">
        <f>ROUND((SUM(BF120:BF146)),  2)</f>
        <v>0</v>
      </c>
      <c r="I34" s="96">
        <v>0.12</v>
      </c>
      <c r="J34" s="86">
        <f>ROUND(((SUM(BF120:BF146))*I34),  2)</f>
        <v>0</v>
      </c>
      <c r="L34" s="32"/>
    </row>
    <row r="35" spans="2:12" s="1" customFormat="1" ht="14.45" hidden="1" customHeight="1">
      <c r="B35" s="32"/>
      <c r="E35" s="27" t="s">
        <v>40</v>
      </c>
      <c r="F35" s="86">
        <f>ROUND((SUM(BG120:BG146)),  2)</f>
        <v>0</v>
      </c>
      <c r="I35" s="96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41</v>
      </c>
      <c r="F36" s="86">
        <f>ROUND((SUM(BH120:BH146)),  2)</f>
        <v>0</v>
      </c>
      <c r="I36" s="96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42</v>
      </c>
      <c r="F37" s="86">
        <f>ROUND((SUM(BI120:BI146)),  2)</f>
        <v>0</v>
      </c>
      <c r="I37" s="96">
        <v>0</v>
      </c>
      <c r="J37" s="86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7"/>
      <c r="D39" s="98" t="s">
        <v>43</v>
      </c>
      <c r="E39" s="57"/>
      <c r="F39" s="57"/>
      <c r="G39" s="99" t="s">
        <v>44</v>
      </c>
      <c r="H39" s="100" t="s">
        <v>45</v>
      </c>
      <c r="I39" s="57"/>
      <c r="J39" s="101">
        <f>SUM(J30:J37)</f>
        <v>0</v>
      </c>
      <c r="K39" s="102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5" customHeight="1">
      <c r="B82" s="32"/>
      <c r="C82" s="21" t="s">
        <v>199</v>
      </c>
      <c r="L82" s="32"/>
    </row>
    <row r="83" spans="2:47" s="1" customFormat="1" ht="6.9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47" s="1" customFormat="1" ht="12" customHeight="1">
      <c r="B86" s="32"/>
      <c r="C86" s="27" t="s">
        <v>195</v>
      </c>
      <c r="L86" s="32"/>
    </row>
    <row r="87" spans="2:47" s="1" customFormat="1" ht="16.5" customHeight="1">
      <c r="B87" s="32"/>
      <c r="E87" s="217" t="str">
        <f>E9</f>
        <v>990 - Vedlejší rozpočtové náklady</v>
      </c>
      <c r="F87" s="237"/>
      <c r="G87" s="237"/>
      <c r="H87" s="237"/>
      <c r="L87" s="32"/>
    </row>
    <row r="88" spans="2:47" s="1" customFormat="1" ht="6.9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</v>
      </c>
      <c r="I89" s="27" t="s">
        <v>22</v>
      </c>
      <c r="J89" s="52" t="str">
        <f>IF(J12="","",J12)</f>
        <v>3. 6. 2025</v>
      </c>
      <c r="L89" s="32"/>
    </row>
    <row r="90" spans="2:47" s="1" customFormat="1" ht="6.95" customHeight="1">
      <c r="B90" s="32"/>
      <c r="L90" s="32"/>
    </row>
    <row r="91" spans="2:47" s="1" customFormat="1" ht="15.2" customHeight="1">
      <c r="B91" s="32"/>
      <c r="C91" s="27" t="s">
        <v>24</v>
      </c>
      <c r="F91" s="25" t="str">
        <f>E15</f>
        <v xml:space="preserve"> </v>
      </c>
      <c r="I91" s="27" t="s">
        <v>29</v>
      </c>
      <c r="J91" s="30" t="str">
        <f>E21</f>
        <v xml:space="preserve"> </v>
      </c>
      <c r="L91" s="32"/>
    </row>
    <row r="92" spans="2:47" s="1" customFormat="1" ht="15.2" customHeight="1">
      <c r="B92" s="32"/>
      <c r="C92" s="27" t="s">
        <v>27</v>
      </c>
      <c r="F92" s="25" t="str">
        <f>IF(E18="","",E18)</f>
        <v>Vyplň údaj</v>
      </c>
      <c r="I92" s="27" t="s">
        <v>31</v>
      </c>
      <c r="J92" s="30" t="str">
        <f>E24</f>
        <v xml:space="preserve"> </v>
      </c>
      <c r="L92" s="32"/>
    </row>
    <row r="93" spans="2:47" s="1" customFormat="1" ht="10.35" customHeight="1">
      <c r="B93" s="32"/>
      <c r="L93" s="32"/>
    </row>
    <row r="94" spans="2:47" s="1" customFormat="1" ht="29.25" customHeight="1">
      <c r="B94" s="32"/>
      <c r="C94" s="105" t="s">
        <v>200</v>
      </c>
      <c r="D94" s="97"/>
      <c r="E94" s="97"/>
      <c r="F94" s="97"/>
      <c r="G94" s="97"/>
      <c r="H94" s="97"/>
      <c r="I94" s="97"/>
      <c r="J94" s="106" t="s">
        <v>201</v>
      </c>
      <c r="K94" s="97"/>
      <c r="L94" s="32"/>
    </row>
    <row r="95" spans="2:47" s="1" customFormat="1" ht="10.35" customHeight="1">
      <c r="B95" s="32"/>
      <c r="L95" s="32"/>
    </row>
    <row r="96" spans="2:47" s="1" customFormat="1" ht="22.9" customHeight="1">
      <c r="B96" s="32"/>
      <c r="C96" s="107" t="s">
        <v>202</v>
      </c>
      <c r="J96" s="66">
        <f>J120</f>
        <v>0</v>
      </c>
      <c r="L96" s="32"/>
      <c r="AU96" s="17" t="s">
        <v>203</v>
      </c>
    </row>
    <row r="97" spans="2:12" s="8" customFormat="1" ht="24.95" customHeight="1">
      <c r="B97" s="108"/>
      <c r="D97" s="109" t="s">
        <v>4284</v>
      </c>
      <c r="E97" s="110"/>
      <c r="F97" s="110"/>
      <c r="G97" s="110"/>
      <c r="H97" s="110"/>
      <c r="I97" s="110"/>
      <c r="J97" s="111">
        <f>J121</f>
        <v>0</v>
      </c>
      <c r="L97" s="108"/>
    </row>
    <row r="98" spans="2:12" s="9" customFormat="1" ht="19.899999999999999" customHeight="1">
      <c r="B98" s="112"/>
      <c r="D98" s="113" t="s">
        <v>4285</v>
      </c>
      <c r="E98" s="114"/>
      <c r="F98" s="114"/>
      <c r="G98" s="114"/>
      <c r="H98" s="114"/>
      <c r="I98" s="114"/>
      <c r="J98" s="115">
        <f>J122</f>
        <v>0</v>
      </c>
      <c r="L98" s="112"/>
    </row>
    <row r="99" spans="2:12" s="9" customFormat="1" ht="19.899999999999999" customHeight="1">
      <c r="B99" s="112"/>
      <c r="D99" s="113" t="s">
        <v>4286</v>
      </c>
      <c r="E99" s="114"/>
      <c r="F99" s="114"/>
      <c r="G99" s="114"/>
      <c r="H99" s="114"/>
      <c r="I99" s="114"/>
      <c r="J99" s="115">
        <f>J134</f>
        <v>0</v>
      </c>
      <c r="L99" s="112"/>
    </row>
    <row r="100" spans="2:12" s="9" customFormat="1" ht="19.899999999999999" customHeight="1">
      <c r="B100" s="112"/>
      <c r="D100" s="113" t="s">
        <v>4287</v>
      </c>
      <c r="E100" s="114"/>
      <c r="F100" s="114"/>
      <c r="G100" s="114"/>
      <c r="H100" s="114"/>
      <c r="I100" s="114"/>
      <c r="J100" s="115">
        <f>J137</f>
        <v>0</v>
      </c>
      <c r="L100" s="112"/>
    </row>
    <row r="101" spans="2:12" s="1" customFormat="1" ht="21.75" customHeight="1">
      <c r="B101" s="32"/>
      <c r="L101" s="32"/>
    </row>
    <row r="102" spans="2:12" s="1" customFormat="1" ht="6.9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6.9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4.95" customHeight="1">
      <c r="B107" s="32"/>
      <c r="C107" s="21" t="s">
        <v>237</v>
      </c>
      <c r="L107" s="32"/>
    </row>
    <row r="108" spans="2:12" s="1" customFormat="1" ht="6.9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26.25" customHeight="1">
      <c r="B110" s="32"/>
      <c r="E110" s="235" t="str">
        <f>E7</f>
        <v>FN Brno, Jihlavská 20 - rekonstrukce přípravny jídel a rozšíření jídelny</v>
      </c>
      <c r="F110" s="236"/>
      <c r="G110" s="236"/>
      <c r="H110" s="236"/>
      <c r="L110" s="32"/>
    </row>
    <row r="111" spans="2:12" s="1" customFormat="1" ht="12" customHeight="1">
      <c r="B111" s="32"/>
      <c r="C111" s="27" t="s">
        <v>195</v>
      </c>
      <c r="L111" s="32"/>
    </row>
    <row r="112" spans="2:12" s="1" customFormat="1" ht="16.5" customHeight="1">
      <c r="B112" s="32"/>
      <c r="E112" s="217" t="str">
        <f>E9</f>
        <v>990 - Vedlejší rozpočtové náklady</v>
      </c>
      <c r="F112" s="237"/>
      <c r="G112" s="237"/>
      <c r="H112" s="237"/>
      <c r="L112" s="32"/>
    </row>
    <row r="113" spans="2:65" s="1" customFormat="1" ht="6.9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</v>
      </c>
      <c r="I114" s="27" t="s">
        <v>22</v>
      </c>
      <c r="J114" s="52" t="str">
        <f>IF(J12="","",J12)</f>
        <v>3. 6. 2025</v>
      </c>
      <c r="L114" s="32"/>
    </row>
    <row r="115" spans="2:65" s="1" customFormat="1" ht="6.95" customHeight="1">
      <c r="B115" s="32"/>
      <c r="L115" s="32"/>
    </row>
    <row r="116" spans="2:65" s="1" customFormat="1" ht="15.2" customHeight="1">
      <c r="B116" s="32"/>
      <c r="C116" s="27" t="s">
        <v>24</v>
      </c>
      <c r="F116" s="25" t="str">
        <f>E15</f>
        <v xml:space="preserve"> </v>
      </c>
      <c r="I116" s="27" t="s">
        <v>29</v>
      </c>
      <c r="J116" s="30" t="str">
        <f>E21</f>
        <v xml:space="preserve"> </v>
      </c>
      <c r="L116" s="32"/>
    </row>
    <row r="117" spans="2:65" s="1" customFormat="1" ht="15.2" customHeight="1">
      <c r="B117" s="32"/>
      <c r="C117" s="27" t="s">
        <v>27</v>
      </c>
      <c r="F117" s="25" t="str">
        <f>IF(E18="","",E18)</f>
        <v>Vyplň údaj</v>
      </c>
      <c r="I117" s="27" t="s">
        <v>31</v>
      </c>
      <c r="J117" s="30" t="str">
        <f>E24</f>
        <v xml:space="preserve"> </v>
      </c>
      <c r="L117" s="32"/>
    </row>
    <row r="118" spans="2:65" s="1" customFormat="1" ht="10.35" customHeight="1">
      <c r="B118" s="32"/>
      <c r="L118" s="32"/>
    </row>
    <row r="119" spans="2:65" s="10" customFormat="1" ht="29.25" customHeight="1">
      <c r="B119" s="116"/>
      <c r="C119" s="117" t="s">
        <v>238</v>
      </c>
      <c r="D119" s="118" t="s">
        <v>58</v>
      </c>
      <c r="E119" s="118" t="s">
        <v>54</v>
      </c>
      <c r="F119" s="118" t="s">
        <v>55</v>
      </c>
      <c r="G119" s="118" t="s">
        <v>239</v>
      </c>
      <c r="H119" s="118" t="s">
        <v>240</v>
      </c>
      <c r="I119" s="118" t="s">
        <v>241</v>
      </c>
      <c r="J119" s="118" t="s">
        <v>201</v>
      </c>
      <c r="K119" s="119" t="s">
        <v>242</v>
      </c>
      <c r="L119" s="116"/>
      <c r="M119" s="59" t="s">
        <v>1</v>
      </c>
      <c r="N119" s="60" t="s">
        <v>37</v>
      </c>
      <c r="O119" s="60" t="s">
        <v>243</v>
      </c>
      <c r="P119" s="60" t="s">
        <v>244</v>
      </c>
      <c r="Q119" s="60" t="s">
        <v>245</v>
      </c>
      <c r="R119" s="60" t="s">
        <v>246</v>
      </c>
      <c r="S119" s="60" t="s">
        <v>247</v>
      </c>
      <c r="T119" s="61" t="s">
        <v>248</v>
      </c>
    </row>
    <row r="120" spans="2:65" s="1" customFormat="1" ht="22.9" customHeight="1">
      <c r="B120" s="32"/>
      <c r="C120" s="64" t="s">
        <v>249</v>
      </c>
      <c r="J120" s="120">
        <f>BK120</f>
        <v>0</v>
      </c>
      <c r="L120" s="32"/>
      <c r="M120" s="62"/>
      <c r="N120" s="53"/>
      <c r="O120" s="53"/>
      <c r="P120" s="121">
        <f>P121</f>
        <v>0</v>
      </c>
      <c r="Q120" s="53"/>
      <c r="R120" s="121">
        <f>R121</f>
        <v>0</v>
      </c>
      <c r="S120" s="53"/>
      <c r="T120" s="122">
        <f>T121</f>
        <v>0</v>
      </c>
      <c r="AT120" s="17" t="s">
        <v>72</v>
      </c>
      <c r="AU120" s="17" t="s">
        <v>203</v>
      </c>
      <c r="BK120" s="123">
        <f>BK121</f>
        <v>0</v>
      </c>
    </row>
    <row r="121" spans="2:65" s="11" customFormat="1" ht="25.9" customHeight="1">
      <c r="B121" s="124"/>
      <c r="D121" s="125" t="s">
        <v>72</v>
      </c>
      <c r="E121" s="126" t="s">
        <v>4288</v>
      </c>
      <c r="F121" s="126" t="s">
        <v>192</v>
      </c>
      <c r="I121" s="127"/>
      <c r="J121" s="128">
        <f>BK121</f>
        <v>0</v>
      </c>
      <c r="L121" s="124"/>
      <c r="M121" s="129"/>
      <c r="P121" s="130">
        <f>P122+P134+P137</f>
        <v>0</v>
      </c>
      <c r="R121" s="130">
        <f>R122+R134+R137</f>
        <v>0</v>
      </c>
      <c r="T121" s="131">
        <f>T122+T134+T137</f>
        <v>0</v>
      </c>
      <c r="AR121" s="125" t="s">
        <v>297</v>
      </c>
      <c r="AT121" s="132" t="s">
        <v>72</v>
      </c>
      <c r="AU121" s="132" t="s">
        <v>73</v>
      </c>
      <c r="AY121" s="125" t="s">
        <v>252</v>
      </c>
      <c r="BK121" s="133">
        <f>BK122+BK134+BK137</f>
        <v>0</v>
      </c>
    </row>
    <row r="122" spans="2:65" s="11" customFormat="1" ht="22.9" customHeight="1">
      <c r="B122" s="124"/>
      <c r="D122" s="125" t="s">
        <v>72</v>
      </c>
      <c r="E122" s="134" t="s">
        <v>4289</v>
      </c>
      <c r="F122" s="134" t="s">
        <v>4290</v>
      </c>
      <c r="I122" s="127"/>
      <c r="J122" s="135">
        <f>BK122</f>
        <v>0</v>
      </c>
      <c r="L122" s="124"/>
      <c r="M122" s="129"/>
      <c r="P122" s="130">
        <f>SUM(P123:P133)</f>
        <v>0</v>
      </c>
      <c r="R122" s="130">
        <f>SUM(R123:R133)</f>
        <v>0</v>
      </c>
      <c r="T122" s="131">
        <f>SUM(T123:T133)</f>
        <v>0</v>
      </c>
      <c r="AR122" s="125" t="s">
        <v>297</v>
      </c>
      <c r="AT122" s="132" t="s">
        <v>72</v>
      </c>
      <c r="AU122" s="132" t="s">
        <v>80</v>
      </c>
      <c r="AY122" s="125" t="s">
        <v>252</v>
      </c>
      <c r="BK122" s="133">
        <f>SUM(BK123:BK133)</f>
        <v>0</v>
      </c>
    </row>
    <row r="123" spans="2:65" s="1" customFormat="1" ht="24.2" customHeight="1">
      <c r="B123" s="32"/>
      <c r="C123" s="136" t="s">
        <v>80</v>
      </c>
      <c r="D123" s="136" t="s">
        <v>254</v>
      </c>
      <c r="E123" s="137" t="s">
        <v>4291</v>
      </c>
      <c r="F123" s="138" t="s">
        <v>4292</v>
      </c>
      <c r="G123" s="139" t="s">
        <v>4293</v>
      </c>
      <c r="H123" s="140">
        <v>1</v>
      </c>
      <c r="I123" s="141"/>
      <c r="J123" s="142">
        <f>ROUND(I123*H123,2)</f>
        <v>0</v>
      </c>
      <c r="K123" s="138" t="s">
        <v>1</v>
      </c>
      <c r="L123" s="32"/>
      <c r="M123" s="143" t="s">
        <v>1</v>
      </c>
      <c r="N123" s="144" t="s">
        <v>38</v>
      </c>
      <c r="P123" s="145">
        <f>O123*H123</f>
        <v>0</v>
      </c>
      <c r="Q123" s="145">
        <v>0</v>
      </c>
      <c r="R123" s="145">
        <f>Q123*H123</f>
        <v>0</v>
      </c>
      <c r="S123" s="145">
        <v>0</v>
      </c>
      <c r="T123" s="146">
        <f>S123*H123</f>
        <v>0</v>
      </c>
      <c r="AR123" s="147" t="s">
        <v>259</v>
      </c>
      <c r="AT123" s="147" t="s">
        <v>254</v>
      </c>
      <c r="AU123" s="147" t="s">
        <v>82</v>
      </c>
      <c r="AY123" s="17" t="s">
        <v>252</v>
      </c>
      <c r="BE123" s="148">
        <f>IF(N123="základní",J123,0)</f>
        <v>0</v>
      </c>
      <c r="BF123" s="148">
        <f>IF(N123="snížená",J123,0)</f>
        <v>0</v>
      </c>
      <c r="BG123" s="148">
        <f>IF(N123="zákl. přenesená",J123,0)</f>
        <v>0</v>
      </c>
      <c r="BH123" s="148">
        <f>IF(N123="sníž. přenesená",J123,0)</f>
        <v>0</v>
      </c>
      <c r="BI123" s="148">
        <f>IF(N123="nulová",J123,0)</f>
        <v>0</v>
      </c>
      <c r="BJ123" s="17" t="s">
        <v>80</v>
      </c>
      <c r="BK123" s="148">
        <f>ROUND(I123*H123,2)</f>
        <v>0</v>
      </c>
      <c r="BL123" s="17" t="s">
        <v>259</v>
      </c>
      <c r="BM123" s="147" t="s">
        <v>82</v>
      </c>
    </row>
    <row r="124" spans="2:65" s="1" customFormat="1" ht="37.9" customHeight="1">
      <c r="B124" s="32"/>
      <c r="C124" s="136" t="s">
        <v>82</v>
      </c>
      <c r="D124" s="136" t="s">
        <v>254</v>
      </c>
      <c r="E124" s="137" t="s">
        <v>4294</v>
      </c>
      <c r="F124" s="138" t="s">
        <v>4295</v>
      </c>
      <c r="G124" s="139" t="s">
        <v>4293</v>
      </c>
      <c r="H124" s="140">
        <v>1</v>
      </c>
      <c r="I124" s="141"/>
      <c r="J124" s="142">
        <f>ROUND(I124*H124,2)</f>
        <v>0</v>
      </c>
      <c r="K124" s="138" t="s">
        <v>1</v>
      </c>
      <c r="L124" s="32"/>
      <c r="M124" s="143" t="s">
        <v>1</v>
      </c>
      <c r="N124" s="144" t="s">
        <v>38</v>
      </c>
      <c r="P124" s="145">
        <f>O124*H124</f>
        <v>0</v>
      </c>
      <c r="Q124" s="145">
        <v>0</v>
      </c>
      <c r="R124" s="145">
        <f>Q124*H124</f>
        <v>0</v>
      </c>
      <c r="S124" s="145">
        <v>0</v>
      </c>
      <c r="T124" s="146">
        <f>S124*H124</f>
        <v>0</v>
      </c>
      <c r="AR124" s="147" t="s">
        <v>259</v>
      </c>
      <c r="AT124" s="147" t="s">
        <v>254</v>
      </c>
      <c r="AU124" s="147" t="s">
        <v>82</v>
      </c>
      <c r="AY124" s="17" t="s">
        <v>252</v>
      </c>
      <c r="BE124" s="148">
        <f>IF(N124="základní",J124,0)</f>
        <v>0</v>
      </c>
      <c r="BF124" s="148">
        <f>IF(N124="snížená",J124,0)</f>
        <v>0</v>
      </c>
      <c r="BG124" s="148">
        <f>IF(N124="zákl. přenesená",J124,0)</f>
        <v>0</v>
      </c>
      <c r="BH124" s="148">
        <f>IF(N124="sníž. přenesená",J124,0)</f>
        <v>0</v>
      </c>
      <c r="BI124" s="148">
        <f>IF(N124="nulová",J124,0)</f>
        <v>0</v>
      </c>
      <c r="BJ124" s="17" t="s">
        <v>80</v>
      </c>
      <c r="BK124" s="148">
        <f>ROUND(I124*H124,2)</f>
        <v>0</v>
      </c>
      <c r="BL124" s="17" t="s">
        <v>259</v>
      </c>
      <c r="BM124" s="147" t="s">
        <v>259</v>
      </c>
    </row>
    <row r="125" spans="2:65" s="13" customFormat="1">
      <c r="B125" s="156"/>
      <c r="D125" s="150" t="s">
        <v>261</v>
      </c>
      <c r="E125" s="157" t="s">
        <v>1</v>
      </c>
      <c r="F125" s="158" t="s">
        <v>80</v>
      </c>
      <c r="H125" s="159">
        <v>1</v>
      </c>
      <c r="I125" s="160"/>
      <c r="L125" s="156"/>
      <c r="M125" s="161"/>
      <c r="T125" s="162"/>
      <c r="AT125" s="157" t="s">
        <v>261</v>
      </c>
      <c r="AU125" s="157" t="s">
        <v>82</v>
      </c>
      <c r="AV125" s="13" t="s">
        <v>82</v>
      </c>
      <c r="AW125" s="13" t="s">
        <v>30</v>
      </c>
      <c r="AX125" s="13" t="s">
        <v>73</v>
      </c>
      <c r="AY125" s="157" t="s">
        <v>252</v>
      </c>
    </row>
    <row r="126" spans="2:65" s="14" customFormat="1">
      <c r="B126" s="163"/>
      <c r="D126" s="150" t="s">
        <v>261</v>
      </c>
      <c r="E126" s="164" t="s">
        <v>1</v>
      </c>
      <c r="F126" s="165" t="s">
        <v>277</v>
      </c>
      <c r="H126" s="166">
        <v>1</v>
      </c>
      <c r="I126" s="167"/>
      <c r="L126" s="163"/>
      <c r="M126" s="168"/>
      <c r="T126" s="169"/>
      <c r="AT126" s="164" t="s">
        <v>261</v>
      </c>
      <c r="AU126" s="164" t="s">
        <v>82</v>
      </c>
      <c r="AV126" s="14" t="s">
        <v>259</v>
      </c>
      <c r="AW126" s="14" t="s">
        <v>30</v>
      </c>
      <c r="AX126" s="14" t="s">
        <v>80</v>
      </c>
      <c r="AY126" s="164" t="s">
        <v>252</v>
      </c>
    </row>
    <row r="127" spans="2:65" s="1" customFormat="1" ht="16.5" customHeight="1">
      <c r="B127" s="32"/>
      <c r="C127" s="136" t="s">
        <v>96</v>
      </c>
      <c r="D127" s="136" t="s">
        <v>254</v>
      </c>
      <c r="E127" s="137" t="s">
        <v>4296</v>
      </c>
      <c r="F127" s="138" t="s">
        <v>4297</v>
      </c>
      <c r="G127" s="139" t="s">
        <v>4293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259</v>
      </c>
      <c r="AT127" s="147" t="s">
        <v>254</v>
      </c>
      <c r="AU127" s="147" t="s">
        <v>82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305</v>
      </c>
    </row>
    <row r="128" spans="2:65" s="12" customFormat="1">
      <c r="B128" s="149"/>
      <c r="D128" s="150" t="s">
        <v>261</v>
      </c>
      <c r="E128" s="151" t="s">
        <v>1</v>
      </c>
      <c r="F128" s="152" t="s">
        <v>4298</v>
      </c>
      <c r="H128" s="151" t="s">
        <v>1</v>
      </c>
      <c r="I128" s="153"/>
      <c r="L128" s="149"/>
      <c r="M128" s="154"/>
      <c r="T128" s="155"/>
      <c r="AT128" s="151" t="s">
        <v>261</v>
      </c>
      <c r="AU128" s="151" t="s">
        <v>82</v>
      </c>
      <c r="AV128" s="12" t="s">
        <v>80</v>
      </c>
      <c r="AW128" s="12" t="s">
        <v>30</v>
      </c>
      <c r="AX128" s="12" t="s">
        <v>73</v>
      </c>
      <c r="AY128" s="151" t="s">
        <v>252</v>
      </c>
    </row>
    <row r="129" spans="2:65" s="13" customFormat="1">
      <c r="B129" s="156"/>
      <c r="D129" s="150" t="s">
        <v>261</v>
      </c>
      <c r="E129" s="157" t="s">
        <v>1</v>
      </c>
      <c r="F129" s="158" t="s">
        <v>80</v>
      </c>
      <c r="H129" s="159">
        <v>1</v>
      </c>
      <c r="I129" s="160"/>
      <c r="L129" s="156"/>
      <c r="M129" s="161"/>
      <c r="T129" s="162"/>
      <c r="AT129" s="157" t="s">
        <v>261</v>
      </c>
      <c r="AU129" s="157" t="s">
        <v>82</v>
      </c>
      <c r="AV129" s="13" t="s">
        <v>82</v>
      </c>
      <c r="AW129" s="13" t="s">
        <v>30</v>
      </c>
      <c r="AX129" s="13" t="s">
        <v>73</v>
      </c>
      <c r="AY129" s="157" t="s">
        <v>252</v>
      </c>
    </row>
    <row r="130" spans="2:65" s="14" customFormat="1">
      <c r="B130" s="163"/>
      <c r="D130" s="150" t="s">
        <v>261</v>
      </c>
      <c r="E130" s="164" t="s">
        <v>1</v>
      </c>
      <c r="F130" s="165" t="s">
        <v>277</v>
      </c>
      <c r="H130" s="166">
        <v>1</v>
      </c>
      <c r="I130" s="167"/>
      <c r="L130" s="163"/>
      <c r="M130" s="168"/>
      <c r="T130" s="169"/>
      <c r="AT130" s="164" t="s">
        <v>261</v>
      </c>
      <c r="AU130" s="164" t="s">
        <v>82</v>
      </c>
      <c r="AV130" s="14" t="s">
        <v>259</v>
      </c>
      <c r="AW130" s="14" t="s">
        <v>30</v>
      </c>
      <c r="AX130" s="14" t="s">
        <v>80</v>
      </c>
      <c r="AY130" s="164" t="s">
        <v>252</v>
      </c>
    </row>
    <row r="131" spans="2:65" s="1" customFormat="1" ht="16.5" customHeight="1">
      <c r="B131" s="32"/>
      <c r="C131" s="136" t="s">
        <v>259</v>
      </c>
      <c r="D131" s="136" t="s">
        <v>254</v>
      </c>
      <c r="E131" s="137" t="s">
        <v>4299</v>
      </c>
      <c r="F131" s="138" t="s">
        <v>4300</v>
      </c>
      <c r="G131" s="139" t="s">
        <v>4293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82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320</v>
      </c>
    </row>
    <row r="132" spans="2:65" s="1" customFormat="1" ht="16.5" customHeight="1">
      <c r="B132" s="32"/>
      <c r="C132" s="136" t="s">
        <v>297</v>
      </c>
      <c r="D132" s="136" t="s">
        <v>254</v>
      </c>
      <c r="E132" s="137" t="s">
        <v>4301</v>
      </c>
      <c r="F132" s="138" t="s">
        <v>4302</v>
      </c>
      <c r="G132" s="139" t="s">
        <v>4293</v>
      </c>
      <c r="H132" s="140">
        <v>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82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333</v>
      </c>
    </row>
    <row r="133" spans="2:65" s="1" customFormat="1" ht="37.9" customHeight="1">
      <c r="B133" s="32"/>
      <c r="C133" s="136" t="s">
        <v>305</v>
      </c>
      <c r="D133" s="136" t="s">
        <v>254</v>
      </c>
      <c r="E133" s="137" t="s">
        <v>4303</v>
      </c>
      <c r="F133" s="138" t="s">
        <v>4304</v>
      </c>
      <c r="G133" s="139" t="s">
        <v>4293</v>
      </c>
      <c r="H133" s="140">
        <v>1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82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8</v>
      </c>
    </row>
    <row r="134" spans="2:65" s="11" customFormat="1" ht="22.9" customHeight="1">
      <c r="B134" s="124"/>
      <c r="D134" s="125" t="s">
        <v>72</v>
      </c>
      <c r="E134" s="134" t="s">
        <v>4305</v>
      </c>
      <c r="F134" s="134" t="s">
        <v>4306</v>
      </c>
      <c r="I134" s="127"/>
      <c r="J134" s="135">
        <f>BK134</f>
        <v>0</v>
      </c>
      <c r="L134" s="124"/>
      <c r="M134" s="129"/>
      <c r="P134" s="130">
        <f>SUM(P135:P136)</f>
        <v>0</v>
      </c>
      <c r="R134" s="130">
        <f>SUM(R135:R136)</f>
        <v>0</v>
      </c>
      <c r="T134" s="131">
        <f>SUM(T135:T136)</f>
        <v>0</v>
      </c>
      <c r="AR134" s="125" t="s">
        <v>297</v>
      </c>
      <c r="AT134" s="132" t="s">
        <v>72</v>
      </c>
      <c r="AU134" s="132" t="s">
        <v>80</v>
      </c>
      <c r="AY134" s="125" t="s">
        <v>252</v>
      </c>
      <c r="BK134" s="133">
        <f>SUM(BK135:BK136)</f>
        <v>0</v>
      </c>
    </row>
    <row r="135" spans="2:65" s="1" customFormat="1" ht="16.5" customHeight="1">
      <c r="B135" s="32"/>
      <c r="C135" s="136" t="s">
        <v>315</v>
      </c>
      <c r="D135" s="136" t="s">
        <v>254</v>
      </c>
      <c r="E135" s="137" t="s">
        <v>4307</v>
      </c>
      <c r="F135" s="138" t="s">
        <v>4306</v>
      </c>
      <c r="G135" s="139" t="s">
        <v>896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359</v>
      </c>
    </row>
    <row r="136" spans="2:65" s="1" customFormat="1" ht="16.5" customHeight="1">
      <c r="B136" s="32"/>
      <c r="C136" s="136" t="s">
        <v>320</v>
      </c>
      <c r="D136" s="136" t="s">
        <v>254</v>
      </c>
      <c r="E136" s="137" t="s">
        <v>4308</v>
      </c>
      <c r="F136" s="138" t="s">
        <v>4309</v>
      </c>
      <c r="G136" s="139" t="s">
        <v>896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368</v>
      </c>
    </row>
    <row r="137" spans="2:65" s="11" customFormat="1" ht="22.9" customHeight="1">
      <c r="B137" s="124"/>
      <c r="D137" s="125" t="s">
        <v>72</v>
      </c>
      <c r="E137" s="134" t="s">
        <v>4310</v>
      </c>
      <c r="F137" s="134" t="s">
        <v>4311</v>
      </c>
      <c r="I137" s="127"/>
      <c r="J137" s="135">
        <f>BK137</f>
        <v>0</v>
      </c>
      <c r="L137" s="124"/>
      <c r="M137" s="129"/>
      <c r="P137" s="130">
        <f>SUM(P138:P146)</f>
        <v>0</v>
      </c>
      <c r="R137" s="130">
        <f>SUM(R138:R146)</f>
        <v>0</v>
      </c>
      <c r="T137" s="131">
        <f>SUM(T138:T146)</f>
        <v>0</v>
      </c>
      <c r="AR137" s="125" t="s">
        <v>297</v>
      </c>
      <c r="AT137" s="132" t="s">
        <v>72</v>
      </c>
      <c r="AU137" s="132" t="s">
        <v>80</v>
      </c>
      <c r="AY137" s="125" t="s">
        <v>252</v>
      </c>
      <c r="BK137" s="133">
        <f>SUM(BK138:BK146)</f>
        <v>0</v>
      </c>
    </row>
    <row r="138" spans="2:65" s="1" customFormat="1" ht="16.5" customHeight="1">
      <c r="B138" s="32"/>
      <c r="C138" s="136" t="s">
        <v>327</v>
      </c>
      <c r="D138" s="136" t="s">
        <v>254</v>
      </c>
      <c r="E138" s="137" t="s">
        <v>4312</v>
      </c>
      <c r="F138" s="138" t="s">
        <v>4313</v>
      </c>
      <c r="G138" s="139" t="s">
        <v>4293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380</v>
      </c>
    </row>
    <row r="139" spans="2:65" s="1" customFormat="1" ht="16.5" customHeight="1">
      <c r="B139" s="32"/>
      <c r="C139" s="136" t="s">
        <v>333</v>
      </c>
      <c r="D139" s="136" t="s">
        <v>254</v>
      </c>
      <c r="E139" s="137" t="s">
        <v>4314</v>
      </c>
      <c r="F139" s="138" t="s">
        <v>4315</v>
      </c>
      <c r="G139" s="139" t="s">
        <v>4293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405</v>
      </c>
    </row>
    <row r="140" spans="2:65" s="1" customFormat="1" ht="24.2" customHeight="1">
      <c r="B140" s="32"/>
      <c r="C140" s="136" t="s">
        <v>342</v>
      </c>
      <c r="D140" s="136" t="s">
        <v>254</v>
      </c>
      <c r="E140" s="137" t="s">
        <v>4316</v>
      </c>
      <c r="F140" s="138" t="s">
        <v>4317</v>
      </c>
      <c r="G140" s="139" t="s">
        <v>4293</v>
      </c>
      <c r="H140" s="140">
        <v>1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420</v>
      </c>
    </row>
    <row r="141" spans="2:65" s="1" customFormat="1" ht="16.5" customHeight="1">
      <c r="B141" s="32"/>
      <c r="C141" s="136" t="s">
        <v>8</v>
      </c>
      <c r="D141" s="136" t="s">
        <v>254</v>
      </c>
      <c r="E141" s="137" t="s">
        <v>4318</v>
      </c>
      <c r="F141" s="138" t="s">
        <v>4319</v>
      </c>
      <c r="G141" s="139" t="s">
        <v>4293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431</v>
      </c>
    </row>
    <row r="142" spans="2:65" s="1" customFormat="1" ht="16.5" customHeight="1">
      <c r="B142" s="32"/>
      <c r="C142" s="136" t="s">
        <v>353</v>
      </c>
      <c r="D142" s="136" t="s">
        <v>254</v>
      </c>
      <c r="E142" s="137" t="s">
        <v>4320</v>
      </c>
      <c r="F142" s="138" t="s">
        <v>4321</v>
      </c>
      <c r="G142" s="139" t="s">
        <v>4293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444</v>
      </c>
    </row>
    <row r="143" spans="2:65" s="1" customFormat="1" ht="24.2" customHeight="1">
      <c r="B143" s="32"/>
      <c r="C143" s="136" t="s">
        <v>359</v>
      </c>
      <c r="D143" s="136" t="s">
        <v>254</v>
      </c>
      <c r="E143" s="137" t="s">
        <v>4322</v>
      </c>
      <c r="F143" s="138" t="s">
        <v>4323</v>
      </c>
      <c r="G143" s="139" t="s">
        <v>4293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456</v>
      </c>
    </row>
    <row r="144" spans="2:65" s="1" customFormat="1" ht="24.2" customHeight="1">
      <c r="B144" s="32"/>
      <c r="C144" s="136" t="s">
        <v>363</v>
      </c>
      <c r="D144" s="136" t="s">
        <v>254</v>
      </c>
      <c r="E144" s="137" t="s">
        <v>4324</v>
      </c>
      <c r="F144" s="138" t="s">
        <v>4325</v>
      </c>
      <c r="G144" s="139" t="s">
        <v>4293</v>
      </c>
      <c r="H144" s="140">
        <v>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468</v>
      </c>
    </row>
    <row r="145" spans="2:65" s="1" customFormat="1" ht="66.75" customHeight="1">
      <c r="B145" s="32"/>
      <c r="C145" s="136" t="s">
        <v>368</v>
      </c>
      <c r="D145" s="136" t="s">
        <v>254</v>
      </c>
      <c r="E145" s="137" t="s">
        <v>4326</v>
      </c>
      <c r="F145" s="138" t="s">
        <v>4327</v>
      </c>
      <c r="G145" s="139" t="s">
        <v>4293</v>
      </c>
      <c r="H145" s="140">
        <v>1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489</v>
      </c>
    </row>
    <row r="146" spans="2:65" s="1" customFormat="1" ht="24.2" customHeight="1">
      <c r="B146" s="32"/>
      <c r="C146" s="136" t="s">
        <v>373</v>
      </c>
      <c r="D146" s="136" t="s">
        <v>254</v>
      </c>
      <c r="E146" s="137" t="s">
        <v>4328</v>
      </c>
      <c r="F146" s="138" t="s">
        <v>4329</v>
      </c>
      <c r="G146" s="139" t="s">
        <v>610</v>
      </c>
      <c r="H146" s="140">
        <v>30</v>
      </c>
      <c r="I146" s="141"/>
      <c r="J146" s="142">
        <f>ROUND(I146*H146,2)</f>
        <v>0</v>
      </c>
      <c r="K146" s="138" t="s">
        <v>1</v>
      </c>
      <c r="L146" s="32"/>
      <c r="M146" s="188" t="s">
        <v>1</v>
      </c>
      <c r="N146" s="189" t="s">
        <v>38</v>
      </c>
      <c r="O146" s="190"/>
      <c r="P146" s="191">
        <f>O146*H146</f>
        <v>0</v>
      </c>
      <c r="Q146" s="191">
        <v>0</v>
      </c>
      <c r="R146" s="191">
        <f>Q146*H146</f>
        <v>0</v>
      </c>
      <c r="S146" s="191">
        <v>0</v>
      </c>
      <c r="T146" s="192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502</v>
      </c>
    </row>
    <row r="147" spans="2:65" s="1" customFormat="1" ht="6.95" customHeight="1">
      <c r="B147" s="44"/>
      <c r="C147" s="45"/>
      <c r="D147" s="45"/>
      <c r="E147" s="45"/>
      <c r="F147" s="45"/>
      <c r="G147" s="45"/>
      <c r="H147" s="45"/>
      <c r="I147" s="45"/>
      <c r="J147" s="45"/>
      <c r="K147" s="45"/>
      <c r="L147" s="32"/>
    </row>
  </sheetData>
  <sheetProtection algorithmName="SHA-512" hashValue="ayA3SuRqNQk05pRVxljV94cFR+CO+8Xo26LVYsCLgzGyLEd8qtMQZpSauoXNcPkqCXcttpIdqMn2OXeyj6rGPw==" saltValue="exImhoVR1yZfp0+NtBdJL+FgYDbAH6fumh1NawL47m9OYWRYpmFXLZmyP81uM0GS1MlRh31t+NUNINuTRFa94w==" spinCount="100000" sheet="1" objects="1" scenarios="1" formatColumns="0" formatRows="0" autoFilter="0"/>
  <autoFilter ref="C119:K146" xr:uid="{00000000-0009-0000-0000-00001E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4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97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2117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2119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ROUND(J126,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ROUND((SUM(BE126:BE139)),  2)</f>
        <v>0</v>
      </c>
      <c r="I37" s="96">
        <v>0.21</v>
      </c>
      <c r="J37" s="86">
        <f>ROUND(((SUM(BE126:BE139))*I37),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ROUND((SUM(BF126:BF139)),  2)</f>
        <v>0</v>
      </c>
      <c r="I38" s="96">
        <v>0.12</v>
      </c>
      <c r="J38" s="86">
        <f>ROUND(((SUM(BF126:BF139))*I38),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ROUND((SUM(BG126:BG139)),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ROUND((SUM(BH126:BH139)),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ROUND((SUM(BI126:BI139)),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2117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A.3.0 - Elektroinstalace - 1.pp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J126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2120</v>
      </c>
      <c r="E101" s="110"/>
      <c r="F101" s="110"/>
      <c r="G101" s="110"/>
      <c r="H101" s="110"/>
      <c r="I101" s="110"/>
      <c r="J101" s="111">
        <f>J127</f>
        <v>0</v>
      </c>
      <c r="L101" s="108"/>
    </row>
    <row r="102" spans="2:47" s="8" customFormat="1" ht="24.95" customHeight="1">
      <c r="B102" s="108"/>
      <c r="D102" s="109" t="s">
        <v>2121</v>
      </c>
      <c r="E102" s="110"/>
      <c r="F102" s="110"/>
      <c r="G102" s="110"/>
      <c r="H102" s="110"/>
      <c r="I102" s="110"/>
      <c r="J102" s="111">
        <f>J130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237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35" t="str">
        <f>E7</f>
        <v>FN Brno, Jihlavská 20 - rekonstrukce přípravny jídel a rozšíření jídelny</v>
      </c>
      <c r="F112" s="236"/>
      <c r="G112" s="236"/>
      <c r="H112" s="236"/>
      <c r="L112" s="32"/>
    </row>
    <row r="113" spans="2:65" ht="12" customHeight="1">
      <c r="B113" s="20"/>
      <c r="C113" s="27" t="s">
        <v>195</v>
      </c>
      <c r="L113" s="20"/>
    </row>
    <row r="114" spans="2:65" ht="16.5" customHeight="1">
      <c r="B114" s="20"/>
      <c r="E114" s="235" t="s">
        <v>196</v>
      </c>
      <c r="F114" s="239"/>
      <c r="G114" s="239"/>
      <c r="H114" s="239"/>
      <c r="L114" s="20"/>
    </row>
    <row r="115" spans="2:65" ht="12" customHeight="1">
      <c r="B115" s="20"/>
      <c r="C115" s="27" t="s">
        <v>197</v>
      </c>
      <c r="L115" s="20"/>
    </row>
    <row r="116" spans="2:65" s="1" customFormat="1" ht="16.5" customHeight="1">
      <c r="B116" s="32"/>
      <c r="E116" s="230" t="s">
        <v>2117</v>
      </c>
      <c r="F116" s="237"/>
      <c r="G116" s="237"/>
      <c r="H116" s="237"/>
      <c r="L116" s="32"/>
    </row>
    <row r="117" spans="2:65" s="1" customFormat="1" ht="12" customHeight="1">
      <c r="B117" s="32"/>
      <c r="C117" s="27" t="s">
        <v>2118</v>
      </c>
      <c r="L117" s="32"/>
    </row>
    <row r="118" spans="2:65" s="1" customFormat="1" ht="16.5" customHeight="1">
      <c r="B118" s="32"/>
      <c r="E118" s="217" t="str">
        <f>E13</f>
        <v>A.3.0 - Elektroinstalace - 1.pp</v>
      </c>
      <c r="F118" s="237"/>
      <c r="G118" s="237"/>
      <c r="H118" s="23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</v>
      </c>
      <c r="I120" s="27" t="s">
        <v>22</v>
      </c>
      <c r="J120" s="52" t="str">
        <f>IF(J16="","",J16)</f>
        <v>3. 6. 2025</v>
      </c>
      <c r="L120" s="32"/>
    </row>
    <row r="121" spans="2:65" s="1" customFormat="1" ht="6.95" customHeight="1">
      <c r="B121" s="32"/>
      <c r="L121" s="32"/>
    </row>
    <row r="122" spans="2:65" s="1" customFormat="1" ht="15.2" customHeight="1">
      <c r="B122" s="32"/>
      <c r="C122" s="27" t="s">
        <v>24</v>
      </c>
      <c r="F122" s="25" t="str">
        <f>E19</f>
        <v xml:space="preserve"> </v>
      </c>
      <c r="I122" s="27" t="s">
        <v>29</v>
      </c>
      <c r="J122" s="30" t="str">
        <f>E25</f>
        <v xml:space="preserve"> </v>
      </c>
      <c r="L122" s="32"/>
    </row>
    <row r="123" spans="2:65" s="1" customFormat="1" ht="15.2" customHeight="1">
      <c r="B123" s="32"/>
      <c r="C123" s="27" t="s">
        <v>27</v>
      </c>
      <c r="F123" s="25" t="str">
        <f>IF(E22="","",E22)</f>
        <v>Vyplň údaj</v>
      </c>
      <c r="I123" s="27" t="s">
        <v>31</v>
      </c>
      <c r="J123" s="30" t="str">
        <f>E28</f>
        <v xml:space="preserve">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5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P127+P130</f>
        <v>0</v>
      </c>
      <c r="Q126" s="53"/>
      <c r="R126" s="121">
        <f>R127+R130</f>
        <v>0</v>
      </c>
      <c r="S126" s="53"/>
      <c r="T126" s="122">
        <f>T127+T130</f>
        <v>0</v>
      </c>
      <c r="AT126" s="17" t="s">
        <v>72</v>
      </c>
      <c r="AU126" s="17" t="s">
        <v>203</v>
      </c>
      <c r="BK126" s="123">
        <f>BK127+BK130</f>
        <v>0</v>
      </c>
    </row>
    <row r="127" spans="2:65" s="11" customFormat="1" ht="25.9" customHeight="1">
      <c r="B127" s="124"/>
      <c r="D127" s="125" t="s">
        <v>72</v>
      </c>
      <c r="E127" s="126" t="s">
        <v>2122</v>
      </c>
      <c r="F127" s="126" t="s">
        <v>2123</v>
      </c>
      <c r="I127" s="127"/>
      <c r="J127" s="128">
        <f>BK127</f>
        <v>0</v>
      </c>
      <c r="L127" s="124"/>
      <c r="M127" s="129"/>
      <c r="P127" s="130">
        <f>SUM(P128:P129)</f>
        <v>0</v>
      </c>
      <c r="R127" s="130">
        <f>SUM(R128:R129)</f>
        <v>0</v>
      </c>
      <c r="T127" s="131">
        <f>SUM(T128:T129)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SUM(BK128:BK129)</f>
        <v>0</v>
      </c>
    </row>
    <row r="128" spans="2:65" s="1" customFormat="1" ht="24.2" customHeight="1">
      <c r="B128" s="32"/>
      <c r="C128" s="136" t="s">
        <v>80</v>
      </c>
      <c r="D128" s="136" t="s">
        <v>254</v>
      </c>
      <c r="E128" s="137" t="s">
        <v>2124</v>
      </c>
      <c r="F128" s="138" t="s">
        <v>2125</v>
      </c>
      <c r="G128" s="139" t="s">
        <v>610</v>
      </c>
      <c r="H128" s="140">
        <v>47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82</v>
      </c>
    </row>
    <row r="129" spans="2:65" s="1" customFormat="1" ht="16.5" customHeight="1">
      <c r="B129" s="32"/>
      <c r="C129" s="136" t="s">
        <v>82</v>
      </c>
      <c r="D129" s="136" t="s">
        <v>254</v>
      </c>
      <c r="E129" s="137" t="s">
        <v>2126</v>
      </c>
      <c r="F129" s="138" t="s">
        <v>2127</v>
      </c>
      <c r="G129" s="139" t="s">
        <v>434</v>
      </c>
      <c r="H129" s="140">
        <v>1.8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259</v>
      </c>
    </row>
    <row r="130" spans="2:65" s="11" customFormat="1" ht="25.9" customHeight="1">
      <c r="B130" s="124"/>
      <c r="D130" s="125" t="s">
        <v>72</v>
      </c>
      <c r="E130" s="126" t="s">
        <v>2128</v>
      </c>
      <c r="F130" s="126" t="s">
        <v>2129</v>
      </c>
      <c r="I130" s="127"/>
      <c r="J130" s="128">
        <f>BK130</f>
        <v>0</v>
      </c>
      <c r="L130" s="124"/>
      <c r="M130" s="129"/>
      <c r="P130" s="130">
        <f>SUM(P131:P139)</f>
        <v>0</v>
      </c>
      <c r="R130" s="130">
        <f>SUM(R131:R139)</f>
        <v>0</v>
      </c>
      <c r="T130" s="131">
        <f>SUM(T131:T139)</f>
        <v>0</v>
      </c>
      <c r="AR130" s="125" t="s">
        <v>80</v>
      </c>
      <c r="AT130" s="132" t="s">
        <v>72</v>
      </c>
      <c r="AU130" s="132" t="s">
        <v>73</v>
      </c>
      <c r="AY130" s="125" t="s">
        <v>252</v>
      </c>
      <c r="BK130" s="133">
        <f>SUM(BK131:BK139)</f>
        <v>0</v>
      </c>
    </row>
    <row r="131" spans="2:65" s="1" customFormat="1" ht="16.5" customHeight="1">
      <c r="B131" s="32"/>
      <c r="C131" s="136" t="s">
        <v>96</v>
      </c>
      <c r="D131" s="136" t="s">
        <v>254</v>
      </c>
      <c r="E131" s="137" t="s">
        <v>2130</v>
      </c>
      <c r="F131" s="138" t="s">
        <v>2131</v>
      </c>
      <c r="G131" s="139" t="s">
        <v>2132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305</v>
      </c>
    </row>
    <row r="132" spans="2:65" s="1" customFormat="1" ht="16.5" customHeight="1">
      <c r="B132" s="32"/>
      <c r="C132" s="136" t="s">
        <v>259</v>
      </c>
      <c r="D132" s="136" t="s">
        <v>254</v>
      </c>
      <c r="E132" s="137" t="s">
        <v>2133</v>
      </c>
      <c r="F132" s="138" t="s">
        <v>2134</v>
      </c>
      <c r="G132" s="139" t="s">
        <v>2132</v>
      </c>
      <c r="H132" s="140">
        <v>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320</v>
      </c>
    </row>
    <row r="133" spans="2:65" s="1" customFormat="1" ht="16.5" customHeight="1">
      <c r="B133" s="32"/>
      <c r="C133" s="136" t="s">
        <v>297</v>
      </c>
      <c r="D133" s="136" t="s">
        <v>254</v>
      </c>
      <c r="E133" s="137" t="s">
        <v>2135</v>
      </c>
      <c r="F133" s="138" t="s">
        <v>2136</v>
      </c>
      <c r="G133" s="139" t="s">
        <v>2132</v>
      </c>
      <c r="H133" s="140">
        <v>1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333</v>
      </c>
    </row>
    <row r="134" spans="2:65" s="1" customFormat="1" ht="16.5" customHeight="1">
      <c r="B134" s="32"/>
      <c r="C134" s="136" t="s">
        <v>305</v>
      </c>
      <c r="D134" s="136" t="s">
        <v>254</v>
      </c>
      <c r="E134" s="137" t="s">
        <v>2137</v>
      </c>
      <c r="F134" s="138" t="s">
        <v>2138</v>
      </c>
      <c r="G134" s="139" t="s">
        <v>2132</v>
      </c>
      <c r="H134" s="140">
        <v>1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8</v>
      </c>
    </row>
    <row r="135" spans="2:65" s="1" customFormat="1" ht="33" customHeight="1">
      <c r="B135" s="32"/>
      <c r="C135" s="136" t="s">
        <v>315</v>
      </c>
      <c r="D135" s="136" t="s">
        <v>254</v>
      </c>
      <c r="E135" s="137" t="s">
        <v>2139</v>
      </c>
      <c r="F135" s="138" t="s">
        <v>2140</v>
      </c>
      <c r="G135" s="139" t="s">
        <v>2141</v>
      </c>
      <c r="H135" s="140">
        <v>8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359</v>
      </c>
    </row>
    <row r="136" spans="2:65" s="1" customFormat="1" ht="16.5" customHeight="1">
      <c r="B136" s="32"/>
      <c r="C136" s="136" t="s">
        <v>320</v>
      </c>
      <c r="D136" s="136" t="s">
        <v>254</v>
      </c>
      <c r="E136" s="137" t="s">
        <v>2142</v>
      </c>
      <c r="F136" s="138" t="s">
        <v>2143</v>
      </c>
      <c r="G136" s="139" t="s">
        <v>2132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368</v>
      </c>
    </row>
    <row r="137" spans="2:65" s="1" customFormat="1" ht="16.5" customHeight="1">
      <c r="B137" s="32"/>
      <c r="C137" s="136" t="s">
        <v>327</v>
      </c>
      <c r="D137" s="136" t="s">
        <v>254</v>
      </c>
      <c r="E137" s="137" t="s">
        <v>2144</v>
      </c>
      <c r="F137" s="138" t="s">
        <v>2145</v>
      </c>
      <c r="G137" s="139" t="s">
        <v>2141</v>
      </c>
      <c r="H137" s="140">
        <v>3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380</v>
      </c>
    </row>
    <row r="138" spans="2:65" s="1" customFormat="1" ht="16.5" customHeight="1">
      <c r="B138" s="32"/>
      <c r="C138" s="136" t="s">
        <v>333</v>
      </c>
      <c r="D138" s="136" t="s">
        <v>254</v>
      </c>
      <c r="E138" s="137" t="s">
        <v>2146</v>
      </c>
      <c r="F138" s="138" t="s">
        <v>2147</v>
      </c>
      <c r="G138" s="139" t="s">
        <v>2148</v>
      </c>
      <c r="H138" s="140">
        <v>2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405</v>
      </c>
    </row>
    <row r="139" spans="2:65" s="1" customFormat="1" ht="16.5" customHeight="1">
      <c r="B139" s="32"/>
      <c r="C139" s="136" t="s">
        <v>342</v>
      </c>
      <c r="D139" s="136" t="s">
        <v>254</v>
      </c>
      <c r="E139" s="137" t="s">
        <v>2149</v>
      </c>
      <c r="F139" s="138" t="s">
        <v>2150</v>
      </c>
      <c r="G139" s="139" t="s">
        <v>2141</v>
      </c>
      <c r="H139" s="140">
        <v>8</v>
      </c>
      <c r="I139" s="141"/>
      <c r="J139" s="142">
        <f>ROUND(I139*H139,2)</f>
        <v>0</v>
      </c>
      <c r="K139" s="138" t="s">
        <v>1</v>
      </c>
      <c r="L139" s="32"/>
      <c r="M139" s="188" t="s">
        <v>1</v>
      </c>
      <c r="N139" s="189" t="s">
        <v>38</v>
      </c>
      <c r="O139" s="190"/>
      <c r="P139" s="191">
        <f>O139*H139</f>
        <v>0</v>
      </c>
      <c r="Q139" s="191">
        <v>0</v>
      </c>
      <c r="R139" s="191">
        <f>Q139*H139</f>
        <v>0</v>
      </c>
      <c r="S139" s="191">
        <v>0</v>
      </c>
      <c r="T139" s="192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420</v>
      </c>
    </row>
    <row r="140" spans="2:65" s="1" customFormat="1" ht="6.95" customHeight="1">
      <c r="B140" s="44"/>
      <c r="C140" s="45"/>
      <c r="D140" s="45"/>
      <c r="E140" s="45"/>
      <c r="F140" s="45"/>
      <c r="G140" s="45"/>
      <c r="H140" s="45"/>
      <c r="I140" s="45"/>
      <c r="J140" s="45"/>
      <c r="K140" s="45"/>
      <c r="L140" s="32"/>
    </row>
  </sheetData>
  <sheetProtection algorithmName="SHA-512" hashValue="Myh8uYk+zY7QulGgU6Fc2Tf4D40O9bi9/7j0T0gCv35NepxSxc/5N20D2Mo935FZAXKvmhfh0OPp8cwNSe5AxA==" saltValue="y0PE+Dn11uE4RNl5cyIDcvDQAY9YFILf9nhBLN7HZ4JmZGUGztW7vOh924AnxIG0Ht7XDLlD6KxQsmAQjHeP8g==" spinCount="100000" sheet="1" objects="1" scenarios="1" formatColumns="0" formatRows="0" autoFilter="0"/>
  <autoFilter ref="C125:K139" xr:uid="{00000000-0009-0000-0000-00000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16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100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2117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2151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ROUND(J131,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ROUND((SUM(BE131:BE162)),  2)</f>
        <v>0</v>
      </c>
      <c r="I37" s="96">
        <v>0.21</v>
      </c>
      <c r="J37" s="86">
        <f>ROUND(((SUM(BE131:BE162))*I37),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ROUND((SUM(BF131:BF162)),  2)</f>
        <v>0</v>
      </c>
      <c r="I38" s="96">
        <v>0.12</v>
      </c>
      <c r="J38" s="86">
        <f>ROUND(((SUM(BF131:BF162))*I38),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ROUND((SUM(BG131:BG162)),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ROUND((SUM(BH131:BH162)),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ROUND((SUM(BI131:BI162)),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2117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A.3.1 - Elektroinstalace - 1.np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J131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2152</v>
      </c>
      <c r="E101" s="110"/>
      <c r="F101" s="110"/>
      <c r="G101" s="110"/>
      <c r="H101" s="110"/>
      <c r="I101" s="110"/>
      <c r="J101" s="111">
        <f>J132</f>
        <v>0</v>
      </c>
      <c r="L101" s="108"/>
    </row>
    <row r="102" spans="2:47" s="9" customFormat="1" ht="19.899999999999999" customHeight="1">
      <c r="B102" s="112"/>
      <c r="D102" s="113" t="s">
        <v>2153</v>
      </c>
      <c r="E102" s="114"/>
      <c r="F102" s="114"/>
      <c r="G102" s="114"/>
      <c r="H102" s="114"/>
      <c r="I102" s="114"/>
      <c r="J102" s="115">
        <f>J133</f>
        <v>0</v>
      </c>
      <c r="L102" s="112"/>
    </row>
    <row r="103" spans="2:47" s="9" customFormat="1" ht="19.899999999999999" customHeight="1">
      <c r="B103" s="112"/>
      <c r="D103" s="113" t="s">
        <v>2154</v>
      </c>
      <c r="E103" s="114"/>
      <c r="F103" s="114"/>
      <c r="G103" s="114"/>
      <c r="H103" s="114"/>
      <c r="I103" s="114"/>
      <c r="J103" s="115">
        <f>J137</f>
        <v>0</v>
      </c>
      <c r="L103" s="112"/>
    </row>
    <row r="104" spans="2:47" s="9" customFormat="1" ht="19.899999999999999" customHeight="1">
      <c r="B104" s="112"/>
      <c r="D104" s="113" t="s">
        <v>2155</v>
      </c>
      <c r="E104" s="114"/>
      <c r="F104" s="114"/>
      <c r="G104" s="114"/>
      <c r="H104" s="114"/>
      <c r="I104" s="114"/>
      <c r="J104" s="115">
        <f>J142</f>
        <v>0</v>
      </c>
      <c r="L104" s="112"/>
    </row>
    <row r="105" spans="2:47" s="9" customFormat="1" ht="19.899999999999999" customHeight="1">
      <c r="B105" s="112"/>
      <c r="D105" s="113" t="s">
        <v>2156</v>
      </c>
      <c r="E105" s="114"/>
      <c r="F105" s="114"/>
      <c r="G105" s="114"/>
      <c r="H105" s="114"/>
      <c r="I105" s="114"/>
      <c r="J105" s="115">
        <f>J146</f>
        <v>0</v>
      </c>
      <c r="L105" s="112"/>
    </row>
    <row r="106" spans="2:47" s="9" customFormat="1" ht="19.899999999999999" customHeight="1">
      <c r="B106" s="112"/>
      <c r="D106" s="113" t="s">
        <v>2157</v>
      </c>
      <c r="E106" s="114"/>
      <c r="F106" s="114"/>
      <c r="G106" s="114"/>
      <c r="H106" s="114"/>
      <c r="I106" s="114"/>
      <c r="J106" s="115">
        <f>J148</f>
        <v>0</v>
      </c>
      <c r="L106" s="112"/>
    </row>
    <row r="107" spans="2:47" s="9" customFormat="1" ht="19.899999999999999" customHeight="1">
      <c r="B107" s="112"/>
      <c r="D107" s="113" t="s">
        <v>2158</v>
      </c>
      <c r="E107" s="114"/>
      <c r="F107" s="114"/>
      <c r="G107" s="114"/>
      <c r="H107" s="114"/>
      <c r="I107" s="114"/>
      <c r="J107" s="115">
        <f>J151</f>
        <v>0</v>
      </c>
      <c r="L107" s="112"/>
    </row>
    <row r="108" spans="2:47" s="1" customFormat="1" ht="21.75" customHeight="1">
      <c r="B108" s="32"/>
      <c r="L108" s="32"/>
    </row>
    <row r="109" spans="2:47" s="1" customFormat="1" ht="6.9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6.9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4.95" customHeight="1">
      <c r="B114" s="32"/>
      <c r="C114" s="21" t="s">
        <v>237</v>
      </c>
      <c r="L114" s="32"/>
    </row>
    <row r="115" spans="2:12" s="1" customFormat="1" ht="6.9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26.25" customHeight="1">
      <c r="B117" s="32"/>
      <c r="E117" s="235" t="str">
        <f>E7</f>
        <v>FN Brno, Jihlavská 20 - rekonstrukce přípravny jídel a rozšíření jídelny</v>
      </c>
      <c r="F117" s="236"/>
      <c r="G117" s="236"/>
      <c r="H117" s="236"/>
      <c r="L117" s="32"/>
    </row>
    <row r="118" spans="2:12" ht="12" customHeight="1">
      <c r="B118" s="20"/>
      <c r="C118" s="27" t="s">
        <v>195</v>
      </c>
      <c r="L118" s="20"/>
    </row>
    <row r="119" spans="2:12" ht="16.5" customHeight="1">
      <c r="B119" s="20"/>
      <c r="E119" s="235" t="s">
        <v>196</v>
      </c>
      <c r="F119" s="239"/>
      <c r="G119" s="239"/>
      <c r="H119" s="239"/>
      <c r="L119" s="20"/>
    </row>
    <row r="120" spans="2:12" ht="12" customHeight="1">
      <c r="B120" s="20"/>
      <c r="C120" s="27" t="s">
        <v>197</v>
      </c>
      <c r="L120" s="20"/>
    </row>
    <row r="121" spans="2:12" s="1" customFormat="1" ht="16.5" customHeight="1">
      <c r="B121" s="32"/>
      <c r="E121" s="230" t="s">
        <v>2117</v>
      </c>
      <c r="F121" s="237"/>
      <c r="G121" s="237"/>
      <c r="H121" s="237"/>
      <c r="L121" s="32"/>
    </row>
    <row r="122" spans="2:12" s="1" customFormat="1" ht="12" customHeight="1">
      <c r="B122" s="32"/>
      <c r="C122" s="27" t="s">
        <v>2118</v>
      </c>
      <c r="L122" s="32"/>
    </row>
    <row r="123" spans="2:12" s="1" customFormat="1" ht="16.5" customHeight="1">
      <c r="B123" s="32"/>
      <c r="E123" s="217" t="str">
        <f>E13</f>
        <v>A.3.1 - Elektroinstalace - 1.np</v>
      </c>
      <c r="F123" s="237"/>
      <c r="G123" s="237"/>
      <c r="H123" s="237"/>
      <c r="L123" s="32"/>
    </row>
    <row r="124" spans="2:12" s="1" customFormat="1" ht="6.9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</v>
      </c>
      <c r="I125" s="27" t="s">
        <v>22</v>
      </c>
      <c r="J125" s="52" t="str">
        <f>IF(J16="","",J16)</f>
        <v>3. 6. 2025</v>
      </c>
      <c r="L125" s="32"/>
    </row>
    <row r="126" spans="2:12" s="1" customFormat="1" ht="6.95" customHeight="1">
      <c r="B126" s="32"/>
      <c r="L126" s="32"/>
    </row>
    <row r="127" spans="2:12" s="1" customFormat="1" ht="15.2" customHeight="1">
      <c r="B127" s="32"/>
      <c r="C127" s="27" t="s">
        <v>24</v>
      </c>
      <c r="F127" s="25" t="str">
        <f>E19</f>
        <v xml:space="preserve"> </v>
      </c>
      <c r="I127" s="27" t="s">
        <v>29</v>
      </c>
      <c r="J127" s="30" t="str">
        <f>E25</f>
        <v xml:space="preserve"> </v>
      </c>
      <c r="L127" s="32"/>
    </row>
    <row r="128" spans="2:12" s="1" customFormat="1" ht="15.2" customHeight="1">
      <c r="B128" s="32"/>
      <c r="C128" s="27" t="s">
        <v>27</v>
      </c>
      <c r="F128" s="25" t="str">
        <f>IF(E22="","",E22)</f>
        <v>Vyplň údaj</v>
      </c>
      <c r="I128" s="27" t="s">
        <v>31</v>
      </c>
      <c r="J128" s="30" t="str">
        <f>E28</f>
        <v xml:space="preserve"> </v>
      </c>
      <c r="L128" s="32"/>
    </row>
    <row r="129" spans="2:65" s="1" customFormat="1" ht="10.35" customHeight="1">
      <c r="B129" s="32"/>
      <c r="L129" s="32"/>
    </row>
    <row r="130" spans="2:65" s="10" customFormat="1" ht="29.25" customHeight="1">
      <c r="B130" s="116"/>
      <c r="C130" s="117" t="s">
        <v>238</v>
      </c>
      <c r="D130" s="118" t="s">
        <v>58</v>
      </c>
      <c r="E130" s="118" t="s">
        <v>54</v>
      </c>
      <c r="F130" s="118" t="s">
        <v>55</v>
      </c>
      <c r="G130" s="118" t="s">
        <v>239</v>
      </c>
      <c r="H130" s="118" t="s">
        <v>240</v>
      </c>
      <c r="I130" s="118" t="s">
        <v>241</v>
      </c>
      <c r="J130" s="118" t="s">
        <v>201</v>
      </c>
      <c r="K130" s="119" t="s">
        <v>242</v>
      </c>
      <c r="L130" s="116"/>
      <c r="M130" s="59" t="s">
        <v>1</v>
      </c>
      <c r="N130" s="60" t="s">
        <v>37</v>
      </c>
      <c r="O130" s="60" t="s">
        <v>243</v>
      </c>
      <c r="P130" s="60" t="s">
        <v>244</v>
      </c>
      <c r="Q130" s="60" t="s">
        <v>245</v>
      </c>
      <c r="R130" s="60" t="s">
        <v>246</v>
      </c>
      <c r="S130" s="60" t="s">
        <v>247</v>
      </c>
      <c r="T130" s="61" t="s">
        <v>248</v>
      </c>
    </row>
    <row r="131" spans="2:65" s="1" customFormat="1" ht="22.9" customHeight="1">
      <c r="B131" s="32"/>
      <c r="C131" s="64" t="s">
        <v>249</v>
      </c>
      <c r="J131" s="120">
        <f>BK131</f>
        <v>0</v>
      </c>
      <c r="L131" s="32"/>
      <c r="M131" s="62"/>
      <c r="N131" s="53"/>
      <c r="O131" s="53"/>
      <c r="P131" s="121">
        <f>P132</f>
        <v>0</v>
      </c>
      <c r="Q131" s="53"/>
      <c r="R131" s="121">
        <f>R132</f>
        <v>0</v>
      </c>
      <c r="S131" s="53"/>
      <c r="T131" s="122">
        <f>T132</f>
        <v>0</v>
      </c>
      <c r="AT131" s="17" t="s">
        <v>72</v>
      </c>
      <c r="AU131" s="17" t="s">
        <v>203</v>
      </c>
      <c r="BK131" s="123">
        <f>BK132</f>
        <v>0</v>
      </c>
    </row>
    <row r="132" spans="2:65" s="11" customFormat="1" ht="25.9" customHeight="1">
      <c r="B132" s="124"/>
      <c r="D132" s="125" t="s">
        <v>72</v>
      </c>
      <c r="E132" s="126" t="s">
        <v>1930</v>
      </c>
      <c r="F132" s="126" t="s">
        <v>2159</v>
      </c>
      <c r="I132" s="127"/>
      <c r="J132" s="128">
        <f>BK132</f>
        <v>0</v>
      </c>
      <c r="L132" s="124"/>
      <c r="M132" s="129"/>
      <c r="P132" s="130">
        <f>P133+P137+P142+P146+P148+P151</f>
        <v>0</v>
      </c>
      <c r="R132" s="130">
        <f>R133+R137+R142+R146+R148+R151</f>
        <v>0</v>
      </c>
      <c r="T132" s="131">
        <f>T133+T137+T142+T146+T148+T151</f>
        <v>0</v>
      </c>
      <c r="AR132" s="125" t="s">
        <v>80</v>
      </c>
      <c r="AT132" s="132" t="s">
        <v>72</v>
      </c>
      <c r="AU132" s="132" t="s">
        <v>73</v>
      </c>
      <c r="AY132" s="125" t="s">
        <v>252</v>
      </c>
      <c r="BK132" s="133">
        <f>BK133+BK137+BK142+BK146+BK148+BK151</f>
        <v>0</v>
      </c>
    </row>
    <row r="133" spans="2:65" s="11" customFormat="1" ht="22.9" customHeight="1">
      <c r="B133" s="124"/>
      <c r="D133" s="125" t="s">
        <v>72</v>
      </c>
      <c r="E133" s="134" t="s">
        <v>2122</v>
      </c>
      <c r="F133" s="134" t="s">
        <v>2160</v>
      </c>
      <c r="I133" s="127"/>
      <c r="J133" s="135">
        <f>BK133</f>
        <v>0</v>
      </c>
      <c r="L133" s="124"/>
      <c r="M133" s="129"/>
      <c r="P133" s="130">
        <f>SUM(P134:P136)</f>
        <v>0</v>
      </c>
      <c r="R133" s="130">
        <f>SUM(R134:R136)</f>
        <v>0</v>
      </c>
      <c r="T133" s="131">
        <f>SUM(T134:T136)</f>
        <v>0</v>
      </c>
      <c r="AR133" s="125" t="s">
        <v>80</v>
      </c>
      <c r="AT133" s="132" t="s">
        <v>72</v>
      </c>
      <c r="AU133" s="132" t="s">
        <v>80</v>
      </c>
      <c r="AY133" s="125" t="s">
        <v>252</v>
      </c>
      <c r="BK133" s="133">
        <f>SUM(BK134:BK136)</f>
        <v>0</v>
      </c>
    </row>
    <row r="134" spans="2:65" s="1" customFormat="1" ht="24.2" customHeight="1">
      <c r="B134" s="32"/>
      <c r="C134" s="136" t="s">
        <v>80</v>
      </c>
      <c r="D134" s="136" t="s">
        <v>254</v>
      </c>
      <c r="E134" s="137" t="s">
        <v>2124</v>
      </c>
      <c r="F134" s="138" t="s">
        <v>2161</v>
      </c>
      <c r="G134" s="139" t="s">
        <v>2132</v>
      </c>
      <c r="H134" s="140">
        <v>5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82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82</v>
      </c>
    </row>
    <row r="135" spans="2:65" s="1" customFormat="1" ht="16.5" customHeight="1">
      <c r="B135" s="32"/>
      <c r="C135" s="136" t="s">
        <v>82</v>
      </c>
      <c r="D135" s="136" t="s">
        <v>254</v>
      </c>
      <c r="E135" s="137" t="s">
        <v>2126</v>
      </c>
      <c r="F135" s="138" t="s">
        <v>2162</v>
      </c>
      <c r="G135" s="139" t="s">
        <v>2132</v>
      </c>
      <c r="H135" s="140">
        <v>2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259</v>
      </c>
    </row>
    <row r="136" spans="2:65" s="1" customFormat="1" ht="16.5" customHeight="1">
      <c r="B136" s="32"/>
      <c r="C136" s="136" t="s">
        <v>96</v>
      </c>
      <c r="D136" s="136" t="s">
        <v>254</v>
      </c>
      <c r="E136" s="137" t="s">
        <v>2130</v>
      </c>
      <c r="F136" s="138" t="s">
        <v>2163</v>
      </c>
      <c r="G136" s="139" t="s">
        <v>2132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305</v>
      </c>
    </row>
    <row r="137" spans="2:65" s="11" customFormat="1" ht="22.9" customHeight="1">
      <c r="B137" s="124"/>
      <c r="D137" s="125" t="s">
        <v>72</v>
      </c>
      <c r="E137" s="134" t="s">
        <v>2128</v>
      </c>
      <c r="F137" s="134" t="s">
        <v>2123</v>
      </c>
      <c r="I137" s="127"/>
      <c r="J137" s="135">
        <f>BK137</f>
        <v>0</v>
      </c>
      <c r="L137" s="124"/>
      <c r="M137" s="129"/>
      <c r="P137" s="130">
        <f>SUM(P138:P141)</f>
        <v>0</v>
      </c>
      <c r="R137" s="130">
        <f>SUM(R138:R141)</f>
        <v>0</v>
      </c>
      <c r="T137" s="131">
        <f>SUM(T138:T141)</f>
        <v>0</v>
      </c>
      <c r="AR137" s="125" t="s">
        <v>80</v>
      </c>
      <c r="AT137" s="132" t="s">
        <v>72</v>
      </c>
      <c r="AU137" s="132" t="s">
        <v>80</v>
      </c>
      <c r="AY137" s="125" t="s">
        <v>252</v>
      </c>
      <c r="BK137" s="133">
        <f>SUM(BK138:BK141)</f>
        <v>0</v>
      </c>
    </row>
    <row r="138" spans="2:65" s="1" customFormat="1" ht="16.5" customHeight="1">
      <c r="B138" s="32"/>
      <c r="C138" s="136" t="s">
        <v>259</v>
      </c>
      <c r="D138" s="136" t="s">
        <v>254</v>
      </c>
      <c r="E138" s="137" t="s">
        <v>2164</v>
      </c>
      <c r="F138" s="138" t="s">
        <v>2165</v>
      </c>
      <c r="G138" s="139" t="s">
        <v>2166</v>
      </c>
      <c r="H138" s="140">
        <v>8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320</v>
      </c>
    </row>
    <row r="139" spans="2:65" s="1" customFormat="1" ht="16.5" customHeight="1">
      <c r="B139" s="32"/>
      <c r="C139" s="136" t="s">
        <v>297</v>
      </c>
      <c r="D139" s="136" t="s">
        <v>254</v>
      </c>
      <c r="E139" s="137" t="s">
        <v>2133</v>
      </c>
      <c r="F139" s="138" t="s">
        <v>2167</v>
      </c>
      <c r="G139" s="139" t="s">
        <v>2166</v>
      </c>
      <c r="H139" s="140">
        <v>6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333</v>
      </c>
    </row>
    <row r="140" spans="2:65" s="1" customFormat="1" ht="24.2" customHeight="1">
      <c r="B140" s="32"/>
      <c r="C140" s="136" t="s">
        <v>305</v>
      </c>
      <c r="D140" s="136" t="s">
        <v>254</v>
      </c>
      <c r="E140" s="137" t="s">
        <v>2168</v>
      </c>
      <c r="F140" s="138" t="s">
        <v>2169</v>
      </c>
      <c r="G140" s="139" t="s">
        <v>2132</v>
      </c>
      <c r="H140" s="140">
        <v>140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8</v>
      </c>
    </row>
    <row r="141" spans="2:65" s="1" customFormat="1" ht="16.5" customHeight="1">
      <c r="B141" s="32"/>
      <c r="C141" s="136" t="s">
        <v>315</v>
      </c>
      <c r="D141" s="136" t="s">
        <v>254</v>
      </c>
      <c r="E141" s="137" t="s">
        <v>2139</v>
      </c>
      <c r="F141" s="138" t="s">
        <v>2170</v>
      </c>
      <c r="G141" s="139" t="s">
        <v>610</v>
      </c>
      <c r="H141" s="140">
        <v>42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359</v>
      </c>
    </row>
    <row r="142" spans="2:65" s="11" customFormat="1" ht="22.9" customHeight="1">
      <c r="B142" s="124"/>
      <c r="D142" s="125" t="s">
        <v>72</v>
      </c>
      <c r="E142" s="134" t="s">
        <v>2171</v>
      </c>
      <c r="F142" s="134" t="s">
        <v>2172</v>
      </c>
      <c r="I142" s="127"/>
      <c r="J142" s="135">
        <f>BK142</f>
        <v>0</v>
      </c>
      <c r="L142" s="124"/>
      <c r="M142" s="129"/>
      <c r="P142" s="130">
        <f>SUM(P143:P145)</f>
        <v>0</v>
      </c>
      <c r="R142" s="130">
        <f>SUM(R143:R145)</f>
        <v>0</v>
      </c>
      <c r="T142" s="131">
        <f>SUM(T143:T145)</f>
        <v>0</v>
      </c>
      <c r="AR142" s="125" t="s">
        <v>80</v>
      </c>
      <c r="AT142" s="132" t="s">
        <v>72</v>
      </c>
      <c r="AU142" s="132" t="s">
        <v>80</v>
      </c>
      <c r="AY142" s="125" t="s">
        <v>252</v>
      </c>
      <c r="BK142" s="133">
        <f>SUM(BK143:BK145)</f>
        <v>0</v>
      </c>
    </row>
    <row r="143" spans="2:65" s="1" customFormat="1" ht="16.5" customHeight="1">
      <c r="B143" s="32"/>
      <c r="C143" s="136" t="s">
        <v>320</v>
      </c>
      <c r="D143" s="136" t="s">
        <v>254</v>
      </c>
      <c r="E143" s="137" t="s">
        <v>2142</v>
      </c>
      <c r="F143" s="138" t="s">
        <v>2173</v>
      </c>
      <c r="G143" s="139" t="s">
        <v>610</v>
      </c>
      <c r="H143" s="140">
        <v>42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82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368</v>
      </c>
    </row>
    <row r="144" spans="2:65" s="1" customFormat="1" ht="16.5" customHeight="1">
      <c r="B144" s="32"/>
      <c r="C144" s="136" t="s">
        <v>327</v>
      </c>
      <c r="D144" s="136" t="s">
        <v>254</v>
      </c>
      <c r="E144" s="137" t="s">
        <v>2174</v>
      </c>
      <c r="F144" s="138" t="s">
        <v>2175</v>
      </c>
      <c r="G144" s="139" t="s">
        <v>610</v>
      </c>
      <c r="H144" s="140">
        <v>72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380</v>
      </c>
    </row>
    <row r="145" spans="2:65" s="1" customFormat="1" ht="16.5" customHeight="1">
      <c r="B145" s="32"/>
      <c r="C145" s="136" t="s">
        <v>333</v>
      </c>
      <c r="D145" s="136" t="s">
        <v>254</v>
      </c>
      <c r="E145" s="137" t="s">
        <v>2144</v>
      </c>
      <c r="F145" s="138" t="s">
        <v>2176</v>
      </c>
      <c r="G145" s="139" t="s">
        <v>610</v>
      </c>
      <c r="H145" s="140">
        <v>26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405</v>
      </c>
    </row>
    <row r="146" spans="2:65" s="11" customFormat="1" ht="22.9" customHeight="1">
      <c r="B146" s="124"/>
      <c r="D146" s="125" t="s">
        <v>72</v>
      </c>
      <c r="E146" s="134" t="s">
        <v>2177</v>
      </c>
      <c r="F146" s="134" t="s">
        <v>2178</v>
      </c>
      <c r="I146" s="127"/>
      <c r="J146" s="135">
        <f>BK146</f>
        <v>0</v>
      </c>
      <c r="L146" s="124"/>
      <c r="M146" s="129"/>
      <c r="P146" s="130">
        <f>P147</f>
        <v>0</v>
      </c>
      <c r="R146" s="130">
        <f>R147</f>
        <v>0</v>
      </c>
      <c r="T146" s="131">
        <f>T147</f>
        <v>0</v>
      </c>
      <c r="AR146" s="125" t="s">
        <v>80</v>
      </c>
      <c r="AT146" s="132" t="s">
        <v>72</v>
      </c>
      <c r="AU146" s="132" t="s">
        <v>80</v>
      </c>
      <c r="AY146" s="125" t="s">
        <v>252</v>
      </c>
      <c r="BK146" s="133">
        <f>BK147</f>
        <v>0</v>
      </c>
    </row>
    <row r="147" spans="2:65" s="1" customFormat="1" ht="16.5" customHeight="1">
      <c r="B147" s="32"/>
      <c r="C147" s="136" t="s">
        <v>342</v>
      </c>
      <c r="D147" s="136" t="s">
        <v>254</v>
      </c>
      <c r="E147" s="137" t="s">
        <v>2146</v>
      </c>
      <c r="F147" s="138" t="s">
        <v>2179</v>
      </c>
      <c r="G147" s="139" t="s">
        <v>2132</v>
      </c>
      <c r="H147" s="140">
        <v>1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420</v>
      </c>
    </row>
    <row r="148" spans="2:65" s="11" customFormat="1" ht="22.9" customHeight="1">
      <c r="B148" s="124"/>
      <c r="D148" s="125" t="s">
        <v>72</v>
      </c>
      <c r="E148" s="134" t="s">
        <v>2180</v>
      </c>
      <c r="F148" s="134" t="s">
        <v>2181</v>
      </c>
      <c r="I148" s="127"/>
      <c r="J148" s="135">
        <f>BK148</f>
        <v>0</v>
      </c>
      <c r="L148" s="124"/>
      <c r="M148" s="129"/>
      <c r="P148" s="130">
        <f>SUM(P149:P150)</f>
        <v>0</v>
      </c>
      <c r="R148" s="130">
        <f>SUM(R149:R150)</f>
        <v>0</v>
      </c>
      <c r="T148" s="131">
        <f>SUM(T149:T150)</f>
        <v>0</v>
      </c>
      <c r="AR148" s="125" t="s">
        <v>80</v>
      </c>
      <c r="AT148" s="132" t="s">
        <v>72</v>
      </c>
      <c r="AU148" s="132" t="s">
        <v>80</v>
      </c>
      <c r="AY148" s="125" t="s">
        <v>252</v>
      </c>
      <c r="BK148" s="133">
        <f>SUM(BK149:BK150)</f>
        <v>0</v>
      </c>
    </row>
    <row r="149" spans="2:65" s="1" customFormat="1" ht="16.5" customHeight="1">
      <c r="B149" s="32"/>
      <c r="C149" s="136" t="s">
        <v>8</v>
      </c>
      <c r="D149" s="136" t="s">
        <v>254</v>
      </c>
      <c r="E149" s="137" t="s">
        <v>2149</v>
      </c>
      <c r="F149" s="138" t="s">
        <v>2182</v>
      </c>
      <c r="G149" s="139" t="s">
        <v>2132</v>
      </c>
      <c r="H149" s="140">
        <v>9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431</v>
      </c>
    </row>
    <row r="150" spans="2:65" s="1" customFormat="1" ht="16.5" customHeight="1">
      <c r="B150" s="32"/>
      <c r="C150" s="136" t="s">
        <v>353</v>
      </c>
      <c r="D150" s="136" t="s">
        <v>254</v>
      </c>
      <c r="E150" s="137" t="s">
        <v>2183</v>
      </c>
      <c r="F150" s="138" t="s">
        <v>2184</v>
      </c>
      <c r="G150" s="139" t="s">
        <v>2132</v>
      </c>
      <c r="H150" s="140">
        <v>2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444</v>
      </c>
    </row>
    <row r="151" spans="2:65" s="11" customFormat="1" ht="22.9" customHeight="1">
      <c r="B151" s="124"/>
      <c r="D151" s="125" t="s">
        <v>72</v>
      </c>
      <c r="E151" s="134" t="s">
        <v>2185</v>
      </c>
      <c r="F151" s="134" t="s">
        <v>2129</v>
      </c>
      <c r="I151" s="127"/>
      <c r="J151" s="135">
        <f>BK151</f>
        <v>0</v>
      </c>
      <c r="L151" s="124"/>
      <c r="M151" s="129"/>
      <c r="P151" s="130">
        <f>SUM(P152:P162)</f>
        <v>0</v>
      </c>
      <c r="R151" s="130">
        <f>SUM(R152:R162)</f>
        <v>0</v>
      </c>
      <c r="T151" s="131">
        <f>SUM(T152:T162)</f>
        <v>0</v>
      </c>
      <c r="AR151" s="125" t="s">
        <v>80</v>
      </c>
      <c r="AT151" s="132" t="s">
        <v>72</v>
      </c>
      <c r="AU151" s="132" t="s">
        <v>80</v>
      </c>
      <c r="AY151" s="125" t="s">
        <v>252</v>
      </c>
      <c r="BK151" s="133">
        <f>SUM(BK152:BK162)</f>
        <v>0</v>
      </c>
    </row>
    <row r="152" spans="2:65" s="1" customFormat="1" ht="16.5" customHeight="1">
      <c r="B152" s="32"/>
      <c r="C152" s="136" t="s">
        <v>359</v>
      </c>
      <c r="D152" s="136" t="s">
        <v>254</v>
      </c>
      <c r="E152" s="137" t="s">
        <v>2186</v>
      </c>
      <c r="F152" s="138" t="s">
        <v>2131</v>
      </c>
      <c r="G152" s="139" t="s">
        <v>2132</v>
      </c>
      <c r="H152" s="140">
        <v>1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456</v>
      </c>
    </row>
    <row r="153" spans="2:65" s="1" customFormat="1" ht="16.5" customHeight="1">
      <c r="B153" s="32"/>
      <c r="C153" s="136" t="s">
        <v>363</v>
      </c>
      <c r="D153" s="136" t="s">
        <v>254</v>
      </c>
      <c r="E153" s="137" t="s">
        <v>2187</v>
      </c>
      <c r="F153" s="138" t="s">
        <v>2188</v>
      </c>
      <c r="G153" s="139" t="s">
        <v>2132</v>
      </c>
      <c r="H153" s="140">
        <v>1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468</v>
      </c>
    </row>
    <row r="154" spans="2:65" s="1" customFormat="1" ht="16.5" customHeight="1">
      <c r="B154" s="32"/>
      <c r="C154" s="136" t="s">
        <v>368</v>
      </c>
      <c r="D154" s="136" t="s">
        <v>254</v>
      </c>
      <c r="E154" s="137" t="s">
        <v>2189</v>
      </c>
      <c r="F154" s="138" t="s">
        <v>2190</v>
      </c>
      <c r="G154" s="139" t="s">
        <v>2132</v>
      </c>
      <c r="H154" s="140">
        <v>284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489</v>
      </c>
    </row>
    <row r="155" spans="2:65" s="1" customFormat="1" ht="33" customHeight="1">
      <c r="B155" s="32"/>
      <c r="C155" s="136" t="s">
        <v>373</v>
      </c>
      <c r="D155" s="136" t="s">
        <v>254</v>
      </c>
      <c r="E155" s="137" t="s">
        <v>2191</v>
      </c>
      <c r="F155" s="138" t="s">
        <v>2140</v>
      </c>
      <c r="G155" s="139" t="s">
        <v>2141</v>
      </c>
      <c r="H155" s="140">
        <v>10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502</v>
      </c>
    </row>
    <row r="156" spans="2:65" s="1" customFormat="1" ht="16.5" customHeight="1">
      <c r="B156" s="32"/>
      <c r="C156" s="136" t="s">
        <v>380</v>
      </c>
      <c r="D156" s="136" t="s">
        <v>254</v>
      </c>
      <c r="E156" s="137" t="s">
        <v>2192</v>
      </c>
      <c r="F156" s="138" t="s">
        <v>2143</v>
      </c>
      <c r="G156" s="139" t="s">
        <v>2132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553</v>
      </c>
    </row>
    <row r="157" spans="2:65" s="1" customFormat="1" ht="16.5" customHeight="1">
      <c r="B157" s="32"/>
      <c r="C157" s="136" t="s">
        <v>399</v>
      </c>
      <c r="D157" s="136" t="s">
        <v>254</v>
      </c>
      <c r="E157" s="137" t="s">
        <v>2193</v>
      </c>
      <c r="F157" s="138" t="s">
        <v>2145</v>
      </c>
      <c r="G157" s="139" t="s">
        <v>2141</v>
      </c>
      <c r="H157" s="140">
        <v>5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565</v>
      </c>
    </row>
    <row r="158" spans="2:65" s="1" customFormat="1" ht="16.5" customHeight="1">
      <c r="B158" s="32"/>
      <c r="C158" s="136" t="s">
        <v>405</v>
      </c>
      <c r="D158" s="136" t="s">
        <v>254</v>
      </c>
      <c r="E158" s="137" t="s">
        <v>2194</v>
      </c>
      <c r="F158" s="138" t="s">
        <v>2147</v>
      </c>
      <c r="G158" s="139" t="s">
        <v>2148</v>
      </c>
      <c r="H158" s="140">
        <v>7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578</v>
      </c>
    </row>
    <row r="159" spans="2:65" s="1" customFormat="1" ht="16.5" customHeight="1">
      <c r="B159" s="32"/>
      <c r="C159" s="136" t="s">
        <v>7</v>
      </c>
      <c r="D159" s="136" t="s">
        <v>254</v>
      </c>
      <c r="E159" s="137" t="s">
        <v>2195</v>
      </c>
      <c r="F159" s="138" t="s">
        <v>2150</v>
      </c>
      <c r="G159" s="139" t="s">
        <v>2141</v>
      </c>
      <c r="H159" s="140">
        <v>12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590</v>
      </c>
    </row>
    <row r="160" spans="2:65" s="1" customFormat="1" ht="16.5" customHeight="1">
      <c r="B160" s="32"/>
      <c r="C160" s="136" t="s">
        <v>420</v>
      </c>
      <c r="D160" s="136" t="s">
        <v>254</v>
      </c>
      <c r="E160" s="137" t="s">
        <v>2196</v>
      </c>
      <c r="F160" s="138" t="s">
        <v>2197</v>
      </c>
      <c r="G160" s="139" t="s">
        <v>2132</v>
      </c>
      <c r="H160" s="140">
        <v>9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602</v>
      </c>
    </row>
    <row r="161" spans="2:65" s="1" customFormat="1" ht="16.5" customHeight="1">
      <c r="B161" s="32"/>
      <c r="C161" s="136" t="s">
        <v>424</v>
      </c>
      <c r="D161" s="136" t="s">
        <v>254</v>
      </c>
      <c r="E161" s="137" t="s">
        <v>2198</v>
      </c>
      <c r="F161" s="138" t="s">
        <v>2199</v>
      </c>
      <c r="G161" s="139" t="s">
        <v>2132</v>
      </c>
      <c r="H161" s="140">
        <v>9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614</v>
      </c>
    </row>
    <row r="162" spans="2:65" s="1" customFormat="1" ht="16.5" customHeight="1">
      <c r="B162" s="32"/>
      <c r="C162" s="136" t="s">
        <v>431</v>
      </c>
      <c r="D162" s="136" t="s">
        <v>254</v>
      </c>
      <c r="E162" s="137" t="s">
        <v>2200</v>
      </c>
      <c r="F162" s="138" t="s">
        <v>2201</v>
      </c>
      <c r="G162" s="139" t="s">
        <v>2132</v>
      </c>
      <c r="H162" s="140">
        <v>1</v>
      </c>
      <c r="I162" s="141"/>
      <c r="J162" s="142">
        <f>ROUND(I162*H162,2)</f>
        <v>0</v>
      </c>
      <c r="K162" s="138" t="s">
        <v>1</v>
      </c>
      <c r="L162" s="32"/>
      <c r="M162" s="188" t="s">
        <v>1</v>
      </c>
      <c r="N162" s="189" t="s">
        <v>38</v>
      </c>
      <c r="O162" s="190"/>
      <c r="P162" s="191">
        <f>O162*H162</f>
        <v>0</v>
      </c>
      <c r="Q162" s="191">
        <v>0</v>
      </c>
      <c r="R162" s="191">
        <f>Q162*H162</f>
        <v>0</v>
      </c>
      <c r="S162" s="191">
        <v>0</v>
      </c>
      <c r="T162" s="192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637</v>
      </c>
    </row>
    <row r="163" spans="2:65" s="1" customFormat="1" ht="6.95" customHeight="1">
      <c r="B163" s="44"/>
      <c r="C163" s="45"/>
      <c r="D163" s="45"/>
      <c r="E163" s="45"/>
      <c r="F163" s="45"/>
      <c r="G163" s="45"/>
      <c r="H163" s="45"/>
      <c r="I163" s="45"/>
      <c r="J163" s="45"/>
      <c r="K163" s="45"/>
      <c r="L163" s="32"/>
    </row>
  </sheetData>
  <sheetProtection algorithmName="SHA-512" hashValue="OfpI82UUPBUNr+eoKXPE51FWKOnc0DmTkbUld4IBTcoYP77345BkFBm/pAfZpagAqoNJH/icnH0BpKNDStIrqA==" saltValue="32lAbDDJxIY3lexytskcqLagPpGcWLtARPOXZnlZF81U0y1t3UNjRcqnBCzK0Key8cKeix35T651oGK5lUTr5g==" spinCount="100000" sheet="1" objects="1" scenarios="1" formatColumns="0" formatRows="0" autoFilter="0"/>
  <autoFilter ref="C130:K162" xr:uid="{00000000-0009-0000-0000-000004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8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102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2117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2202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ROUND(J131,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ROUND((SUM(BE131:BE188)),  2)</f>
        <v>0</v>
      </c>
      <c r="I37" s="96">
        <v>0.21</v>
      </c>
      <c r="J37" s="86">
        <f>ROUND(((SUM(BE131:BE188))*I37),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ROUND((SUM(BF131:BF188)),  2)</f>
        <v>0</v>
      </c>
      <c r="I38" s="96">
        <v>0.12</v>
      </c>
      <c r="J38" s="86">
        <f>ROUND(((SUM(BF131:BF188))*I38),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ROUND((SUM(BG131:BG188)),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ROUND((SUM(BH131:BH188)),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ROUND((SUM(BI131:BI188)),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2117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A.3.2 - Elektroinstalace - 2.np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J131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2152</v>
      </c>
      <c r="E101" s="110"/>
      <c r="F101" s="110"/>
      <c r="G101" s="110"/>
      <c r="H101" s="110"/>
      <c r="I101" s="110"/>
      <c r="J101" s="111">
        <f>J132</f>
        <v>0</v>
      </c>
      <c r="L101" s="108"/>
    </row>
    <row r="102" spans="2:47" s="9" customFormat="1" ht="19.899999999999999" customHeight="1">
      <c r="B102" s="112"/>
      <c r="D102" s="113" t="s">
        <v>2153</v>
      </c>
      <c r="E102" s="114"/>
      <c r="F102" s="114"/>
      <c r="G102" s="114"/>
      <c r="H102" s="114"/>
      <c r="I102" s="114"/>
      <c r="J102" s="115">
        <f>J133</f>
        <v>0</v>
      </c>
      <c r="L102" s="112"/>
    </row>
    <row r="103" spans="2:47" s="9" customFormat="1" ht="19.899999999999999" customHeight="1">
      <c r="B103" s="112"/>
      <c r="D103" s="113" t="s">
        <v>2154</v>
      </c>
      <c r="E103" s="114"/>
      <c r="F103" s="114"/>
      <c r="G103" s="114"/>
      <c r="H103" s="114"/>
      <c r="I103" s="114"/>
      <c r="J103" s="115">
        <f>J143</f>
        <v>0</v>
      </c>
      <c r="L103" s="112"/>
    </row>
    <row r="104" spans="2:47" s="9" customFormat="1" ht="19.899999999999999" customHeight="1">
      <c r="B104" s="112"/>
      <c r="D104" s="113" t="s">
        <v>2155</v>
      </c>
      <c r="E104" s="114"/>
      <c r="F104" s="114"/>
      <c r="G104" s="114"/>
      <c r="H104" s="114"/>
      <c r="I104" s="114"/>
      <c r="J104" s="115">
        <f>J151</f>
        <v>0</v>
      </c>
      <c r="L104" s="112"/>
    </row>
    <row r="105" spans="2:47" s="9" customFormat="1" ht="19.899999999999999" customHeight="1">
      <c r="B105" s="112"/>
      <c r="D105" s="113" t="s">
        <v>2156</v>
      </c>
      <c r="E105" s="114"/>
      <c r="F105" s="114"/>
      <c r="G105" s="114"/>
      <c r="H105" s="114"/>
      <c r="I105" s="114"/>
      <c r="J105" s="115">
        <f>J166</f>
        <v>0</v>
      </c>
      <c r="L105" s="112"/>
    </row>
    <row r="106" spans="2:47" s="9" customFormat="1" ht="19.899999999999999" customHeight="1">
      <c r="B106" s="112"/>
      <c r="D106" s="113" t="s">
        <v>2157</v>
      </c>
      <c r="E106" s="114"/>
      <c r="F106" s="114"/>
      <c r="G106" s="114"/>
      <c r="H106" s="114"/>
      <c r="I106" s="114"/>
      <c r="J106" s="115">
        <f>J170</f>
        <v>0</v>
      </c>
      <c r="L106" s="112"/>
    </row>
    <row r="107" spans="2:47" s="9" customFormat="1" ht="19.899999999999999" customHeight="1">
      <c r="B107" s="112"/>
      <c r="D107" s="113" t="s">
        <v>2158</v>
      </c>
      <c r="E107" s="114"/>
      <c r="F107" s="114"/>
      <c r="G107" s="114"/>
      <c r="H107" s="114"/>
      <c r="I107" s="114"/>
      <c r="J107" s="115">
        <f>J177</f>
        <v>0</v>
      </c>
      <c r="L107" s="112"/>
    </row>
    <row r="108" spans="2:47" s="1" customFormat="1" ht="21.75" customHeight="1">
      <c r="B108" s="32"/>
      <c r="L108" s="32"/>
    </row>
    <row r="109" spans="2:47" s="1" customFormat="1" ht="6.9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6.9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4.95" customHeight="1">
      <c r="B114" s="32"/>
      <c r="C114" s="21" t="s">
        <v>237</v>
      </c>
      <c r="L114" s="32"/>
    </row>
    <row r="115" spans="2:12" s="1" customFormat="1" ht="6.9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26.25" customHeight="1">
      <c r="B117" s="32"/>
      <c r="E117" s="235" t="str">
        <f>E7</f>
        <v>FN Brno, Jihlavská 20 - rekonstrukce přípravny jídel a rozšíření jídelny</v>
      </c>
      <c r="F117" s="236"/>
      <c r="G117" s="236"/>
      <c r="H117" s="236"/>
      <c r="L117" s="32"/>
    </row>
    <row r="118" spans="2:12" ht="12" customHeight="1">
      <c r="B118" s="20"/>
      <c r="C118" s="27" t="s">
        <v>195</v>
      </c>
      <c r="L118" s="20"/>
    </row>
    <row r="119" spans="2:12" ht="16.5" customHeight="1">
      <c r="B119" s="20"/>
      <c r="E119" s="235" t="s">
        <v>196</v>
      </c>
      <c r="F119" s="239"/>
      <c r="G119" s="239"/>
      <c r="H119" s="239"/>
      <c r="L119" s="20"/>
    </row>
    <row r="120" spans="2:12" ht="12" customHeight="1">
      <c r="B120" s="20"/>
      <c r="C120" s="27" t="s">
        <v>197</v>
      </c>
      <c r="L120" s="20"/>
    </row>
    <row r="121" spans="2:12" s="1" customFormat="1" ht="16.5" customHeight="1">
      <c r="B121" s="32"/>
      <c r="E121" s="230" t="s">
        <v>2117</v>
      </c>
      <c r="F121" s="237"/>
      <c r="G121" s="237"/>
      <c r="H121" s="237"/>
      <c r="L121" s="32"/>
    </row>
    <row r="122" spans="2:12" s="1" customFormat="1" ht="12" customHeight="1">
      <c r="B122" s="32"/>
      <c r="C122" s="27" t="s">
        <v>2118</v>
      </c>
      <c r="L122" s="32"/>
    </row>
    <row r="123" spans="2:12" s="1" customFormat="1" ht="16.5" customHeight="1">
      <c r="B123" s="32"/>
      <c r="E123" s="217" t="str">
        <f>E13</f>
        <v>A.3.2 - Elektroinstalace - 2.np</v>
      </c>
      <c r="F123" s="237"/>
      <c r="G123" s="237"/>
      <c r="H123" s="237"/>
      <c r="L123" s="32"/>
    </row>
    <row r="124" spans="2:12" s="1" customFormat="1" ht="6.9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</v>
      </c>
      <c r="I125" s="27" t="s">
        <v>22</v>
      </c>
      <c r="J125" s="52" t="str">
        <f>IF(J16="","",J16)</f>
        <v>3. 6. 2025</v>
      </c>
      <c r="L125" s="32"/>
    </row>
    <row r="126" spans="2:12" s="1" customFormat="1" ht="6.95" customHeight="1">
      <c r="B126" s="32"/>
      <c r="L126" s="32"/>
    </row>
    <row r="127" spans="2:12" s="1" customFormat="1" ht="15.2" customHeight="1">
      <c r="B127" s="32"/>
      <c r="C127" s="27" t="s">
        <v>24</v>
      </c>
      <c r="F127" s="25" t="str">
        <f>E19</f>
        <v xml:space="preserve"> </v>
      </c>
      <c r="I127" s="27" t="s">
        <v>29</v>
      </c>
      <c r="J127" s="30" t="str">
        <f>E25</f>
        <v xml:space="preserve"> </v>
      </c>
      <c r="L127" s="32"/>
    </row>
    <row r="128" spans="2:12" s="1" customFormat="1" ht="15.2" customHeight="1">
      <c r="B128" s="32"/>
      <c r="C128" s="27" t="s">
        <v>27</v>
      </c>
      <c r="F128" s="25" t="str">
        <f>IF(E22="","",E22)</f>
        <v>Vyplň údaj</v>
      </c>
      <c r="I128" s="27" t="s">
        <v>31</v>
      </c>
      <c r="J128" s="30" t="str">
        <f>E28</f>
        <v xml:space="preserve"> </v>
      </c>
      <c r="L128" s="32"/>
    </row>
    <row r="129" spans="2:65" s="1" customFormat="1" ht="10.35" customHeight="1">
      <c r="B129" s="32"/>
      <c r="L129" s="32"/>
    </row>
    <row r="130" spans="2:65" s="10" customFormat="1" ht="29.25" customHeight="1">
      <c r="B130" s="116"/>
      <c r="C130" s="117" t="s">
        <v>238</v>
      </c>
      <c r="D130" s="118" t="s">
        <v>58</v>
      </c>
      <c r="E130" s="118" t="s">
        <v>54</v>
      </c>
      <c r="F130" s="118" t="s">
        <v>55</v>
      </c>
      <c r="G130" s="118" t="s">
        <v>239</v>
      </c>
      <c r="H130" s="118" t="s">
        <v>240</v>
      </c>
      <c r="I130" s="118" t="s">
        <v>241</v>
      </c>
      <c r="J130" s="118" t="s">
        <v>201</v>
      </c>
      <c r="K130" s="119" t="s">
        <v>242</v>
      </c>
      <c r="L130" s="116"/>
      <c r="M130" s="59" t="s">
        <v>1</v>
      </c>
      <c r="N130" s="60" t="s">
        <v>37</v>
      </c>
      <c r="O130" s="60" t="s">
        <v>243</v>
      </c>
      <c r="P130" s="60" t="s">
        <v>244</v>
      </c>
      <c r="Q130" s="60" t="s">
        <v>245</v>
      </c>
      <c r="R130" s="60" t="s">
        <v>246</v>
      </c>
      <c r="S130" s="60" t="s">
        <v>247</v>
      </c>
      <c r="T130" s="61" t="s">
        <v>248</v>
      </c>
    </row>
    <row r="131" spans="2:65" s="1" customFormat="1" ht="22.9" customHeight="1">
      <c r="B131" s="32"/>
      <c r="C131" s="64" t="s">
        <v>249</v>
      </c>
      <c r="J131" s="120">
        <f>BK131</f>
        <v>0</v>
      </c>
      <c r="L131" s="32"/>
      <c r="M131" s="62"/>
      <c r="N131" s="53"/>
      <c r="O131" s="53"/>
      <c r="P131" s="121">
        <f>P132</f>
        <v>0</v>
      </c>
      <c r="Q131" s="53"/>
      <c r="R131" s="121">
        <f>R132</f>
        <v>0</v>
      </c>
      <c r="S131" s="53"/>
      <c r="T131" s="122">
        <f>T132</f>
        <v>0</v>
      </c>
      <c r="AT131" s="17" t="s">
        <v>72</v>
      </c>
      <c r="AU131" s="17" t="s">
        <v>203</v>
      </c>
      <c r="BK131" s="123">
        <f>BK132</f>
        <v>0</v>
      </c>
    </row>
    <row r="132" spans="2:65" s="11" customFormat="1" ht="25.9" customHeight="1">
      <c r="B132" s="124"/>
      <c r="D132" s="125" t="s">
        <v>72</v>
      </c>
      <c r="E132" s="126" t="s">
        <v>1930</v>
      </c>
      <c r="F132" s="126" t="s">
        <v>2159</v>
      </c>
      <c r="I132" s="127"/>
      <c r="J132" s="128">
        <f>BK132</f>
        <v>0</v>
      </c>
      <c r="L132" s="124"/>
      <c r="M132" s="129"/>
      <c r="P132" s="130">
        <f>P133+P143+P151+P166+P170+P177</f>
        <v>0</v>
      </c>
      <c r="R132" s="130">
        <f>R133+R143+R151+R166+R170+R177</f>
        <v>0</v>
      </c>
      <c r="T132" s="131">
        <f>T133+T143+T151+T166+T170+T177</f>
        <v>0</v>
      </c>
      <c r="AR132" s="125" t="s">
        <v>80</v>
      </c>
      <c r="AT132" s="132" t="s">
        <v>72</v>
      </c>
      <c r="AU132" s="132" t="s">
        <v>73</v>
      </c>
      <c r="AY132" s="125" t="s">
        <v>252</v>
      </c>
      <c r="BK132" s="133">
        <f>BK133+BK143+BK151+BK166+BK170+BK177</f>
        <v>0</v>
      </c>
    </row>
    <row r="133" spans="2:65" s="11" customFormat="1" ht="22.9" customHeight="1">
      <c r="B133" s="124"/>
      <c r="D133" s="125" t="s">
        <v>72</v>
      </c>
      <c r="E133" s="134" t="s">
        <v>2122</v>
      </c>
      <c r="F133" s="134" t="s">
        <v>2160</v>
      </c>
      <c r="I133" s="127"/>
      <c r="J133" s="135">
        <f>BK133</f>
        <v>0</v>
      </c>
      <c r="L133" s="124"/>
      <c r="M133" s="129"/>
      <c r="P133" s="130">
        <f>SUM(P134:P142)</f>
        <v>0</v>
      </c>
      <c r="R133" s="130">
        <f>SUM(R134:R142)</f>
        <v>0</v>
      </c>
      <c r="T133" s="131">
        <f>SUM(T134:T142)</f>
        <v>0</v>
      </c>
      <c r="AR133" s="125" t="s">
        <v>80</v>
      </c>
      <c r="AT133" s="132" t="s">
        <v>72</v>
      </c>
      <c r="AU133" s="132" t="s">
        <v>80</v>
      </c>
      <c r="AY133" s="125" t="s">
        <v>252</v>
      </c>
      <c r="BK133" s="133">
        <f>SUM(BK134:BK142)</f>
        <v>0</v>
      </c>
    </row>
    <row r="134" spans="2:65" s="1" customFormat="1" ht="21.75" customHeight="1">
      <c r="B134" s="32"/>
      <c r="C134" s="136" t="s">
        <v>80</v>
      </c>
      <c r="D134" s="136" t="s">
        <v>254</v>
      </c>
      <c r="E134" s="137" t="s">
        <v>2124</v>
      </c>
      <c r="F134" s="138" t="s">
        <v>2203</v>
      </c>
      <c r="G134" s="139" t="s">
        <v>2132</v>
      </c>
      <c r="H134" s="140">
        <v>7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82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82</v>
      </c>
    </row>
    <row r="135" spans="2:65" s="1" customFormat="1" ht="21.75" customHeight="1">
      <c r="B135" s="32"/>
      <c r="C135" s="136" t="s">
        <v>82</v>
      </c>
      <c r="D135" s="136" t="s">
        <v>254</v>
      </c>
      <c r="E135" s="137" t="s">
        <v>2126</v>
      </c>
      <c r="F135" s="138" t="s">
        <v>2204</v>
      </c>
      <c r="G135" s="139" t="s">
        <v>2132</v>
      </c>
      <c r="H135" s="140">
        <v>12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82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259</v>
      </c>
    </row>
    <row r="136" spans="2:65" s="1" customFormat="1" ht="24.2" customHeight="1">
      <c r="B136" s="32"/>
      <c r="C136" s="136" t="s">
        <v>96</v>
      </c>
      <c r="D136" s="136" t="s">
        <v>254</v>
      </c>
      <c r="E136" s="137" t="s">
        <v>2130</v>
      </c>
      <c r="F136" s="138" t="s">
        <v>2205</v>
      </c>
      <c r="G136" s="139" t="s">
        <v>2132</v>
      </c>
      <c r="H136" s="140">
        <v>4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82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305</v>
      </c>
    </row>
    <row r="137" spans="2:65" s="1" customFormat="1" ht="21.75" customHeight="1">
      <c r="B137" s="32"/>
      <c r="C137" s="136" t="s">
        <v>259</v>
      </c>
      <c r="D137" s="136" t="s">
        <v>254</v>
      </c>
      <c r="E137" s="137" t="s">
        <v>2164</v>
      </c>
      <c r="F137" s="138" t="s">
        <v>2206</v>
      </c>
      <c r="G137" s="139" t="s">
        <v>2132</v>
      </c>
      <c r="H137" s="140">
        <v>3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82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320</v>
      </c>
    </row>
    <row r="138" spans="2:65" s="1" customFormat="1" ht="21.75" customHeight="1">
      <c r="B138" s="32"/>
      <c r="C138" s="136" t="s">
        <v>297</v>
      </c>
      <c r="D138" s="136" t="s">
        <v>254</v>
      </c>
      <c r="E138" s="137" t="s">
        <v>2133</v>
      </c>
      <c r="F138" s="138" t="s">
        <v>2207</v>
      </c>
      <c r="G138" s="139" t="s">
        <v>2132</v>
      </c>
      <c r="H138" s="140">
        <v>128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82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333</v>
      </c>
    </row>
    <row r="139" spans="2:65" s="1" customFormat="1" ht="24.2" customHeight="1">
      <c r="B139" s="32"/>
      <c r="C139" s="136" t="s">
        <v>305</v>
      </c>
      <c r="D139" s="136" t="s">
        <v>254</v>
      </c>
      <c r="E139" s="137" t="s">
        <v>2168</v>
      </c>
      <c r="F139" s="138" t="s">
        <v>2208</v>
      </c>
      <c r="G139" s="139" t="s">
        <v>2132</v>
      </c>
      <c r="H139" s="140">
        <v>4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82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8</v>
      </c>
    </row>
    <row r="140" spans="2:65" s="1" customFormat="1" ht="16.5" customHeight="1">
      <c r="B140" s="32"/>
      <c r="C140" s="136" t="s">
        <v>315</v>
      </c>
      <c r="D140" s="136" t="s">
        <v>254</v>
      </c>
      <c r="E140" s="137" t="s">
        <v>2139</v>
      </c>
      <c r="F140" s="138" t="s">
        <v>2209</v>
      </c>
      <c r="G140" s="139" t="s">
        <v>2132</v>
      </c>
      <c r="H140" s="140">
        <v>3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82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359</v>
      </c>
    </row>
    <row r="141" spans="2:65" s="1" customFormat="1" ht="16.5" customHeight="1">
      <c r="B141" s="32"/>
      <c r="C141" s="136" t="s">
        <v>320</v>
      </c>
      <c r="D141" s="136" t="s">
        <v>254</v>
      </c>
      <c r="E141" s="137" t="s">
        <v>2142</v>
      </c>
      <c r="F141" s="138" t="s">
        <v>2210</v>
      </c>
      <c r="G141" s="139" t="s">
        <v>2132</v>
      </c>
      <c r="H141" s="140">
        <v>161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82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368</v>
      </c>
    </row>
    <row r="142" spans="2:65" s="1" customFormat="1" ht="16.5" customHeight="1">
      <c r="B142" s="32"/>
      <c r="C142" s="136" t="s">
        <v>327</v>
      </c>
      <c r="D142" s="136" t="s">
        <v>254</v>
      </c>
      <c r="E142" s="137" t="s">
        <v>2174</v>
      </c>
      <c r="F142" s="138" t="s">
        <v>2211</v>
      </c>
      <c r="G142" s="139" t="s">
        <v>2132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82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380</v>
      </c>
    </row>
    <row r="143" spans="2:65" s="11" customFormat="1" ht="22.9" customHeight="1">
      <c r="B143" s="124"/>
      <c r="D143" s="125" t="s">
        <v>72</v>
      </c>
      <c r="E143" s="134" t="s">
        <v>2128</v>
      </c>
      <c r="F143" s="134" t="s">
        <v>2123</v>
      </c>
      <c r="I143" s="127"/>
      <c r="J143" s="135">
        <f>BK143</f>
        <v>0</v>
      </c>
      <c r="L143" s="124"/>
      <c r="M143" s="129"/>
      <c r="P143" s="130">
        <f>SUM(P144:P150)</f>
        <v>0</v>
      </c>
      <c r="R143" s="130">
        <f>SUM(R144:R150)</f>
        <v>0</v>
      </c>
      <c r="T143" s="131">
        <f>SUM(T144:T150)</f>
        <v>0</v>
      </c>
      <c r="AR143" s="125" t="s">
        <v>80</v>
      </c>
      <c r="AT143" s="132" t="s">
        <v>72</v>
      </c>
      <c r="AU143" s="132" t="s">
        <v>80</v>
      </c>
      <c r="AY143" s="125" t="s">
        <v>252</v>
      </c>
      <c r="BK143" s="133">
        <f>SUM(BK144:BK150)</f>
        <v>0</v>
      </c>
    </row>
    <row r="144" spans="2:65" s="1" customFormat="1" ht="21.75" customHeight="1">
      <c r="B144" s="32"/>
      <c r="C144" s="136" t="s">
        <v>333</v>
      </c>
      <c r="D144" s="136" t="s">
        <v>254</v>
      </c>
      <c r="E144" s="137" t="s">
        <v>2144</v>
      </c>
      <c r="F144" s="138" t="s">
        <v>2212</v>
      </c>
      <c r="G144" s="139" t="s">
        <v>2132</v>
      </c>
      <c r="H144" s="140">
        <v>184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82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405</v>
      </c>
    </row>
    <row r="145" spans="2:65" s="1" customFormat="1" ht="21.75" customHeight="1">
      <c r="B145" s="32"/>
      <c r="C145" s="136" t="s">
        <v>342</v>
      </c>
      <c r="D145" s="136" t="s">
        <v>254</v>
      </c>
      <c r="E145" s="137" t="s">
        <v>2146</v>
      </c>
      <c r="F145" s="138" t="s">
        <v>2213</v>
      </c>
      <c r="G145" s="139" t="s">
        <v>2132</v>
      </c>
      <c r="H145" s="140">
        <v>9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82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420</v>
      </c>
    </row>
    <row r="146" spans="2:65" s="1" customFormat="1" ht="16.5" customHeight="1">
      <c r="B146" s="32"/>
      <c r="C146" s="136" t="s">
        <v>8</v>
      </c>
      <c r="D146" s="136" t="s">
        <v>254</v>
      </c>
      <c r="E146" s="137" t="s">
        <v>2149</v>
      </c>
      <c r="F146" s="138" t="s">
        <v>2214</v>
      </c>
      <c r="G146" s="139" t="s">
        <v>2166</v>
      </c>
      <c r="H146" s="140">
        <v>12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82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431</v>
      </c>
    </row>
    <row r="147" spans="2:65" s="1" customFormat="1" ht="16.5" customHeight="1">
      <c r="B147" s="32"/>
      <c r="C147" s="136" t="s">
        <v>353</v>
      </c>
      <c r="D147" s="136" t="s">
        <v>254</v>
      </c>
      <c r="E147" s="137" t="s">
        <v>2183</v>
      </c>
      <c r="F147" s="138" t="s">
        <v>2215</v>
      </c>
      <c r="G147" s="139" t="s">
        <v>2166</v>
      </c>
      <c r="H147" s="140">
        <v>9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82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444</v>
      </c>
    </row>
    <row r="148" spans="2:65" s="1" customFormat="1" ht="24.2" customHeight="1">
      <c r="B148" s="32"/>
      <c r="C148" s="136" t="s">
        <v>359</v>
      </c>
      <c r="D148" s="136" t="s">
        <v>254</v>
      </c>
      <c r="E148" s="137" t="s">
        <v>2186</v>
      </c>
      <c r="F148" s="138" t="s">
        <v>2169</v>
      </c>
      <c r="G148" s="139" t="s">
        <v>2132</v>
      </c>
      <c r="H148" s="140">
        <v>1259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82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456</v>
      </c>
    </row>
    <row r="149" spans="2:65" s="1" customFormat="1" ht="24.2" customHeight="1">
      <c r="B149" s="32"/>
      <c r="C149" s="136" t="s">
        <v>363</v>
      </c>
      <c r="D149" s="136" t="s">
        <v>254</v>
      </c>
      <c r="E149" s="137" t="s">
        <v>2187</v>
      </c>
      <c r="F149" s="138" t="s">
        <v>2216</v>
      </c>
      <c r="G149" s="139" t="s">
        <v>610</v>
      </c>
      <c r="H149" s="140">
        <v>87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82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468</v>
      </c>
    </row>
    <row r="150" spans="2:65" s="1" customFormat="1" ht="24.2" customHeight="1">
      <c r="B150" s="32"/>
      <c r="C150" s="136" t="s">
        <v>368</v>
      </c>
      <c r="D150" s="136" t="s">
        <v>254</v>
      </c>
      <c r="E150" s="137" t="s">
        <v>2217</v>
      </c>
      <c r="F150" s="138" t="s">
        <v>2218</v>
      </c>
      <c r="G150" s="139" t="s">
        <v>610</v>
      </c>
      <c r="H150" s="140">
        <v>21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82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489</v>
      </c>
    </row>
    <row r="151" spans="2:65" s="11" customFormat="1" ht="22.9" customHeight="1">
      <c r="B151" s="124"/>
      <c r="D151" s="125" t="s">
        <v>72</v>
      </c>
      <c r="E151" s="134" t="s">
        <v>2171</v>
      </c>
      <c r="F151" s="134" t="s">
        <v>2172</v>
      </c>
      <c r="I151" s="127"/>
      <c r="J151" s="135">
        <f>BK151</f>
        <v>0</v>
      </c>
      <c r="L151" s="124"/>
      <c r="M151" s="129"/>
      <c r="P151" s="130">
        <f>SUM(P152:P165)</f>
        <v>0</v>
      </c>
      <c r="R151" s="130">
        <f>SUM(R152:R165)</f>
        <v>0</v>
      </c>
      <c r="T151" s="131">
        <f>SUM(T152:T165)</f>
        <v>0</v>
      </c>
      <c r="AR151" s="125" t="s">
        <v>80</v>
      </c>
      <c r="AT151" s="132" t="s">
        <v>72</v>
      </c>
      <c r="AU151" s="132" t="s">
        <v>80</v>
      </c>
      <c r="AY151" s="125" t="s">
        <v>252</v>
      </c>
      <c r="BK151" s="133">
        <f>SUM(BK152:BK165)</f>
        <v>0</v>
      </c>
    </row>
    <row r="152" spans="2:65" s="1" customFormat="1" ht="16.5" customHeight="1">
      <c r="B152" s="32"/>
      <c r="C152" s="136" t="s">
        <v>373</v>
      </c>
      <c r="D152" s="136" t="s">
        <v>254</v>
      </c>
      <c r="E152" s="137" t="s">
        <v>2189</v>
      </c>
      <c r="F152" s="138" t="s">
        <v>2219</v>
      </c>
      <c r="G152" s="139" t="s">
        <v>610</v>
      </c>
      <c r="H152" s="140">
        <v>503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82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502</v>
      </c>
    </row>
    <row r="153" spans="2:65" s="1" customFormat="1" ht="16.5" customHeight="1">
      <c r="B153" s="32"/>
      <c r="C153" s="136" t="s">
        <v>380</v>
      </c>
      <c r="D153" s="136" t="s">
        <v>254</v>
      </c>
      <c r="E153" s="137" t="s">
        <v>2220</v>
      </c>
      <c r="F153" s="138" t="s">
        <v>2221</v>
      </c>
      <c r="G153" s="139" t="s">
        <v>610</v>
      </c>
      <c r="H153" s="140">
        <v>1118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82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553</v>
      </c>
    </row>
    <row r="154" spans="2:65" s="1" customFormat="1" ht="16.5" customHeight="1">
      <c r="B154" s="32"/>
      <c r="C154" s="136" t="s">
        <v>399</v>
      </c>
      <c r="D154" s="136" t="s">
        <v>254</v>
      </c>
      <c r="E154" s="137" t="s">
        <v>2191</v>
      </c>
      <c r="F154" s="138" t="s">
        <v>2173</v>
      </c>
      <c r="G154" s="139" t="s">
        <v>610</v>
      </c>
      <c r="H154" s="140">
        <v>1551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82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565</v>
      </c>
    </row>
    <row r="155" spans="2:65" s="1" customFormat="1" ht="16.5" customHeight="1">
      <c r="B155" s="32"/>
      <c r="C155" s="136" t="s">
        <v>405</v>
      </c>
      <c r="D155" s="136" t="s">
        <v>254</v>
      </c>
      <c r="E155" s="137" t="s">
        <v>2222</v>
      </c>
      <c r="F155" s="138" t="s">
        <v>2223</v>
      </c>
      <c r="G155" s="139" t="s">
        <v>610</v>
      </c>
      <c r="H155" s="140">
        <v>301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82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578</v>
      </c>
    </row>
    <row r="156" spans="2:65" s="1" customFormat="1" ht="16.5" customHeight="1">
      <c r="B156" s="32"/>
      <c r="C156" s="136" t="s">
        <v>7</v>
      </c>
      <c r="D156" s="136" t="s">
        <v>254</v>
      </c>
      <c r="E156" s="137" t="s">
        <v>2192</v>
      </c>
      <c r="F156" s="138" t="s">
        <v>2224</v>
      </c>
      <c r="G156" s="139" t="s">
        <v>610</v>
      </c>
      <c r="H156" s="140">
        <v>231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82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590</v>
      </c>
    </row>
    <row r="157" spans="2:65" s="1" customFormat="1" ht="16.5" customHeight="1">
      <c r="B157" s="32"/>
      <c r="C157" s="136" t="s">
        <v>420</v>
      </c>
      <c r="D157" s="136" t="s">
        <v>254</v>
      </c>
      <c r="E157" s="137" t="s">
        <v>2225</v>
      </c>
      <c r="F157" s="138" t="s">
        <v>2226</v>
      </c>
      <c r="G157" s="139" t="s">
        <v>610</v>
      </c>
      <c r="H157" s="140">
        <v>342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82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602</v>
      </c>
    </row>
    <row r="158" spans="2:65" s="1" customFormat="1" ht="16.5" customHeight="1">
      <c r="B158" s="32"/>
      <c r="C158" s="136" t="s">
        <v>424</v>
      </c>
      <c r="D158" s="136" t="s">
        <v>254</v>
      </c>
      <c r="E158" s="137" t="s">
        <v>2193</v>
      </c>
      <c r="F158" s="138" t="s">
        <v>2227</v>
      </c>
      <c r="G158" s="139" t="s">
        <v>610</v>
      </c>
      <c r="H158" s="140">
        <v>87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82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614</v>
      </c>
    </row>
    <row r="159" spans="2:65" s="1" customFormat="1" ht="16.5" customHeight="1">
      <c r="B159" s="32"/>
      <c r="C159" s="136" t="s">
        <v>431</v>
      </c>
      <c r="D159" s="136" t="s">
        <v>254</v>
      </c>
      <c r="E159" s="137" t="s">
        <v>2194</v>
      </c>
      <c r="F159" s="138" t="s">
        <v>2228</v>
      </c>
      <c r="G159" s="139" t="s">
        <v>610</v>
      </c>
      <c r="H159" s="140">
        <v>88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82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637</v>
      </c>
    </row>
    <row r="160" spans="2:65" s="1" customFormat="1" ht="16.5" customHeight="1">
      <c r="B160" s="32"/>
      <c r="C160" s="136" t="s">
        <v>438</v>
      </c>
      <c r="D160" s="136" t="s">
        <v>254</v>
      </c>
      <c r="E160" s="137" t="s">
        <v>2195</v>
      </c>
      <c r="F160" s="138" t="s">
        <v>2229</v>
      </c>
      <c r="G160" s="139" t="s">
        <v>610</v>
      </c>
      <c r="H160" s="140">
        <v>46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82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655</v>
      </c>
    </row>
    <row r="161" spans="2:65" s="1" customFormat="1" ht="16.5" customHeight="1">
      <c r="B161" s="32"/>
      <c r="C161" s="136" t="s">
        <v>444</v>
      </c>
      <c r="D161" s="136" t="s">
        <v>254</v>
      </c>
      <c r="E161" s="137" t="s">
        <v>2196</v>
      </c>
      <c r="F161" s="138" t="s">
        <v>2230</v>
      </c>
      <c r="G161" s="139" t="s">
        <v>610</v>
      </c>
      <c r="H161" s="140">
        <v>86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82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668</v>
      </c>
    </row>
    <row r="162" spans="2:65" s="1" customFormat="1" ht="16.5" customHeight="1">
      <c r="B162" s="32"/>
      <c r="C162" s="136" t="s">
        <v>449</v>
      </c>
      <c r="D162" s="136" t="s">
        <v>254</v>
      </c>
      <c r="E162" s="137" t="s">
        <v>2198</v>
      </c>
      <c r="F162" s="138" t="s">
        <v>2231</v>
      </c>
      <c r="G162" s="139" t="s">
        <v>610</v>
      </c>
      <c r="H162" s="140">
        <v>98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82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684</v>
      </c>
    </row>
    <row r="163" spans="2:65" s="1" customFormat="1" ht="16.5" customHeight="1">
      <c r="B163" s="32"/>
      <c r="C163" s="136" t="s">
        <v>456</v>
      </c>
      <c r="D163" s="136" t="s">
        <v>254</v>
      </c>
      <c r="E163" s="137" t="s">
        <v>2200</v>
      </c>
      <c r="F163" s="138" t="s">
        <v>2232</v>
      </c>
      <c r="G163" s="139" t="s">
        <v>610</v>
      </c>
      <c r="H163" s="140">
        <v>98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82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697</v>
      </c>
    </row>
    <row r="164" spans="2:65" s="1" customFormat="1" ht="16.5" customHeight="1">
      <c r="B164" s="32"/>
      <c r="C164" s="136" t="s">
        <v>462</v>
      </c>
      <c r="D164" s="136" t="s">
        <v>254</v>
      </c>
      <c r="E164" s="137" t="s">
        <v>2233</v>
      </c>
      <c r="F164" s="138" t="s">
        <v>2234</v>
      </c>
      <c r="G164" s="139" t="s">
        <v>610</v>
      </c>
      <c r="H164" s="140">
        <v>125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82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707</v>
      </c>
    </row>
    <row r="165" spans="2:65" s="1" customFormat="1" ht="16.5" customHeight="1">
      <c r="B165" s="32"/>
      <c r="C165" s="136" t="s">
        <v>468</v>
      </c>
      <c r="D165" s="136" t="s">
        <v>254</v>
      </c>
      <c r="E165" s="137" t="s">
        <v>2235</v>
      </c>
      <c r="F165" s="138" t="s">
        <v>2236</v>
      </c>
      <c r="G165" s="139" t="s">
        <v>610</v>
      </c>
      <c r="H165" s="140">
        <v>78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82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717</v>
      </c>
    </row>
    <row r="166" spans="2:65" s="11" customFormat="1" ht="22.9" customHeight="1">
      <c r="B166" s="124"/>
      <c r="D166" s="125" t="s">
        <v>72</v>
      </c>
      <c r="E166" s="134" t="s">
        <v>2177</v>
      </c>
      <c r="F166" s="134" t="s">
        <v>2178</v>
      </c>
      <c r="I166" s="127"/>
      <c r="J166" s="135">
        <f>BK166</f>
        <v>0</v>
      </c>
      <c r="L166" s="124"/>
      <c r="M166" s="129"/>
      <c r="P166" s="130">
        <f>SUM(P167:P169)</f>
        <v>0</v>
      </c>
      <c r="R166" s="130">
        <f>SUM(R167:R169)</f>
        <v>0</v>
      </c>
      <c r="T166" s="131">
        <f>SUM(T167:T169)</f>
        <v>0</v>
      </c>
      <c r="AR166" s="125" t="s">
        <v>80</v>
      </c>
      <c r="AT166" s="132" t="s">
        <v>72</v>
      </c>
      <c r="AU166" s="132" t="s">
        <v>80</v>
      </c>
      <c r="AY166" s="125" t="s">
        <v>252</v>
      </c>
      <c r="BK166" s="133">
        <f>SUM(BK167:BK169)</f>
        <v>0</v>
      </c>
    </row>
    <row r="167" spans="2:65" s="1" customFormat="1" ht="16.5" customHeight="1">
      <c r="B167" s="32"/>
      <c r="C167" s="136" t="s">
        <v>481</v>
      </c>
      <c r="D167" s="136" t="s">
        <v>254</v>
      </c>
      <c r="E167" s="137" t="s">
        <v>2237</v>
      </c>
      <c r="F167" s="138" t="s">
        <v>2238</v>
      </c>
      <c r="G167" s="139" t="s">
        <v>2132</v>
      </c>
      <c r="H167" s="140">
        <v>1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82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732</v>
      </c>
    </row>
    <row r="168" spans="2:65" s="1" customFormat="1" ht="16.5" customHeight="1">
      <c r="B168" s="32"/>
      <c r="C168" s="136" t="s">
        <v>489</v>
      </c>
      <c r="D168" s="136" t="s">
        <v>254</v>
      </c>
      <c r="E168" s="137" t="s">
        <v>2239</v>
      </c>
      <c r="F168" s="138" t="s">
        <v>2240</v>
      </c>
      <c r="G168" s="139" t="s">
        <v>2132</v>
      </c>
      <c r="H168" s="140">
        <v>1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82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744</v>
      </c>
    </row>
    <row r="169" spans="2:65" s="1" customFormat="1" ht="16.5" customHeight="1">
      <c r="B169" s="32"/>
      <c r="C169" s="136" t="s">
        <v>493</v>
      </c>
      <c r="D169" s="136" t="s">
        <v>254</v>
      </c>
      <c r="E169" s="137" t="s">
        <v>2241</v>
      </c>
      <c r="F169" s="138" t="s">
        <v>2242</v>
      </c>
      <c r="G169" s="139" t="s">
        <v>2132</v>
      </c>
      <c r="H169" s="140">
        <v>1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82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758</v>
      </c>
    </row>
    <row r="170" spans="2:65" s="11" customFormat="1" ht="22.9" customHeight="1">
      <c r="B170" s="124"/>
      <c r="D170" s="125" t="s">
        <v>72</v>
      </c>
      <c r="E170" s="134" t="s">
        <v>2180</v>
      </c>
      <c r="F170" s="134" t="s">
        <v>2181</v>
      </c>
      <c r="I170" s="127"/>
      <c r="J170" s="135">
        <f>BK170</f>
        <v>0</v>
      </c>
      <c r="L170" s="124"/>
      <c r="M170" s="129"/>
      <c r="P170" s="130">
        <f>SUM(P171:P176)</f>
        <v>0</v>
      </c>
      <c r="R170" s="130">
        <f>SUM(R171:R176)</f>
        <v>0</v>
      </c>
      <c r="T170" s="131">
        <f>SUM(T171:T176)</f>
        <v>0</v>
      </c>
      <c r="AR170" s="125" t="s">
        <v>80</v>
      </c>
      <c r="AT170" s="132" t="s">
        <v>72</v>
      </c>
      <c r="AU170" s="132" t="s">
        <v>80</v>
      </c>
      <c r="AY170" s="125" t="s">
        <v>252</v>
      </c>
      <c r="BK170" s="133">
        <f>SUM(BK171:BK176)</f>
        <v>0</v>
      </c>
    </row>
    <row r="171" spans="2:65" s="1" customFormat="1" ht="16.5" customHeight="1">
      <c r="B171" s="32"/>
      <c r="C171" s="136" t="s">
        <v>502</v>
      </c>
      <c r="D171" s="136" t="s">
        <v>254</v>
      </c>
      <c r="E171" s="137" t="s">
        <v>2243</v>
      </c>
      <c r="F171" s="138" t="s">
        <v>2244</v>
      </c>
      <c r="G171" s="139" t="s">
        <v>2132</v>
      </c>
      <c r="H171" s="140">
        <v>8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82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768</v>
      </c>
    </row>
    <row r="172" spans="2:65" s="1" customFormat="1" ht="16.5" customHeight="1">
      <c r="B172" s="32"/>
      <c r="C172" s="136" t="s">
        <v>543</v>
      </c>
      <c r="D172" s="136" t="s">
        <v>254</v>
      </c>
      <c r="E172" s="137" t="s">
        <v>2245</v>
      </c>
      <c r="F172" s="138" t="s">
        <v>2246</v>
      </c>
      <c r="G172" s="139" t="s">
        <v>2132</v>
      </c>
      <c r="H172" s="140">
        <v>70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82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786</v>
      </c>
    </row>
    <row r="173" spans="2:65" s="1" customFormat="1" ht="16.5" customHeight="1">
      <c r="B173" s="32"/>
      <c r="C173" s="136" t="s">
        <v>553</v>
      </c>
      <c r="D173" s="136" t="s">
        <v>254</v>
      </c>
      <c r="E173" s="137" t="s">
        <v>2247</v>
      </c>
      <c r="F173" s="138" t="s">
        <v>2248</v>
      </c>
      <c r="G173" s="139" t="s">
        <v>2132</v>
      </c>
      <c r="H173" s="140">
        <v>3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82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799</v>
      </c>
    </row>
    <row r="174" spans="2:65" s="1" customFormat="1" ht="16.5" customHeight="1">
      <c r="B174" s="32"/>
      <c r="C174" s="136" t="s">
        <v>559</v>
      </c>
      <c r="D174" s="136" t="s">
        <v>254</v>
      </c>
      <c r="E174" s="137" t="s">
        <v>2249</v>
      </c>
      <c r="F174" s="138" t="s">
        <v>2182</v>
      </c>
      <c r="G174" s="139" t="s">
        <v>2132</v>
      </c>
      <c r="H174" s="140">
        <v>49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82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809</v>
      </c>
    </row>
    <row r="175" spans="2:65" s="1" customFormat="1" ht="16.5" customHeight="1">
      <c r="B175" s="32"/>
      <c r="C175" s="136" t="s">
        <v>565</v>
      </c>
      <c r="D175" s="136" t="s">
        <v>254</v>
      </c>
      <c r="E175" s="137" t="s">
        <v>2250</v>
      </c>
      <c r="F175" s="138" t="s">
        <v>2251</v>
      </c>
      <c r="G175" s="139" t="s">
        <v>2132</v>
      </c>
      <c r="H175" s="140">
        <v>2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82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819</v>
      </c>
    </row>
    <row r="176" spans="2:65" s="1" customFormat="1" ht="16.5" customHeight="1">
      <c r="B176" s="32"/>
      <c r="C176" s="136" t="s">
        <v>574</v>
      </c>
      <c r="D176" s="136" t="s">
        <v>254</v>
      </c>
      <c r="E176" s="137" t="s">
        <v>2252</v>
      </c>
      <c r="F176" s="138" t="s">
        <v>2184</v>
      </c>
      <c r="G176" s="139" t="s">
        <v>2132</v>
      </c>
      <c r="H176" s="140">
        <v>27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82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828</v>
      </c>
    </row>
    <row r="177" spans="2:65" s="11" customFormat="1" ht="22.9" customHeight="1">
      <c r="B177" s="124"/>
      <c r="D177" s="125" t="s">
        <v>72</v>
      </c>
      <c r="E177" s="134" t="s">
        <v>2185</v>
      </c>
      <c r="F177" s="134" t="s">
        <v>2129</v>
      </c>
      <c r="I177" s="127"/>
      <c r="J177" s="135">
        <f>BK177</f>
        <v>0</v>
      </c>
      <c r="L177" s="124"/>
      <c r="M177" s="129"/>
      <c r="P177" s="130">
        <f>SUM(P178:P188)</f>
        <v>0</v>
      </c>
      <c r="R177" s="130">
        <f>SUM(R178:R188)</f>
        <v>0</v>
      </c>
      <c r="T177" s="131">
        <f>SUM(T178:T188)</f>
        <v>0</v>
      </c>
      <c r="AR177" s="125" t="s">
        <v>80</v>
      </c>
      <c r="AT177" s="132" t="s">
        <v>72</v>
      </c>
      <c r="AU177" s="132" t="s">
        <v>80</v>
      </c>
      <c r="AY177" s="125" t="s">
        <v>252</v>
      </c>
      <c r="BK177" s="133">
        <f>SUM(BK178:BK188)</f>
        <v>0</v>
      </c>
    </row>
    <row r="178" spans="2:65" s="1" customFormat="1" ht="16.5" customHeight="1">
      <c r="B178" s="32"/>
      <c r="C178" s="136" t="s">
        <v>578</v>
      </c>
      <c r="D178" s="136" t="s">
        <v>254</v>
      </c>
      <c r="E178" s="137" t="s">
        <v>2253</v>
      </c>
      <c r="F178" s="138" t="s">
        <v>2131</v>
      </c>
      <c r="G178" s="139" t="s">
        <v>2132</v>
      </c>
      <c r="H178" s="140">
        <v>1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82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837</v>
      </c>
    </row>
    <row r="179" spans="2:65" s="1" customFormat="1" ht="16.5" customHeight="1">
      <c r="B179" s="32"/>
      <c r="C179" s="136" t="s">
        <v>585</v>
      </c>
      <c r="D179" s="136" t="s">
        <v>254</v>
      </c>
      <c r="E179" s="137" t="s">
        <v>2254</v>
      </c>
      <c r="F179" s="138" t="s">
        <v>2188</v>
      </c>
      <c r="G179" s="139" t="s">
        <v>2132</v>
      </c>
      <c r="H179" s="140">
        <v>1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82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847</v>
      </c>
    </row>
    <row r="180" spans="2:65" s="1" customFormat="1" ht="16.5" customHeight="1">
      <c r="B180" s="32"/>
      <c r="C180" s="136" t="s">
        <v>590</v>
      </c>
      <c r="D180" s="136" t="s">
        <v>254</v>
      </c>
      <c r="E180" s="137" t="s">
        <v>2255</v>
      </c>
      <c r="F180" s="138" t="s">
        <v>2190</v>
      </c>
      <c r="G180" s="139" t="s">
        <v>2132</v>
      </c>
      <c r="H180" s="140">
        <v>854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82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857</v>
      </c>
    </row>
    <row r="181" spans="2:65" s="1" customFormat="1" ht="33" customHeight="1">
      <c r="B181" s="32"/>
      <c r="C181" s="136" t="s">
        <v>596</v>
      </c>
      <c r="D181" s="136" t="s">
        <v>254</v>
      </c>
      <c r="E181" s="137" t="s">
        <v>2256</v>
      </c>
      <c r="F181" s="138" t="s">
        <v>2140</v>
      </c>
      <c r="G181" s="139" t="s">
        <v>2141</v>
      </c>
      <c r="H181" s="140">
        <v>20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82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868</v>
      </c>
    </row>
    <row r="182" spans="2:65" s="1" customFormat="1" ht="16.5" customHeight="1">
      <c r="B182" s="32"/>
      <c r="C182" s="136" t="s">
        <v>602</v>
      </c>
      <c r="D182" s="136" t="s">
        <v>254</v>
      </c>
      <c r="E182" s="137" t="s">
        <v>2257</v>
      </c>
      <c r="F182" s="138" t="s">
        <v>2143</v>
      </c>
      <c r="G182" s="139" t="s">
        <v>2132</v>
      </c>
      <c r="H182" s="140">
        <v>13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82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878</v>
      </c>
    </row>
    <row r="183" spans="2:65" s="1" customFormat="1" ht="16.5" customHeight="1">
      <c r="B183" s="32"/>
      <c r="C183" s="136" t="s">
        <v>607</v>
      </c>
      <c r="D183" s="136" t="s">
        <v>254</v>
      </c>
      <c r="E183" s="137" t="s">
        <v>2258</v>
      </c>
      <c r="F183" s="138" t="s">
        <v>2145</v>
      </c>
      <c r="G183" s="139" t="s">
        <v>2141</v>
      </c>
      <c r="H183" s="140">
        <v>25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82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888</v>
      </c>
    </row>
    <row r="184" spans="2:65" s="1" customFormat="1" ht="16.5" customHeight="1">
      <c r="B184" s="32"/>
      <c r="C184" s="136" t="s">
        <v>614</v>
      </c>
      <c r="D184" s="136" t="s">
        <v>254</v>
      </c>
      <c r="E184" s="137" t="s">
        <v>2259</v>
      </c>
      <c r="F184" s="138" t="s">
        <v>2147</v>
      </c>
      <c r="G184" s="139" t="s">
        <v>2148</v>
      </c>
      <c r="H184" s="140">
        <v>25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82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898</v>
      </c>
    </row>
    <row r="185" spans="2:65" s="1" customFormat="1" ht="16.5" customHeight="1">
      <c r="B185" s="32"/>
      <c r="C185" s="136" t="s">
        <v>623</v>
      </c>
      <c r="D185" s="136" t="s">
        <v>254</v>
      </c>
      <c r="E185" s="137" t="s">
        <v>2260</v>
      </c>
      <c r="F185" s="138" t="s">
        <v>2150</v>
      </c>
      <c r="G185" s="139" t="s">
        <v>2141</v>
      </c>
      <c r="H185" s="140">
        <v>16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82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914</v>
      </c>
    </row>
    <row r="186" spans="2:65" s="1" customFormat="1" ht="16.5" customHeight="1">
      <c r="B186" s="32"/>
      <c r="C186" s="136" t="s">
        <v>637</v>
      </c>
      <c r="D186" s="136" t="s">
        <v>254</v>
      </c>
      <c r="E186" s="137" t="s">
        <v>2261</v>
      </c>
      <c r="F186" s="138" t="s">
        <v>2197</v>
      </c>
      <c r="G186" s="139" t="s">
        <v>2132</v>
      </c>
      <c r="H186" s="140">
        <v>122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82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925</v>
      </c>
    </row>
    <row r="187" spans="2:65" s="1" customFormat="1" ht="16.5" customHeight="1">
      <c r="B187" s="32"/>
      <c r="C187" s="136" t="s">
        <v>651</v>
      </c>
      <c r="D187" s="136" t="s">
        <v>254</v>
      </c>
      <c r="E187" s="137" t="s">
        <v>2262</v>
      </c>
      <c r="F187" s="138" t="s">
        <v>2199</v>
      </c>
      <c r="G187" s="139" t="s">
        <v>2132</v>
      </c>
      <c r="H187" s="140">
        <v>122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82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934</v>
      </c>
    </row>
    <row r="188" spans="2:65" s="1" customFormat="1" ht="16.5" customHeight="1">
      <c r="B188" s="32"/>
      <c r="C188" s="136" t="s">
        <v>655</v>
      </c>
      <c r="D188" s="136" t="s">
        <v>254</v>
      </c>
      <c r="E188" s="137" t="s">
        <v>2263</v>
      </c>
      <c r="F188" s="138" t="s">
        <v>2201</v>
      </c>
      <c r="G188" s="139" t="s">
        <v>2132</v>
      </c>
      <c r="H188" s="140">
        <v>1</v>
      </c>
      <c r="I188" s="141"/>
      <c r="J188" s="142">
        <f>ROUND(I188*H188,2)</f>
        <v>0</v>
      </c>
      <c r="K188" s="138" t="s">
        <v>1</v>
      </c>
      <c r="L188" s="32"/>
      <c r="M188" s="188" t="s">
        <v>1</v>
      </c>
      <c r="N188" s="189" t="s">
        <v>38</v>
      </c>
      <c r="O188" s="190"/>
      <c r="P188" s="191">
        <f>O188*H188</f>
        <v>0</v>
      </c>
      <c r="Q188" s="191">
        <v>0</v>
      </c>
      <c r="R188" s="191">
        <f>Q188*H188</f>
        <v>0</v>
      </c>
      <c r="S188" s="191">
        <v>0</v>
      </c>
      <c r="T188" s="192">
        <f>S188*H188</f>
        <v>0</v>
      </c>
      <c r="AR188" s="147" t="s">
        <v>259</v>
      </c>
      <c r="AT188" s="147" t="s">
        <v>254</v>
      </c>
      <c r="AU188" s="147" t="s">
        <v>82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944</v>
      </c>
    </row>
    <row r="189" spans="2:65" s="1" customFormat="1" ht="6.9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9wIcRroraXWkg561GGqu1wJOJih6voXVpurWICWNWvXvBYA4wDFD/uYhyWUC5zw6UJKamPMDYaZg4THu87w3gA==" saltValue="t8C4qdlWyDsgP94rvlcdalSiEhq6qPntT20oEd4g7sILBspM+/iiZeHUIt64f8S5JYEx4UsnE16EURBdcNlh5g==" spinCount="100000" sheet="1" objects="1" scenarios="1" formatColumns="0" formatRows="0" autoFilter="0"/>
  <autoFilter ref="C130:K188" xr:uid="{00000000-0009-0000-0000-000005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4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108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2264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2265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ROUND(J126,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ROUND((SUM(BE126:BE147)),  2)</f>
        <v>0</v>
      </c>
      <c r="I37" s="96">
        <v>0.21</v>
      </c>
      <c r="J37" s="86">
        <f>ROUND(((SUM(BE126:BE147))*I37),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ROUND((SUM(BF126:BF147)),  2)</f>
        <v>0</v>
      </c>
      <c r="I38" s="96">
        <v>0.12</v>
      </c>
      <c r="J38" s="86">
        <f>ROUND(((SUM(BF126:BF147))*I38),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ROUND((SUM(BG126:BG147)),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ROUND((SUM(BH126:BH147)),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ROUND((SUM(BI126:BI147)),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2264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A.4.1 - ERO - 2.np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J126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2266</v>
      </c>
      <c r="E101" s="110"/>
      <c r="F101" s="110"/>
      <c r="G101" s="110"/>
      <c r="H101" s="110"/>
      <c r="I101" s="110"/>
      <c r="J101" s="111">
        <f>J127</f>
        <v>0</v>
      </c>
      <c r="L101" s="108"/>
    </row>
    <row r="102" spans="2:47" s="8" customFormat="1" ht="24.95" customHeight="1">
      <c r="B102" s="108"/>
      <c r="D102" s="109" t="s">
        <v>2267</v>
      </c>
      <c r="E102" s="110"/>
      <c r="F102" s="110"/>
      <c r="G102" s="110"/>
      <c r="H102" s="110"/>
      <c r="I102" s="110"/>
      <c r="J102" s="111">
        <f>J136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237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35" t="str">
        <f>E7</f>
        <v>FN Brno, Jihlavská 20 - rekonstrukce přípravny jídel a rozšíření jídelny</v>
      </c>
      <c r="F112" s="236"/>
      <c r="G112" s="236"/>
      <c r="H112" s="236"/>
      <c r="L112" s="32"/>
    </row>
    <row r="113" spans="2:65" ht="12" customHeight="1">
      <c r="B113" s="20"/>
      <c r="C113" s="27" t="s">
        <v>195</v>
      </c>
      <c r="L113" s="20"/>
    </row>
    <row r="114" spans="2:65" ht="16.5" customHeight="1">
      <c r="B114" s="20"/>
      <c r="E114" s="235" t="s">
        <v>196</v>
      </c>
      <c r="F114" s="239"/>
      <c r="G114" s="239"/>
      <c r="H114" s="239"/>
      <c r="L114" s="20"/>
    </row>
    <row r="115" spans="2:65" ht="12" customHeight="1">
      <c r="B115" s="20"/>
      <c r="C115" s="27" t="s">
        <v>197</v>
      </c>
      <c r="L115" s="20"/>
    </row>
    <row r="116" spans="2:65" s="1" customFormat="1" ht="16.5" customHeight="1">
      <c r="B116" s="32"/>
      <c r="E116" s="230" t="s">
        <v>2264</v>
      </c>
      <c r="F116" s="237"/>
      <c r="G116" s="237"/>
      <c r="H116" s="237"/>
      <c r="L116" s="32"/>
    </row>
    <row r="117" spans="2:65" s="1" customFormat="1" ht="12" customHeight="1">
      <c r="B117" s="32"/>
      <c r="C117" s="27" t="s">
        <v>2118</v>
      </c>
      <c r="L117" s="32"/>
    </row>
    <row r="118" spans="2:65" s="1" customFormat="1" ht="16.5" customHeight="1">
      <c r="B118" s="32"/>
      <c r="E118" s="217" t="str">
        <f>E13</f>
        <v>A.4.1 - ERO - 2.np</v>
      </c>
      <c r="F118" s="237"/>
      <c r="G118" s="237"/>
      <c r="H118" s="23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</v>
      </c>
      <c r="I120" s="27" t="s">
        <v>22</v>
      </c>
      <c r="J120" s="52" t="str">
        <f>IF(J16="","",J16)</f>
        <v>3. 6. 2025</v>
      </c>
      <c r="L120" s="32"/>
    </row>
    <row r="121" spans="2:65" s="1" customFormat="1" ht="6.95" customHeight="1">
      <c r="B121" s="32"/>
      <c r="L121" s="32"/>
    </row>
    <row r="122" spans="2:65" s="1" customFormat="1" ht="15.2" customHeight="1">
      <c r="B122" s="32"/>
      <c r="C122" s="27" t="s">
        <v>24</v>
      </c>
      <c r="F122" s="25" t="str">
        <f>E19</f>
        <v xml:space="preserve"> </v>
      </c>
      <c r="I122" s="27" t="s">
        <v>29</v>
      </c>
      <c r="J122" s="30" t="str">
        <f>E25</f>
        <v xml:space="preserve"> </v>
      </c>
      <c r="L122" s="32"/>
    </row>
    <row r="123" spans="2:65" s="1" customFormat="1" ht="15.2" customHeight="1">
      <c r="B123" s="32"/>
      <c r="C123" s="27" t="s">
        <v>27</v>
      </c>
      <c r="F123" s="25" t="str">
        <f>IF(E22="","",E22)</f>
        <v>Vyplň údaj</v>
      </c>
      <c r="I123" s="27" t="s">
        <v>31</v>
      </c>
      <c r="J123" s="30" t="str">
        <f>E28</f>
        <v xml:space="preserve">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5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P127+P136</f>
        <v>0</v>
      </c>
      <c r="Q126" s="53"/>
      <c r="R126" s="121">
        <f>R127+R136</f>
        <v>0</v>
      </c>
      <c r="S126" s="53"/>
      <c r="T126" s="122">
        <f>T127+T136</f>
        <v>0</v>
      </c>
      <c r="AT126" s="17" t="s">
        <v>72</v>
      </c>
      <c r="AU126" s="17" t="s">
        <v>203</v>
      </c>
      <c r="BK126" s="123">
        <f>BK127+BK136</f>
        <v>0</v>
      </c>
    </row>
    <row r="127" spans="2:65" s="11" customFormat="1" ht="25.9" customHeight="1">
      <c r="B127" s="124"/>
      <c r="D127" s="125" t="s">
        <v>72</v>
      </c>
      <c r="E127" s="126" t="s">
        <v>2268</v>
      </c>
      <c r="F127" s="126" t="s">
        <v>2269</v>
      </c>
      <c r="I127" s="127"/>
      <c r="J127" s="128">
        <f>BK127</f>
        <v>0</v>
      </c>
      <c r="L127" s="124"/>
      <c r="M127" s="129"/>
      <c r="P127" s="130">
        <f>SUM(P128:P135)</f>
        <v>0</v>
      </c>
      <c r="R127" s="130">
        <f>SUM(R128:R135)</f>
        <v>0</v>
      </c>
      <c r="T127" s="131">
        <f>SUM(T128:T135)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SUM(BK128:BK135)</f>
        <v>0</v>
      </c>
    </row>
    <row r="128" spans="2:65" s="1" customFormat="1" ht="16.5" customHeight="1">
      <c r="B128" s="32"/>
      <c r="C128" s="136" t="s">
        <v>80</v>
      </c>
      <c r="D128" s="136" t="s">
        <v>254</v>
      </c>
      <c r="E128" s="137" t="s">
        <v>80</v>
      </c>
      <c r="F128" s="138" t="s">
        <v>2270</v>
      </c>
      <c r="G128" s="139" t="s">
        <v>2132</v>
      </c>
      <c r="H128" s="140">
        <v>2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82</v>
      </c>
    </row>
    <row r="129" spans="2:65" s="1" customFormat="1" ht="24.2" customHeight="1">
      <c r="B129" s="32"/>
      <c r="C129" s="136" t="s">
        <v>82</v>
      </c>
      <c r="D129" s="136" t="s">
        <v>254</v>
      </c>
      <c r="E129" s="137" t="s">
        <v>82</v>
      </c>
      <c r="F129" s="138" t="s">
        <v>2271</v>
      </c>
      <c r="G129" s="139" t="s">
        <v>610</v>
      </c>
      <c r="H129" s="140">
        <v>46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259</v>
      </c>
    </row>
    <row r="130" spans="2:65" s="1" customFormat="1" ht="24.2" customHeight="1">
      <c r="B130" s="32"/>
      <c r="C130" s="136" t="s">
        <v>96</v>
      </c>
      <c r="D130" s="136" t="s">
        <v>254</v>
      </c>
      <c r="E130" s="137" t="s">
        <v>96</v>
      </c>
      <c r="F130" s="138" t="s">
        <v>2272</v>
      </c>
      <c r="G130" s="139" t="s">
        <v>2141</v>
      </c>
      <c r="H130" s="140">
        <v>12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305</v>
      </c>
    </row>
    <row r="131" spans="2:65" s="1" customFormat="1" ht="24.2" customHeight="1">
      <c r="B131" s="32"/>
      <c r="C131" s="136" t="s">
        <v>259</v>
      </c>
      <c r="D131" s="136" t="s">
        <v>254</v>
      </c>
      <c r="E131" s="137" t="s">
        <v>259</v>
      </c>
      <c r="F131" s="138" t="s">
        <v>2273</v>
      </c>
      <c r="G131" s="139" t="s">
        <v>434</v>
      </c>
      <c r="H131" s="140">
        <v>0.5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320</v>
      </c>
    </row>
    <row r="132" spans="2:65" s="1" customFormat="1" ht="44.25" customHeight="1">
      <c r="B132" s="32"/>
      <c r="C132" s="136" t="s">
        <v>297</v>
      </c>
      <c r="D132" s="136" t="s">
        <v>254</v>
      </c>
      <c r="E132" s="137" t="s">
        <v>297</v>
      </c>
      <c r="F132" s="138" t="s">
        <v>2274</v>
      </c>
      <c r="G132" s="139" t="s">
        <v>2141</v>
      </c>
      <c r="H132" s="140">
        <v>28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333</v>
      </c>
    </row>
    <row r="133" spans="2:65" s="1" customFormat="1" ht="16.5" customHeight="1">
      <c r="B133" s="32"/>
      <c r="C133" s="136" t="s">
        <v>305</v>
      </c>
      <c r="D133" s="136" t="s">
        <v>254</v>
      </c>
      <c r="E133" s="137" t="s">
        <v>305</v>
      </c>
      <c r="F133" s="138" t="s">
        <v>2275</v>
      </c>
      <c r="G133" s="139" t="s">
        <v>2132</v>
      </c>
      <c r="H133" s="140">
        <v>2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8</v>
      </c>
    </row>
    <row r="134" spans="2:65" s="1" customFormat="1" ht="24.2" customHeight="1">
      <c r="B134" s="32"/>
      <c r="C134" s="136" t="s">
        <v>315</v>
      </c>
      <c r="D134" s="136" t="s">
        <v>254</v>
      </c>
      <c r="E134" s="137" t="s">
        <v>315</v>
      </c>
      <c r="F134" s="138" t="s">
        <v>2276</v>
      </c>
      <c r="G134" s="139" t="s">
        <v>2132</v>
      </c>
      <c r="H134" s="140">
        <v>46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359</v>
      </c>
    </row>
    <row r="135" spans="2:65" s="1" customFormat="1" ht="24.2" customHeight="1">
      <c r="B135" s="32"/>
      <c r="C135" s="136" t="s">
        <v>320</v>
      </c>
      <c r="D135" s="136" t="s">
        <v>254</v>
      </c>
      <c r="E135" s="137" t="s">
        <v>320</v>
      </c>
      <c r="F135" s="138" t="s">
        <v>2277</v>
      </c>
      <c r="G135" s="139" t="s">
        <v>2141</v>
      </c>
      <c r="H135" s="140">
        <v>18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368</v>
      </c>
    </row>
    <row r="136" spans="2:65" s="11" customFormat="1" ht="25.9" customHeight="1">
      <c r="B136" s="124"/>
      <c r="D136" s="125" t="s">
        <v>72</v>
      </c>
      <c r="E136" s="126" t="s">
        <v>2278</v>
      </c>
      <c r="F136" s="126" t="s">
        <v>2279</v>
      </c>
      <c r="I136" s="127"/>
      <c r="J136" s="128">
        <f>BK136</f>
        <v>0</v>
      </c>
      <c r="L136" s="124"/>
      <c r="M136" s="129"/>
      <c r="P136" s="130">
        <f>SUM(P137:P147)</f>
        <v>0</v>
      </c>
      <c r="R136" s="130">
        <f>SUM(R137:R147)</f>
        <v>0</v>
      </c>
      <c r="T136" s="131">
        <f>SUM(T137:T147)</f>
        <v>0</v>
      </c>
      <c r="AR136" s="125" t="s">
        <v>80</v>
      </c>
      <c r="AT136" s="132" t="s">
        <v>72</v>
      </c>
      <c r="AU136" s="132" t="s">
        <v>73</v>
      </c>
      <c r="AY136" s="125" t="s">
        <v>252</v>
      </c>
      <c r="BK136" s="133">
        <f>SUM(BK137:BK147)</f>
        <v>0</v>
      </c>
    </row>
    <row r="137" spans="2:65" s="1" customFormat="1" ht="16.5" customHeight="1">
      <c r="B137" s="32"/>
      <c r="C137" s="136" t="s">
        <v>327</v>
      </c>
      <c r="D137" s="136" t="s">
        <v>254</v>
      </c>
      <c r="E137" s="137" t="s">
        <v>327</v>
      </c>
      <c r="F137" s="138" t="s">
        <v>2280</v>
      </c>
      <c r="G137" s="139" t="s">
        <v>2141</v>
      </c>
      <c r="H137" s="140">
        <v>6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380</v>
      </c>
    </row>
    <row r="138" spans="2:65" s="1" customFormat="1" ht="16.5" customHeight="1">
      <c r="B138" s="32"/>
      <c r="C138" s="136" t="s">
        <v>333</v>
      </c>
      <c r="D138" s="136" t="s">
        <v>254</v>
      </c>
      <c r="E138" s="137" t="s">
        <v>333</v>
      </c>
      <c r="F138" s="138" t="s">
        <v>2281</v>
      </c>
      <c r="G138" s="139" t="s">
        <v>2141</v>
      </c>
      <c r="H138" s="140">
        <v>8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405</v>
      </c>
    </row>
    <row r="139" spans="2:65" s="1" customFormat="1" ht="16.5" customHeight="1">
      <c r="B139" s="32"/>
      <c r="C139" s="136" t="s">
        <v>342</v>
      </c>
      <c r="D139" s="136" t="s">
        <v>254</v>
      </c>
      <c r="E139" s="137" t="s">
        <v>342</v>
      </c>
      <c r="F139" s="138" t="s">
        <v>2282</v>
      </c>
      <c r="G139" s="139" t="s">
        <v>2148</v>
      </c>
      <c r="H139" s="140">
        <v>4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420</v>
      </c>
    </row>
    <row r="140" spans="2:65" s="1" customFormat="1" ht="16.5" customHeight="1">
      <c r="B140" s="32"/>
      <c r="C140" s="136" t="s">
        <v>8</v>
      </c>
      <c r="D140" s="136" t="s">
        <v>254</v>
      </c>
      <c r="E140" s="137" t="s">
        <v>8</v>
      </c>
      <c r="F140" s="138" t="s">
        <v>2283</v>
      </c>
      <c r="G140" s="139" t="s">
        <v>2132</v>
      </c>
      <c r="H140" s="140">
        <v>46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431</v>
      </c>
    </row>
    <row r="141" spans="2:65" s="1" customFormat="1" ht="16.5" customHeight="1">
      <c r="B141" s="32"/>
      <c r="C141" s="136" t="s">
        <v>353</v>
      </c>
      <c r="D141" s="136" t="s">
        <v>254</v>
      </c>
      <c r="E141" s="137" t="s">
        <v>353</v>
      </c>
      <c r="F141" s="138" t="s">
        <v>2284</v>
      </c>
      <c r="G141" s="139" t="s">
        <v>2141</v>
      </c>
      <c r="H141" s="140">
        <v>4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444</v>
      </c>
    </row>
    <row r="142" spans="2:65" s="1" customFormat="1" ht="16.5" customHeight="1">
      <c r="B142" s="32"/>
      <c r="C142" s="136" t="s">
        <v>359</v>
      </c>
      <c r="D142" s="136" t="s">
        <v>254</v>
      </c>
      <c r="E142" s="137" t="s">
        <v>359</v>
      </c>
      <c r="F142" s="138" t="s">
        <v>2285</v>
      </c>
      <c r="G142" s="139" t="s">
        <v>2141</v>
      </c>
      <c r="H142" s="140">
        <v>4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456</v>
      </c>
    </row>
    <row r="143" spans="2:65" s="1" customFormat="1" ht="33" customHeight="1">
      <c r="B143" s="32"/>
      <c r="C143" s="136" t="s">
        <v>363</v>
      </c>
      <c r="D143" s="136" t="s">
        <v>254</v>
      </c>
      <c r="E143" s="137" t="s">
        <v>363</v>
      </c>
      <c r="F143" s="138" t="s">
        <v>2286</v>
      </c>
      <c r="G143" s="139" t="s">
        <v>2132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468</v>
      </c>
    </row>
    <row r="144" spans="2:65" s="1" customFormat="1" ht="49.15" customHeight="1">
      <c r="B144" s="32"/>
      <c r="C144" s="136" t="s">
        <v>368</v>
      </c>
      <c r="D144" s="136" t="s">
        <v>254</v>
      </c>
      <c r="E144" s="137" t="s">
        <v>373</v>
      </c>
      <c r="F144" s="138" t="s">
        <v>2287</v>
      </c>
      <c r="G144" s="139" t="s">
        <v>2141</v>
      </c>
      <c r="H144" s="140">
        <v>8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489</v>
      </c>
    </row>
    <row r="145" spans="2:65" s="1" customFormat="1" ht="16.5" customHeight="1">
      <c r="B145" s="32"/>
      <c r="C145" s="136" t="s">
        <v>373</v>
      </c>
      <c r="D145" s="136" t="s">
        <v>254</v>
      </c>
      <c r="E145" s="137" t="s">
        <v>7</v>
      </c>
      <c r="F145" s="138" t="s">
        <v>2288</v>
      </c>
      <c r="G145" s="139" t="s">
        <v>2141</v>
      </c>
      <c r="H145" s="140">
        <v>8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502</v>
      </c>
    </row>
    <row r="146" spans="2:65" s="1" customFormat="1" ht="16.5" customHeight="1">
      <c r="B146" s="32"/>
      <c r="C146" s="136" t="s">
        <v>380</v>
      </c>
      <c r="D146" s="136" t="s">
        <v>254</v>
      </c>
      <c r="E146" s="137" t="s">
        <v>420</v>
      </c>
      <c r="F146" s="138" t="s">
        <v>2289</v>
      </c>
      <c r="G146" s="139" t="s">
        <v>2141</v>
      </c>
      <c r="H146" s="140">
        <v>8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553</v>
      </c>
    </row>
    <row r="147" spans="2:65" s="1" customFormat="1" ht="16.5" customHeight="1">
      <c r="B147" s="32"/>
      <c r="C147" s="136" t="s">
        <v>399</v>
      </c>
      <c r="D147" s="136" t="s">
        <v>254</v>
      </c>
      <c r="E147" s="137" t="s">
        <v>424</v>
      </c>
      <c r="F147" s="138" t="s">
        <v>2290</v>
      </c>
      <c r="G147" s="139" t="s">
        <v>2141</v>
      </c>
      <c r="H147" s="140">
        <v>6</v>
      </c>
      <c r="I147" s="141"/>
      <c r="J147" s="142">
        <f>ROUND(I147*H147,2)</f>
        <v>0</v>
      </c>
      <c r="K147" s="138" t="s">
        <v>1</v>
      </c>
      <c r="L147" s="32"/>
      <c r="M147" s="188" t="s">
        <v>1</v>
      </c>
      <c r="N147" s="189" t="s">
        <v>38</v>
      </c>
      <c r="O147" s="190"/>
      <c r="P147" s="191">
        <f>O147*H147</f>
        <v>0</v>
      </c>
      <c r="Q147" s="191">
        <v>0</v>
      </c>
      <c r="R147" s="191">
        <f>Q147*H147</f>
        <v>0</v>
      </c>
      <c r="S147" s="191">
        <v>0</v>
      </c>
      <c r="T147" s="192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565</v>
      </c>
    </row>
    <row r="148" spans="2:65" s="1" customFormat="1" ht="6.95" customHeight="1">
      <c r="B148" s="44"/>
      <c r="C148" s="45"/>
      <c r="D148" s="45"/>
      <c r="E148" s="45"/>
      <c r="F148" s="45"/>
      <c r="G148" s="45"/>
      <c r="H148" s="45"/>
      <c r="I148" s="45"/>
      <c r="J148" s="45"/>
      <c r="K148" s="45"/>
      <c r="L148" s="32"/>
    </row>
  </sheetData>
  <sheetProtection algorithmName="SHA-512" hashValue="M34ZtaiNTVtcTZmNkNEf8IXVoMsw9Z3+acwjX7j+Hm0WQ9o9p4Ws39CxaK05Bj4lFlQhxOTcrPdlOmbZLuk+5A==" saltValue="SSUPizh7SFvDWNYdynxd0UQ8poAaGY7G27Fvoh8OhSPsKkBkrDKY5t+r8aRuuvchaLSkBmXs7ZQurnvqWIO/Ww==" spinCount="100000" sheet="1" objects="1" scenarios="1" formatColumns="0" formatRows="0" autoFilter="0"/>
  <autoFilter ref="C125:K147" xr:uid="{00000000-0009-0000-0000-000006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111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2264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2291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ROUND(J126,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ROUND((SUM(BE126:BE200)),  2)</f>
        <v>0</v>
      </c>
      <c r="I37" s="96">
        <v>0.21</v>
      </c>
      <c r="J37" s="86">
        <f>ROUND(((SUM(BE126:BE200))*I37),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ROUND((SUM(BF126:BF200)),  2)</f>
        <v>0</v>
      </c>
      <c r="I38" s="96">
        <v>0.12</v>
      </c>
      <c r="J38" s="86">
        <f>ROUND(((SUM(BF126:BF200))*I38),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ROUND((SUM(BG126:BG200)),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ROUND((SUM(BH126:BH200)),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ROUND((SUM(BI126:BI200)),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2264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A.4.2 - Datové rozvody - 2.np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J126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2292</v>
      </c>
      <c r="E101" s="110"/>
      <c r="F101" s="110"/>
      <c r="G101" s="110"/>
      <c r="H101" s="110"/>
      <c r="I101" s="110"/>
      <c r="J101" s="111">
        <f>J127</f>
        <v>0</v>
      </c>
      <c r="L101" s="108"/>
    </row>
    <row r="102" spans="2:47" s="8" customFormat="1" ht="24.95" customHeight="1">
      <c r="B102" s="108"/>
      <c r="D102" s="109" t="s">
        <v>2293</v>
      </c>
      <c r="E102" s="110"/>
      <c r="F102" s="110"/>
      <c r="G102" s="110"/>
      <c r="H102" s="110"/>
      <c r="I102" s="110"/>
      <c r="J102" s="111">
        <f>J192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237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26.25" customHeight="1">
      <c r="B112" s="32"/>
      <c r="E112" s="235" t="str">
        <f>E7</f>
        <v>FN Brno, Jihlavská 20 - rekonstrukce přípravny jídel a rozšíření jídelny</v>
      </c>
      <c r="F112" s="236"/>
      <c r="G112" s="236"/>
      <c r="H112" s="236"/>
      <c r="L112" s="32"/>
    </row>
    <row r="113" spans="2:65" ht="12" customHeight="1">
      <c r="B113" s="20"/>
      <c r="C113" s="27" t="s">
        <v>195</v>
      </c>
      <c r="L113" s="20"/>
    </row>
    <row r="114" spans="2:65" ht="16.5" customHeight="1">
      <c r="B114" s="20"/>
      <c r="E114" s="235" t="s">
        <v>196</v>
      </c>
      <c r="F114" s="239"/>
      <c r="G114" s="239"/>
      <c r="H114" s="239"/>
      <c r="L114" s="20"/>
    </row>
    <row r="115" spans="2:65" ht="12" customHeight="1">
      <c r="B115" s="20"/>
      <c r="C115" s="27" t="s">
        <v>197</v>
      </c>
      <c r="L115" s="20"/>
    </row>
    <row r="116" spans="2:65" s="1" customFormat="1" ht="16.5" customHeight="1">
      <c r="B116" s="32"/>
      <c r="E116" s="230" t="s">
        <v>2264</v>
      </c>
      <c r="F116" s="237"/>
      <c r="G116" s="237"/>
      <c r="H116" s="237"/>
      <c r="L116" s="32"/>
    </row>
    <row r="117" spans="2:65" s="1" customFormat="1" ht="12" customHeight="1">
      <c r="B117" s="32"/>
      <c r="C117" s="27" t="s">
        <v>2118</v>
      </c>
      <c r="L117" s="32"/>
    </row>
    <row r="118" spans="2:65" s="1" customFormat="1" ht="16.5" customHeight="1">
      <c r="B118" s="32"/>
      <c r="E118" s="217" t="str">
        <f>E13</f>
        <v>A.4.2 - Datové rozvody - 2.np</v>
      </c>
      <c r="F118" s="237"/>
      <c r="G118" s="237"/>
      <c r="H118" s="23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</v>
      </c>
      <c r="I120" s="27" t="s">
        <v>22</v>
      </c>
      <c r="J120" s="52" t="str">
        <f>IF(J16="","",J16)</f>
        <v>3. 6. 2025</v>
      </c>
      <c r="L120" s="32"/>
    </row>
    <row r="121" spans="2:65" s="1" customFormat="1" ht="6.95" customHeight="1">
      <c r="B121" s="32"/>
      <c r="L121" s="32"/>
    </row>
    <row r="122" spans="2:65" s="1" customFormat="1" ht="15.2" customHeight="1">
      <c r="B122" s="32"/>
      <c r="C122" s="27" t="s">
        <v>24</v>
      </c>
      <c r="F122" s="25" t="str">
        <f>E19</f>
        <v xml:space="preserve"> </v>
      </c>
      <c r="I122" s="27" t="s">
        <v>29</v>
      </c>
      <c r="J122" s="30" t="str">
        <f>E25</f>
        <v xml:space="preserve"> </v>
      </c>
      <c r="L122" s="32"/>
    </row>
    <row r="123" spans="2:65" s="1" customFormat="1" ht="15.2" customHeight="1">
      <c r="B123" s="32"/>
      <c r="C123" s="27" t="s">
        <v>27</v>
      </c>
      <c r="F123" s="25" t="str">
        <f>IF(E22="","",E22)</f>
        <v>Vyplň údaj</v>
      </c>
      <c r="I123" s="27" t="s">
        <v>31</v>
      </c>
      <c r="J123" s="30" t="str">
        <f>E28</f>
        <v xml:space="preserve">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6"/>
      <c r="C125" s="117" t="s">
        <v>238</v>
      </c>
      <c r="D125" s="118" t="s">
        <v>58</v>
      </c>
      <c r="E125" s="118" t="s">
        <v>54</v>
      </c>
      <c r="F125" s="118" t="s">
        <v>55</v>
      </c>
      <c r="G125" s="118" t="s">
        <v>239</v>
      </c>
      <c r="H125" s="118" t="s">
        <v>240</v>
      </c>
      <c r="I125" s="118" t="s">
        <v>241</v>
      </c>
      <c r="J125" s="118" t="s">
        <v>201</v>
      </c>
      <c r="K125" s="119" t="s">
        <v>242</v>
      </c>
      <c r="L125" s="116"/>
      <c r="M125" s="59" t="s">
        <v>1</v>
      </c>
      <c r="N125" s="60" t="s">
        <v>37</v>
      </c>
      <c r="O125" s="60" t="s">
        <v>243</v>
      </c>
      <c r="P125" s="60" t="s">
        <v>244</v>
      </c>
      <c r="Q125" s="60" t="s">
        <v>245</v>
      </c>
      <c r="R125" s="60" t="s">
        <v>246</v>
      </c>
      <c r="S125" s="60" t="s">
        <v>247</v>
      </c>
      <c r="T125" s="61" t="s">
        <v>248</v>
      </c>
    </row>
    <row r="126" spans="2:65" s="1" customFormat="1" ht="22.9" customHeight="1">
      <c r="B126" s="32"/>
      <c r="C126" s="64" t="s">
        <v>249</v>
      </c>
      <c r="J126" s="120">
        <f>BK126</f>
        <v>0</v>
      </c>
      <c r="L126" s="32"/>
      <c r="M126" s="62"/>
      <c r="N126" s="53"/>
      <c r="O126" s="53"/>
      <c r="P126" s="121">
        <f>P127+P192</f>
        <v>0</v>
      </c>
      <c r="Q126" s="53"/>
      <c r="R126" s="121">
        <f>R127+R192</f>
        <v>0</v>
      </c>
      <c r="S126" s="53"/>
      <c r="T126" s="122">
        <f>T127+T192</f>
        <v>0</v>
      </c>
      <c r="AT126" s="17" t="s">
        <v>72</v>
      </c>
      <c r="AU126" s="17" t="s">
        <v>203</v>
      </c>
      <c r="BK126" s="123">
        <f>BK127+BK192</f>
        <v>0</v>
      </c>
    </row>
    <row r="127" spans="2:65" s="11" customFormat="1" ht="25.9" customHeight="1">
      <c r="B127" s="124"/>
      <c r="D127" s="125" t="s">
        <v>72</v>
      </c>
      <c r="E127" s="126" t="s">
        <v>80</v>
      </c>
      <c r="F127" s="126" t="s">
        <v>2294</v>
      </c>
      <c r="I127" s="127"/>
      <c r="J127" s="128">
        <f>BK127</f>
        <v>0</v>
      </c>
      <c r="L127" s="124"/>
      <c r="M127" s="129"/>
      <c r="P127" s="130">
        <f>SUM(P128:P191)</f>
        <v>0</v>
      </c>
      <c r="R127" s="130">
        <f>SUM(R128:R191)</f>
        <v>0</v>
      </c>
      <c r="T127" s="131">
        <f>SUM(T128:T191)</f>
        <v>0</v>
      </c>
      <c r="AR127" s="125" t="s">
        <v>80</v>
      </c>
      <c r="AT127" s="132" t="s">
        <v>72</v>
      </c>
      <c r="AU127" s="132" t="s">
        <v>73</v>
      </c>
      <c r="AY127" s="125" t="s">
        <v>252</v>
      </c>
      <c r="BK127" s="133">
        <f>SUM(BK128:BK191)</f>
        <v>0</v>
      </c>
    </row>
    <row r="128" spans="2:65" s="1" customFormat="1" ht="44.25" customHeight="1">
      <c r="B128" s="32"/>
      <c r="C128" s="136" t="s">
        <v>80</v>
      </c>
      <c r="D128" s="136" t="s">
        <v>254</v>
      </c>
      <c r="E128" s="137" t="s">
        <v>2295</v>
      </c>
      <c r="F128" s="138" t="s">
        <v>2296</v>
      </c>
      <c r="G128" s="139" t="s">
        <v>2132</v>
      </c>
      <c r="H128" s="140">
        <v>1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82</v>
      </c>
    </row>
    <row r="129" spans="2:65" s="1" customFormat="1" ht="24.2" customHeight="1">
      <c r="B129" s="32"/>
      <c r="C129" s="136" t="s">
        <v>82</v>
      </c>
      <c r="D129" s="136" t="s">
        <v>254</v>
      </c>
      <c r="E129" s="137" t="s">
        <v>2297</v>
      </c>
      <c r="F129" s="138" t="s">
        <v>2298</v>
      </c>
      <c r="G129" s="139" t="s">
        <v>2132</v>
      </c>
      <c r="H129" s="140">
        <v>5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259</v>
      </c>
    </row>
    <row r="130" spans="2:65" s="1" customFormat="1" ht="24.2" customHeight="1">
      <c r="B130" s="32"/>
      <c r="C130" s="136" t="s">
        <v>96</v>
      </c>
      <c r="D130" s="136" t="s">
        <v>254</v>
      </c>
      <c r="E130" s="137" t="s">
        <v>2299</v>
      </c>
      <c r="F130" s="138" t="s">
        <v>2300</v>
      </c>
      <c r="G130" s="139" t="s">
        <v>2132</v>
      </c>
      <c r="H130" s="140">
        <v>5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305</v>
      </c>
    </row>
    <row r="131" spans="2:65" s="1" customFormat="1" ht="24.2" customHeight="1">
      <c r="B131" s="32"/>
      <c r="C131" s="136" t="s">
        <v>259</v>
      </c>
      <c r="D131" s="136" t="s">
        <v>254</v>
      </c>
      <c r="E131" s="137" t="s">
        <v>2301</v>
      </c>
      <c r="F131" s="138" t="s">
        <v>2302</v>
      </c>
      <c r="G131" s="139" t="s">
        <v>2132</v>
      </c>
      <c r="H131" s="140">
        <v>4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320</v>
      </c>
    </row>
    <row r="132" spans="2:65" s="1" customFormat="1" ht="24.2" customHeight="1">
      <c r="B132" s="32"/>
      <c r="C132" s="136" t="s">
        <v>297</v>
      </c>
      <c r="D132" s="136" t="s">
        <v>254</v>
      </c>
      <c r="E132" s="137" t="s">
        <v>2303</v>
      </c>
      <c r="F132" s="138" t="s">
        <v>2304</v>
      </c>
      <c r="G132" s="139" t="s">
        <v>2132</v>
      </c>
      <c r="H132" s="140">
        <v>10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333</v>
      </c>
    </row>
    <row r="133" spans="2:65" s="1" customFormat="1" ht="24.2" customHeight="1">
      <c r="B133" s="32"/>
      <c r="C133" s="136" t="s">
        <v>305</v>
      </c>
      <c r="D133" s="136" t="s">
        <v>254</v>
      </c>
      <c r="E133" s="137" t="s">
        <v>2305</v>
      </c>
      <c r="F133" s="138" t="s">
        <v>2306</v>
      </c>
      <c r="G133" s="139" t="s">
        <v>2132</v>
      </c>
      <c r="H133" s="140">
        <v>10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8</v>
      </c>
    </row>
    <row r="134" spans="2:65" s="1" customFormat="1" ht="24.2" customHeight="1">
      <c r="B134" s="32"/>
      <c r="C134" s="136" t="s">
        <v>315</v>
      </c>
      <c r="D134" s="136" t="s">
        <v>254</v>
      </c>
      <c r="E134" s="137" t="s">
        <v>2307</v>
      </c>
      <c r="F134" s="138" t="s">
        <v>2308</v>
      </c>
      <c r="G134" s="139" t="s">
        <v>2132</v>
      </c>
      <c r="H134" s="140">
        <v>7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359</v>
      </c>
    </row>
    <row r="135" spans="2:65" s="1" customFormat="1" ht="24.2" customHeight="1">
      <c r="B135" s="32"/>
      <c r="C135" s="136" t="s">
        <v>320</v>
      </c>
      <c r="D135" s="136" t="s">
        <v>254</v>
      </c>
      <c r="E135" s="137" t="s">
        <v>2309</v>
      </c>
      <c r="F135" s="138" t="s">
        <v>2310</v>
      </c>
      <c r="G135" s="139" t="s">
        <v>2132</v>
      </c>
      <c r="H135" s="140">
        <v>9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368</v>
      </c>
    </row>
    <row r="136" spans="2:65" s="1" customFormat="1" ht="24.2" customHeight="1">
      <c r="B136" s="32"/>
      <c r="C136" s="136" t="s">
        <v>327</v>
      </c>
      <c r="D136" s="136" t="s">
        <v>254</v>
      </c>
      <c r="E136" s="137" t="s">
        <v>2311</v>
      </c>
      <c r="F136" s="138" t="s">
        <v>2312</v>
      </c>
      <c r="G136" s="139" t="s">
        <v>2132</v>
      </c>
      <c r="H136" s="140">
        <v>9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380</v>
      </c>
    </row>
    <row r="137" spans="2:65" s="1" customFormat="1" ht="24.2" customHeight="1">
      <c r="B137" s="32"/>
      <c r="C137" s="136" t="s">
        <v>333</v>
      </c>
      <c r="D137" s="136" t="s">
        <v>254</v>
      </c>
      <c r="E137" s="137" t="s">
        <v>2313</v>
      </c>
      <c r="F137" s="138" t="s">
        <v>2314</v>
      </c>
      <c r="G137" s="139" t="s">
        <v>2132</v>
      </c>
      <c r="H137" s="140">
        <v>6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405</v>
      </c>
    </row>
    <row r="138" spans="2:65" s="1" customFormat="1" ht="24.2" customHeight="1">
      <c r="B138" s="32"/>
      <c r="C138" s="136" t="s">
        <v>342</v>
      </c>
      <c r="D138" s="136" t="s">
        <v>254</v>
      </c>
      <c r="E138" s="137" t="s">
        <v>2315</v>
      </c>
      <c r="F138" s="138" t="s">
        <v>2316</v>
      </c>
      <c r="G138" s="139" t="s">
        <v>2132</v>
      </c>
      <c r="H138" s="140">
        <v>32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420</v>
      </c>
    </row>
    <row r="139" spans="2:65" s="1" customFormat="1" ht="16.5" customHeight="1">
      <c r="B139" s="32"/>
      <c r="C139" s="136" t="s">
        <v>8</v>
      </c>
      <c r="D139" s="136" t="s">
        <v>254</v>
      </c>
      <c r="E139" s="137" t="s">
        <v>2317</v>
      </c>
      <c r="F139" s="138" t="s">
        <v>2318</v>
      </c>
      <c r="G139" s="139" t="s">
        <v>2132</v>
      </c>
      <c r="H139" s="140">
        <v>11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431</v>
      </c>
    </row>
    <row r="140" spans="2:65" s="1" customFormat="1" ht="24.2" customHeight="1">
      <c r="B140" s="32"/>
      <c r="C140" s="136" t="s">
        <v>353</v>
      </c>
      <c r="D140" s="136" t="s">
        <v>254</v>
      </c>
      <c r="E140" s="137" t="s">
        <v>2319</v>
      </c>
      <c r="F140" s="138" t="s">
        <v>2320</v>
      </c>
      <c r="G140" s="139" t="s">
        <v>610</v>
      </c>
      <c r="H140" s="140">
        <v>2549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444</v>
      </c>
    </row>
    <row r="141" spans="2:65" s="1" customFormat="1" ht="24.2" customHeight="1">
      <c r="B141" s="32"/>
      <c r="C141" s="136" t="s">
        <v>359</v>
      </c>
      <c r="D141" s="136" t="s">
        <v>254</v>
      </c>
      <c r="E141" s="137" t="s">
        <v>2321</v>
      </c>
      <c r="F141" s="138" t="s">
        <v>2322</v>
      </c>
      <c r="G141" s="139" t="s">
        <v>610</v>
      </c>
      <c r="H141" s="140">
        <v>912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456</v>
      </c>
    </row>
    <row r="142" spans="2:65" s="1" customFormat="1" ht="16.5" customHeight="1">
      <c r="B142" s="32"/>
      <c r="C142" s="136" t="s">
        <v>363</v>
      </c>
      <c r="D142" s="136" t="s">
        <v>254</v>
      </c>
      <c r="E142" s="137" t="s">
        <v>2323</v>
      </c>
      <c r="F142" s="138" t="s">
        <v>2324</v>
      </c>
      <c r="G142" s="139" t="s">
        <v>610</v>
      </c>
      <c r="H142" s="140">
        <v>90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468</v>
      </c>
    </row>
    <row r="143" spans="2:65" s="1" customFormat="1" ht="16.5" customHeight="1">
      <c r="B143" s="32"/>
      <c r="C143" s="136" t="s">
        <v>368</v>
      </c>
      <c r="D143" s="136" t="s">
        <v>254</v>
      </c>
      <c r="E143" s="137" t="s">
        <v>2325</v>
      </c>
      <c r="F143" s="138" t="s">
        <v>2326</v>
      </c>
      <c r="G143" s="139" t="s">
        <v>610</v>
      </c>
      <c r="H143" s="140">
        <v>90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489</v>
      </c>
    </row>
    <row r="144" spans="2:65" s="1" customFormat="1" ht="16.5" customHeight="1">
      <c r="B144" s="32"/>
      <c r="C144" s="136" t="s">
        <v>373</v>
      </c>
      <c r="D144" s="136" t="s">
        <v>254</v>
      </c>
      <c r="E144" s="137" t="s">
        <v>2327</v>
      </c>
      <c r="F144" s="138" t="s">
        <v>2328</v>
      </c>
      <c r="G144" s="139" t="s">
        <v>2132</v>
      </c>
      <c r="H144" s="140">
        <v>3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502</v>
      </c>
    </row>
    <row r="145" spans="2:65" s="1" customFormat="1" ht="16.5" customHeight="1">
      <c r="B145" s="32"/>
      <c r="C145" s="136" t="s">
        <v>380</v>
      </c>
      <c r="D145" s="136" t="s">
        <v>254</v>
      </c>
      <c r="E145" s="137" t="s">
        <v>2329</v>
      </c>
      <c r="F145" s="138" t="s">
        <v>2330</v>
      </c>
      <c r="G145" s="139" t="s">
        <v>2132</v>
      </c>
      <c r="H145" s="140">
        <v>4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553</v>
      </c>
    </row>
    <row r="146" spans="2:65" s="1" customFormat="1" ht="16.5" customHeight="1">
      <c r="B146" s="32"/>
      <c r="C146" s="136" t="s">
        <v>399</v>
      </c>
      <c r="D146" s="136" t="s">
        <v>254</v>
      </c>
      <c r="E146" s="137" t="s">
        <v>2331</v>
      </c>
      <c r="F146" s="138" t="s">
        <v>2332</v>
      </c>
      <c r="G146" s="139" t="s">
        <v>2132</v>
      </c>
      <c r="H146" s="140">
        <v>192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565</v>
      </c>
    </row>
    <row r="147" spans="2:65" s="1" customFormat="1" ht="16.5" customHeight="1">
      <c r="B147" s="32"/>
      <c r="C147" s="136" t="s">
        <v>405</v>
      </c>
      <c r="D147" s="136" t="s">
        <v>254</v>
      </c>
      <c r="E147" s="137" t="s">
        <v>2333</v>
      </c>
      <c r="F147" s="138" t="s">
        <v>2334</v>
      </c>
      <c r="G147" s="139" t="s">
        <v>610</v>
      </c>
      <c r="H147" s="140">
        <v>27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578</v>
      </c>
    </row>
    <row r="148" spans="2:65" s="1" customFormat="1" ht="16.5" customHeight="1">
      <c r="B148" s="32"/>
      <c r="C148" s="136" t="s">
        <v>7</v>
      </c>
      <c r="D148" s="136" t="s">
        <v>254</v>
      </c>
      <c r="E148" s="137" t="s">
        <v>2335</v>
      </c>
      <c r="F148" s="138" t="s">
        <v>2336</v>
      </c>
      <c r="G148" s="139" t="s">
        <v>610</v>
      </c>
      <c r="H148" s="140">
        <v>18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80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590</v>
      </c>
    </row>
    <row r="149" spans="2:65" s="1" customFormat="1" ht="16.5" customHeight="1">
      <c r="B149" s="32"/>
      <c r="C149" s="136" t="s">
        <v>420</v>
      </c>
      <c r="D149" s="136" t="s">
        <v>254</v>
      </c>
      <c r="E149" s="137" t="s">
        <v>2337</v>
      </c>
      <c r="F149" s="138" t="s">
        <v>2338</v>
      </c>
      <c r="G149" s="139" t="s">
        <v>610</v>
      </c>
      <c r="H149" s="140">
        <v>143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80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602</v>
      </c>
    </row>
    <row r="150" spans="2:65" s="1" customFormat="1" ht="16.5" customHeight="1">
      <c r="B150" s="32"/>
      <c r="C150" s="136" t="s">
        <v>424</v>
      </c>
      <c r="D150" s="136" t="s">
        <v>254</v>
      </c>
      <c r="E150" s="137" t="s">
        <v>2339</v>
      </c>
      <c r="F150" s="138" t="s">
        <v>2340</v>
      </c>
      <c r="G150" s="139" t="s">
        <v>2132</v>
      </c>
      <c r="H150" s="140">
        <v>5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80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614</v>
      </c>
    </row>
    <row r="151" spans="2:65" s="1" customFormat="1" ht="16.5" customHeight="1">
      <c r="B151" s="32"/>
      <c r="C151" s="136" t="s">
        <v>431</v>
      </c>
      <c r="D151" s="136" t="s">
        <v>254</v>
      </c>
      <c r="E151" s="137" t="s">
        <v>2341</v>
      </c>
      <c r="F151" s="138" t="s">
        <v>2342</v>
      </c>
      <c r="G151" s="139" t="s">
        <v>2132</v>
      </c>
      <c r="H151" s="140">
        <v>1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80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637</v>
      </c>
    </row>
    <row r="152" spans="2:65" s="1" customFormat="1" ht="16.5" customHeight="1">
      <c r="B152" s="32"/>
      <c r="C152" s="136" t="s">
        <v>438</v>
      </c>
      <c r="D152" s="136" t="s">
        <v>254</v>
      </c>
      <c r="E152" s="137" t="s">
        <v>2343</v>
      </c>
      <c r="F152" s="138" t="s">
        <v>2344</v>
      </c>
      <c r="G152" s="139" t="s">
        <v>2132</v>
      </c>
      <c r="H152" s="140">
        <v>10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80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655</v>
      </c>
    </row>
    <row r="153" spans="2:65" s="1" customFormat="1" ht="16.5" customHeight="1">
      <c r="B153" s="32"/>
      <c r="C153" s="136" t="s">
        <v>444</v>
      </c>
      <c r="D153" s="136" t="s">
        <v>254</v>
      </c>
      <c r="E153" s="137" t="s">
        <v>2345</v>
      </c>
      <c r="F153" s="138" t="s">
        <v>2346</v>
      </c>
      <c r="G153" s="139" t="s">
        <v>2132</v>
      </c>
      <c r="H153" s="140">
        <v>2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80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668</v>
      </c>
    </row>
    <row r="154" spans="2:65" s="1" customFormat="1" ht="16.5" customHeight="1">
      <c r="B154" s="32"/>
      <c r="C154" s="136" t="s">
        <v>449</v>
      </c>
      <c r="D154" s="136" t="s">
        <v>254</v>
      </c>
      <c r="E154" s="137" t="s">
        <v>2347</v>
      </c>
      <c r="F154" s="138" t="s">
        <v>2348</v>
      </c>
      <c r="G154" s="139" t="s">
        <v>2132</v>
      </c>
      <c r="H154" s="140">
        <v>26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80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684</v>
      </c>
    </row>
    <row r="155" spans="2:65" s="1" customFormat="1" ht="16.5" customHeight="1">
      <c r="B155" s="32"/>
      <c r="C155" s="136" t="s">
        <v>456</v>
      </c>
      <c r="D155" s="136" t="s">
        <v>254</v>
      </c>
      <c r="E155" s="137" t="s">
        <v>2349</v>
      </c>
      <c r="F155" s="138" t="s">
        <v>2350</v>
      </c>
      <c r="G155" s="139" t="s">
        <v>2141</v>
      </c>
      <c r="H155" s="140">
        <v>4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80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697</v>
      </c>
    </row>
    <row r="156" spans="2:65" s="1" customFormat="1" ht="16.5" customHeight="1">
      <c r="B156" s="32"/>
      <c r="C156" s="136" t="s">
        <v>462</v>
      </c>
      <c r="D156" s="136" t="s">
        <v>254</v>
      </c>
      <c r="E156" s="137" t="s">
        <v>2351</v>
      </c>
      <c r="F156" s="138" t="s">
        <v>2352</v>
      </c>
      <c r="G156" s="139" t="s">
        <v>2141</v>
      </c>
      <c r="H156" s="140">
        <v>4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80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707</v>
      </c>
    </row>
    <row r="157" spans="2:65" s="1" customFormat="1" ht="21.75" customHeight="1">
      <c r="B157" s="32"/>
      <c r="C157" s="136" t="s">
        <v>468</v>
      </c>
      <c r="D157" s="136" t="s">
        <v>254</v>
      </c>
      <c r="E157" s="137" t="s">
        <v>2353</v>
      </c>
      <c r="F157" s="138" t="s">
        <v>2354</v>
      </c>
      <c r="G157" s="139" t="s">
        <v>610</v>
      </c>
      <c r="H157" s="140">
        <v>190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38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259</v>
      </c>
      <c r="AT157" s="147" t="s">
        <v>254</v>
      </c>
      <c r="AU157" s="147" t="s">
        <v>80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717</v>
      </c>
    </row>
    <row r="158" spans="2:65" s="1" customFormat="1" ht="16.5" customHeight="1">
      <c r="B158" s="32"/>
      <c r="C158" s="136" t="s">
        <v>481</v>
      </c>
      <c r="D158" s="136" t="s">
        <v>254</v>
      </c>
      <c r="E158" s="137" t="s">
        <v>2355</v>
      </c>
      <c r="F158" s="138" t="s">
        <v>2356</v>
      </c>
      <c r="G158" s="139" t="s">
        <v>2132</v>
      </c>
      <c r="H158" s="140">
        <v>190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38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259</v>
      </c>
      <c r="AT158" s="147" t="s">
        <v>254</v>
      </c>
      <c r="AU158" s="147" t="s">
        <v>80</v>
      </c>
      <c r="AY158" s="17" t="s">
        <v>252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80</v>
      </c>
      <c r="BK158" s="148">
        <f>ROUND(I158*H158,2)</f>
        <v>0</v>
      </c>
      <c r="BL158" s="17" t="s">
        <v>259</v>
      </c>
      <c r="BM158" s="147" t="s">
        <v>732</v>
      </c>
    </row>
    <row r="159" spans="2:65" s="1" customFormat="1" ht="24.2" customHeight="1">
      <c r="B159" s="32"/>
      <c r="C159" s="136" t="s">
        <v>489</v>
      </c>
      <c r="D159" s="136" t="s">
        <v>254</v>
      </c>
      <c r="E159" s="137" t="s">
        <v>2357</v>
      </c>
      <c r="F159" s="138" t="s">
        <v>2358</v>
      </c>
      <c r="G159" s="139" t="s">
        <v>2132</v>
      </c>
      <c r="H159" s="140">
        <v>190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38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259</v>
      </c>
      <c r="AT159" s="147" t="s">
        <v>254</v>
      </c>
      <c r="AU159" s="147" t="s">
        <v>80</v>
      </c>
      <c r="AY159" s="17" t="s">
        <v>252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80</v>
      </c>
      <c r="BK159" s="148">
        <f>ROUND(I159*H159,2)</f>
        <v>0</v>
      </c>
      <c r="BL159" s="17" t="s">
        <v>259</v>
      </c>
      <c r="BM159" s="147" t="s">
        <v>744</v>
      </c>
    </row>
    <row r="160" spans="2:65" s="1" customFormat="1" ht="24.2" customHeight="1">
      <c r="B160" s="32"/>
      <c r="C160" s="136" t="s">
        <v>493</v>
      </c>
      <c r="D160" s="136" t="s">
        <v>254</v>
      </c>
      <c r="E160" s="137" t="s">
        <v>2359</v>
      </c>
      <c r="F160" s="138" t="s">
        <v>2360</v>
      </c>
      <c r="G160" s="139" t="s">
        <v>2132</v>
      </c>
      <c r="H160" s="140">
        <v>1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38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259</v>
      </c>
      <c r="AT160" s="147" t="s">
        <v>254</v>
      </c>
      <c r="AU160" s="147" t="s">
        <v>80</v>
      </c>
      <c r="AY160" s="17" t="s">
        <v>252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80</v>
      </c>
      <c r="BK160" s="148">
        <f>ROUND(I160*H160,2)</f>
        <v>0</v>
      </c>
      <c r="BL160" s="17" t="s">
        <v>259</v>
      </c>
      <c r="BM160" s="147" t="s">
        <v>758</v>
      </c>
    </row>
    <row r="161" spans="2:65" s="1" customFormat="1" ht="24.2" customHeight="1">
      <c r="B161" s="32"/>
      <c r="C161" s="136" t="s">
        <v>502</v>
      </c>
      <c r="D161" s="136" t="s">
        <v>254</v>
      </c>
      <c r="E161" s="137" t="s">
        <v>2361</v>
      </c>
      <c r="F161" s="138" t="s">
        <v>2362</v>
      </c>
      <c r="G161" s="139" t="s">
        <v>2132</v>
      </c>
      <c r="H161" s="140">
        <v>1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38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259</v>
      </c>
      <c r="AT161" s="147" t="s">
        <v>254</v>
      </c>
      <c r="AU161" s="147" t="s">
        <v>80</v>
      </c>
      <c r="AY161" s="17" t="s">
        <v>252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80</v>
      </c>
      <c r="BK161" s="148">
        <f>ROUND(I161*H161,2)</f>
        <v>0</v>
      </c>
      <c r="BL161" s="17" t="s">
        <v>259</v>
      </c>
      <c r="BM161" s="147" t="s">
        <v>768</v>
      </c>
    </row>
    <row r="162" spans="2:65" s="1" customFormat="1" ht="16.5" customHeight="1">
      <c r="B162" s="32"/>
      <c r="C162" s="136" t="s">
        <v>543</v>
      </c>
      <c r="D162" s="136" t="s">
        <v>254</v>
      </c>
      <c r="E162" s="137" t="s">
        <v>2363</v>
      </c>
      <c r="F162" s="138" t="s">
        <v>2364</v>
      </c>
      <c r="G162" s="139" t="s">
        <v>610</v>
      </c>
      <c r="H162" s="140">
        <v>702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38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259</v>
      </c>
      <c r="AT162" s="147" t="s">
        <v>254</v>
      </c>
      <c r="AU162" s="147" t="s">
        <v>80</v>
      </c>
      <c r="AY162" s="17" t="s">
        <v>252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80</v>
      </c>
      <c r="BK162" s="148">
        <f>ROUND(I162*H162,2)</f>
        <v>0</v>
      </c>
      <c r="BL162" s="17" t="s">
        <v>259</v>
      </c>
      <c r="BM162" s="147" t="s">
        <v>786</v>
      </c>
    </row>
    <row r="163" spans="2:65" s="1" customFormat="1" ht="16.5" customHeight="1">
      <c r="B163" s="32"/>
      <c r="C163" s="136" t="s">
        <v>553</v>
      </c>
      <c r="D163" s="136" t="s">
        <v>254</v>
      </c>
      <c r="E163" s="137" t="s">
        <v>2365</v>
      </c>
      <c r="F163" s="138" t="s">
        <v>2366</v>
      </c>
      <c r="G163" s="139" t="s">
        <v>2132</v>
      </c>
      <c r="H163" s="140">
        <v>3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38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259</v>
      </c>
      <c r="AT163" s="147" t="s">
        <v>254</v>
      </c>
      <c r="AU163" s="147" t="s">
        <v>80</v>
      </c>
      <c r="AY163" s="17" t="s">
        <v>252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80</v>
      </c>
      <c r="BK163" s="148">
        <f>ROUND(I163*H163,2)</f>
        <v>0</v>
      </c>
      <c r="BL163" s="17" t="s">
        <v>259</v>
      </c>
      <c r="BM163" s="147" t="s">
        <v>799</v>
      </c>
    </row>
    <row r="164" spans="2:65" s="1" customFormat="1" ht="16.5" customHeight="1">
      <c r="B164" s="32"/>
      <c r="C164" s="136" t="s">
        <v>559</v>
      </c>
      <c r="D164" s="136" t="s">
        <v>254</v>
      </c>
      <c r="E164" s="137" t="s">
        <v>2367</v>
      </c>
      <c r="F164" s="138" t="s">
        <v>2368</v>
      </c>
      <c r="G164" s="139" t="s">
        <v>610</v>
      </c>
      <c r="H164" s="140">
        <v>32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38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259</v>
      </c>
      <c r="AT164" s="147" t="s">
        <v>254</v>
      </c>
      <c r="AU164" s="147" t="s">
        <v>80</v>
      </c>
      <c r="AY164" s="17" t="s">
        <v>252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80</v>
      </c>
      <c r="BK164" s="148">
        <f>ROUND(I164*H164,2)</f>
        <v>0</v>
      </c>
      <c r="BL164" s="17" t="s">
        <v>259</v>
      </c>
      <c r="BM164" s="147" t="s">
        <v>809</v>
      </c>
    </row>
    <row r="165" spans="2:65" s="1" customFormat="1" ht="24.2" customHeight="1">
      <c r="B165" s="32"/>
      <c r="C165" s="136" t="s">
        <v>565</v>
      </c>
      <c r="D165" s="136" t="s">
        <v>254</v>
      </c>
      <c r="E165" s="137" t="s">
        <v>2369</v>
      </c>
      <c r="F165" s="138" t="s">
        <v>2370</v>
      </c>
      <c r="G165" s="139" t="s">
        <v>610</v>
      </c>
      <c r="H165" s="140">
        <v>80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38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259</v>
      </c>
      <c r="AT165" s="147" t="s">
        <v>254</v>
      </c>
      <c r="AU165" s="147" t="s">
        <v>80</v>
      </c>
      <c r="AY165" s="17" t="s">
        <v>252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80</v>
      </c>
      <c r="BK165" s="148">
        <f>ROUND(I165*H165,2)</f>
        <v>0</v>
      </c>
      <c r="BL165" s="17" t="s">
        <v>259</v>
      </c>
      <c r="BM165" s="147" t="s">
        <v>819</v>
      </c>
    </row>
    <row r="166" spans="2:65" s="1" customFormat="1" ht="24.2" customHeight="1">
      <c r="B166" s="32"/>
      <c r="C166" s="136" t="s">
        <v>574</v>
      </c>
      <c r="D166" s="136" t="s">
        <v>254</v>
      </c>
      <c r="E166" s="137" t="s">
        <v>2371</v>
      </c>
      <c r="F166" s="138" t="s">
        <v>2372</v>
      </c>
      <c r="G166" s="139" t="s">
        <v>610</v>
      </c>
      <c r="H166" s="140">
        <v>3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38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259</v>
      </c>
      <c r="AT166" s="147" t="s">
        <v>254</v>
      </c>
      <c r="AU166" s="147" t="s">
        <v>80</v>
      </c>
      <c r="AY166" s="17" t="s">
        <v>252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80</v>
      </c>
      <c r="BK166" s="148">
        <f>ROUND(I166*H166,2)</f>
        <v>0</v>
      </c>
      <c r="BL166" s="17" t="s">
        <v>259</v>
      </c>
      <c r="BM166" s="147" t="s">
        <v>828</v>
      </c>
    </row>
    <row r="167" spans="2:65" s="1" customFormat="1" ht="16.5" customHeight="1">
      <c r="B167" s="32"/>
      <c r="C167" s="136" t="s">
        <v>578</v>
      </c>
      <c r="D167" s="136" t="s">
        <v>254</v>
      </c>
      <c r="E167" s="137" t="s">
        <v>2373</v>
      </c>
      <c r="F167" s="138" t="s">
        <v>2374</v>
      </c>
      <c r="G167" s="139" t="s">
        <v>2132</v>
      </c>
      <c r="H167" s="140">
        <v>1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38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259</v>
      </c>
      <c r="AT167" s="147" t="s">
        <v>254</v>
      </c>
      <c r="AU167" s="147" t="s">
        <v>80</v>
      </c>
      <c r="AY167" s="17" t="s">
        <v>252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80</v>
      </c>
      <c r="BK167" s="148">
        <f>ROUND(I167*H167,2)</f>
        <v>0</v>
      </c>
      <c r="BL167" s="17" t="s">
        <v>259</v>
      </c>
      <c r="BM167" s="147" t="s">
        <v>837</v>
      </c>
    </row>
    <row r="168" spans="2:65" s="1" customFormat="1" ht="21.75" customHeight="1">
      <c r="B168" s="32"/>
      <c r="C168" s="136" t="s">
        <v>585</v>
      </c>
      <c r="D168" s="136" t="s">
        <v>254</v>
      </c>
      <c r="E168" s="137" t="s">
        <v>2375</v>
      </c>
      <c r="F168" s="138" t="s">
        <v>2376</v>
      </c>
      <c r="G168" s="139" t="s">
        <v>2132</v>
      </c>
      <c r="H168" s="140">
        <v>71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38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259</v>
      </c>
      <c r="AT168" s="147" t="s">
        <v>254</v>
      </c>
      <c r="AU168" s="147" t="s">
        <v>80</v>
      </c>
      <c r="AY168" s="17" t="s">
        <v>252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80</v>
      </c>
      <c r="BK168" s="148">
        <f>ROUND(I168*H168,2)</f>
        <v>0</v>
      </c>
      <c r="BL168" s="17" t="s">
        <v>259</v>
      </c>
      <c r="BM168" s="147" t="s">
        <v>847</v>
      </c>
    </row>
    <row r="169" spans="2:65" s="1" customFormat="1" ht="21.75" customHeight="1">
      <c r="B169" s="32"/>
      <c r="C169" s="136" t="s">
        <v>590</v>
      </c>
      <c r="D169" s="136" t="s">
        <v>254</v>
      </c>
      <c r="E169" s="137" t="s">
        <v>2377</v>
      </c>
      <c r="F169" s="138" t="s">
        <v>2378</v>
      </c>
      <c r="G169" s="139" t="s">
        <v>2132</v>
      </c>
      <c r="H169" s="140">
        <v>71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38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259</v>
      </c>
      <c r="AT169" s="147" t="s">
        <v>254</v>
      </c>
      <c r="AU169" s="147" t="s">
        <v>80</v>
      </c>
      <c r="AY169" s="17" t="s">
        <v>252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80</v>
      </c>
      <c r="BK169" s="148">
        <f>ROUND(I169*H169,2)</f>
        <v>0</v>
      </c>
      <c r="BL169" s="17" t="s">
        <v>259</v>
      </c>
      <c r="BM169" s="147" t="s">
        <v>857</v>
      </c>
    </row>
    <row r="170" spans="2:65" s="1" customFormat="1" ht="21.75" customHeight="1">
      <c r="B170" s="32"/>
      <c r="C170" s="136" t="s">
        <v>596</v>
      </c>
      <c r="D170" s="136" t="s">
        <v>254</v>
      </c>
      <c r="E170" s="137" t="s">
        <v>2379</v>
      </c>
      <c r="F170" s="138" t="s">
        <v>2380</v>
      </c>
      <c r="G170" s="139" t="s">
        <v>2132</v>
      </c>
      <c r="H170" s="140">
        <v>142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38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259</v>
      </c>
      <c r="AT170" s="147" t="s">
        <v>254</v>
      </c>
      <c r="AU170" s="147" t="s">
        <v>80</v>
      </c>
      <c r="AY170" s="17" t="s">
        <v>252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80</v>
      </c>
      <c r="BK170" s="148">
        <f>ROUND(I170*H170,2)</f>
        <v>0</v>
      </c>
      <c r="BL170" s="17" t="s">
        <v>259</v>
      </c>
      <c r="BM170" s="147" t="s">
        <v>868</v>
      </c>
    </row>
    <row r="171" spans="2:65" s="1" customFormat="1" ht="24.2" customHeight="1">
      <c r="B171" s="32"/>
      <c r="C171" s="136" t="s">
        <v>602</v>
      </c>
      <c r="D171" s="136" t="s">
        <v>254</v>
      </c>
      <c r="E171" s="137" t="s">
        <v>2381</v>
      </c>
      <c r="F171" s="138" t="s">
        <v>2382</v>
      </c>
      <c r="G171" s="139" t="s">
        <v>2132</v>
      </c>
      <c r="H171" s="140">
        <v>2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38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259</v>
      </c>
      <c r="AT171" s="147" t="s">
        <v>254</v>
      </c>
      <c r="AU171" s="147" t="s">
        <v>80</v>
      </c>
      <c r="AY171" s="17" t="s">
        <v>252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80</v>
      </c>
      <c r="BK171" s="148">
        <f>ROUND(I171*H171,2)</f>
        <v>0</v>
      </c>
      <c r="BL171" s="17" t="s">
        <v>259</v>
      </c>
      <c r="BM171" s="147" t="s">
        <v>878</v>
      </c>
    </row>
    <row r="172" spans="2:65" s="1" customFormat="1" ht="16.5" customHeight="1">
      <c r="B172" s="32"/>
      <c r="C172" s="136" t="s">
        <v>607</v>
      </c>
      <c r="D172" s="136" t="s">
        <v>254</v>
      </c>
      <c r="E172" s="137" t="s">
        <v>2383</v>
      </c>
      <c r="F172" s="138" t="s">
        <v>2384</v>
      </c>
      <c r="G172" s="139" t="s">
        <v>2141</v>
      </c>
      <c r="H172" s="140">
        <v>20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38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259</v>
      </c>
      <c r="AT172" s="147" t="s">
        <v>254</v>
      </c>
      <c r="AU172" s="147" t="s">
        <v>80</v>
      </c>
      <c r="AY172" s="17" t="s">
        <v>252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80</v>
      </c>
      <c r="BK172" s="148">
        <f>ROUND(I172*H172,2)</f>
        <v>0</v>
      </c>
      <c r="BL172" s="17" t="s">
        <v>259</v>
      </c>
      <c r="BM172" s="147" t="s">
        <v>888</v>
      </c>
    </row>
    <row r="173" spans="2:65" s="1" customFormat="1" ht="16.5" customHeight="1">
      <c r="B173" s="32"/>
      <c r="C173" s="136" t="s">
        <v>614</v>
      </c>
      <c r="D173" s="136" t="s">
        <v>254</v>
      </c>
      <c r="E173" s="137" t="s">
        <v>2385</v>
      </c>
      <c r="F173" s="138" t="s">
        <v>2386</v>
      </c>
      <c r="G173" s="139" t="s">
        <v>2132</v>
      </c>
      <c r="H173" s="140">
        <v>18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38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259</v>
      </c>
      <c r="AT173" s="147" t="s">
        <v>254</v>
      </c>
      <c r="AU173" s="147" t="s">
        <v>80</v>
      </c>
      <c r="AY173" s="17" t="s">
        <v>252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80</v>
      </c>
      <c r="BK173" s="148">
        <f>ROUND(I173*H173,2)</f>
        <v>0</v>
      </c>
      <c r="BL173" s="17" t="s">
        <v>259</v>
      </c>
      <c r="BM173" s="147" t="s">
        <v>898</v>
      </c>
    </row>
    <row r="174" spans="2:65" s="1" customFormat="1" ht="37.9" customHeight="1">
      <c r="B174" s="32"/>
      <c r="C174" s="136" t="s">
        <v>623</v>
      </c>
      <c r="D174" s="136" t="s">
        <v>254</v>
      </c>
      <c r="E174" s="137" t="s">
        <v>2387</v>
      </c>
      <c r="F174" s="138" t="s">
        <v>2388</v>
      </c>
      <c r="G174" s="139" t="s">
        <v>2132</v>
      </c>
      <c r="H174" s="140">
        <v>1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38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259</v>
      </c>
      <c r="AT174" s="147" t="s">
        <v>254</v>
      </c>
      <c r="AU174" s="147" t="s">
        <v>80</v>
      </c>
      <c r="AY174" s="17" t="s">
        <v>252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80</v>
      </c>
      <c r="BK174" s="148">
        <f>ROUND(I174*H174,2)</f>
        <v>0</v>
      </c>
      <c r="BL174" s="17" t="s">
        <v>259</v>
      </c>
      <c r="BM174" s="147" t="s">
        <v>914</v>
      </c>
    </row>
    <row r="175" spans="2:65" s="1" customFormat="1" ht="24.2" customHeight="1">
      <c r="B175" s="32"/>
      <c r="C175" s="136" t="s">
        <v>637</v>
      </c>
      <c r="D175" s="136" t="s">
        <v>254</v>
      </c>
      <c r="E175" s="137" t="s">
        <v>2389</v>
      </c>
      <c r="F175" s="138" t="s">
        <v>2390</v>
      </c>
      <c r="G175" s="139" t="s">
        <v>2132</v>
      </c>
      <c r="H175" s="140">
        <v>1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38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259</v>
      </c>
      <c r="AT175" s="147" t="s">
        <v>254</v>
      </c>
      <c r="AU175" s="147" t="s">
        <v>80</v>
      </c>
      <c r="AY175" s="17" t="s">
        <v>252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80</v>
      </c>
      <c r="BK175" s="148">
        <f>ROUND(I175*H175,2)</f>
        <v>0</v>
      </c>
      <c r="BL175" s="17" t="s">
        <v>259</v>
      </c>
      <c r="BM175" s="147" t="s">
        <v>925</v>
      </c>
    </row>
    <row r="176" spans="2:65" s="1" customFormat="1" ht="16.5" customHeight="1">
      <c r="B176" s="32"/>
      <c r="C176" s="136" t="s">
        <v>651</v>
      </c>
      <c r="D176" s="136" t="s">
        <v>254</v>
      </c>
      <c r="E176" s="137" t="s">
        <v>2391</v>
      </c>
      <c r="F176" s="138" t="s">
        <v>2392</v>
      </c>
      <c r="G176" s="139" t="s">
        <v>2132</v>
      </c>
      <c r="H176" s="140">
        <v>1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38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259</v>
      </c>
      <c r="AT176" s="147" t="s">
        <v>254</v>
      </c>
      <c r="AU176" s="147" t="s">
        <v>80</v>
      </c>
      <c r="AY176" s="17" t="s">
        <v>252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80</v>
      </c>
      <c r="BK176" s="148">
        <f>ROUND(I176*H176,2)</f>
        <v>0</v>
      </c>
      <c r="BL176" s="17" t="s">
        <v>259</v>
      </c>
      <c r="BM176" s="147" t="s">
        <v>934</v>
      </c>
    </row>
    <row r="177" spans="2:65" s="1" customFormat="1" ht="16.5" customHeight="1">
      <c r="B177" s="32"/>
      <c r="C177" s="136" t="s">
        <v>655</v>
      </c>
      <c r="D177" s="136" t="s">
        <v>254</v>
      </c>
      <c r="E177" s="137" t="s">
        <v>2393</v>
      </c>
      <c r="F177" s="138" t="s">
        <v>2394</v>
      </c>
      <c r="G177" s="139" t="s">
        <v>2132</v>
      </c>
      <c r="H177" s="140">
        <v>1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38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259</v>
      </c>
      <c r="AT177" s="147" t="s">
        <v>254</v>
      </c>
      <c r="AU177" s="147" t="s">
        <v>80</v>
      </c>
      <c r="AY177" s="17" t="s">
        <v>252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80</v>
      </c>
      <c r="BK177" s="148">
        <f>ROUND(I177*H177,2)</f>
        <v>0</v>
      </c>
      <c r="BL177" s="17" t="s">
        <v>259</v>
      </c>
      <c r="BM177" s="147" t="s">
        <v>944</v>
      </c>
    </row>
    <row r="178" spans="2:65" s="1" customFormat="1" ht="16.5" customHeight="1">
      <c r="B178" s="32"/>
      <c r="C178" s="136" t="s">
        <v>660</v>
      </c>
      <c r="D178" s="136" t="s">
        <v>254</v>
      </c>
      <c r="E178" s="137" t="s">
        <v>2395</v>
      </c>
      <c r="F178" s="138" t="s">
        <v>2396</v>
      </c>
      <c r="G178" s="139" t="s">
        <v>2132</v>
      </c>
      <c r="H178" s="140">
        <v>2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38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259</v>
      </c>
      <c r="AT178" s="147" t="s">
        <v>254</v>
      </c>
      <c r="AU178" s="147" t="s">
        <v>80</v>
      </c>
      <c r="AY178" s="17" t="s">
        <v>252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80</v>
      </c>
      <c r="BK178" s="148">
        <f>ROUND(I178*H178,2)</f>
        <v>0</v>
      </c>
      <c r="BL178" s="17" t="s">
        <v>259</v>
      </c>
      <c r="BM178" s="147" t="s">
        <v>971</v>
      </c>
    </row>
    <row r="179" spans="2:65" s="1" customFormat="1" ht="16.5" customHeight="1">
      <c r="B179" s="32"/>
      <c r="C179" s="136" t="s">
        <v>668</v>
      </c>
      <c r="D179" s="136" t="s">
        <v>254</v>
      </c>
      <c r="E179" s="137" t="s">
        <v>2397</v>
      </c>
      <c r="F179" s="138" t="s">
        <v>2398</v>
      </c>
      <c r="G179" s="139" t="s">
        <v>2132</v>
      </c>
      <c r="H179" s="140">
        <v>1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38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259</v>
      </c>
      <c r="AT179" s="147" t="s">
        <v>254</v>
      </c>
      <c r="AU179" s="147" t="s">
        <v>80</v>
      </c>
      <c r="AY179" s="17" t="s">
        <v>252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80</v>
      </c>
      <c r="BK179" s="148">
        <f>ROUND(I179*H179,2)</f>
        <v>0</v>
      </c>
      <c r="BL179" s="17" t="s">
        <v>259</v>
      </c>
      <c r="BM179" s="147" t="s">
        <v>983</v>
      </c>
    </row>
    <row r="180" spans="2:65" s="1" customFormat="1" ht="16.5" customHeight="1">
      <c r="B180" s="32"/>
      <c r="C180" s="136" t="s">
        <v>678</v>
      </c>
      <c r="D180" s="136" t="s">
        <v>254</v>
      </c>
      <c r="E180" s="137" t="s">
        <v>2399</v>
      </c>
      <c r="F180" s="138" t="s">
        <v>2400</v>
      </c>
      <c r="G180" s="139" t="s">
        <v>2132</v>
      </c>
      <c r="H180" s="140">
        <v>1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38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259</v>
      </c>
      <c r="AT180" s="147" t="s">
        <v>254</v>
      </c>
      <c r="AU180" s="147" t="s">
        <v>80</v>
      </c>
      <c r="AY180" s="17" t="s">
        <v>252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80</v>
      </c>
      <c r="BK180" s="148">
        <f>ROUND(I180*H180,2)</f>
        <v>0</v>
      </c>
      <c r="BL180" s="17" t="s">
        <v>259</v>
      </c>
      <c r="BM180" s="147" t="s">
        <v>993</v>
      </c>
    </row>
    <row r="181" spans="2:65" s="1" customFormat="1" ht="16.5" customHeight="1">
      <c r="B181" s="32"/>
      <c r="C181" s="136" t="s">
        <v>684</v>
      </c>
      <c r="D181" s="136" t="s">
        <v>254</v>
      </c>
      <c r="E181" s="137" t="s">
        <v>2401</v>
      </c>
      <c r="F181" s="138" t="s">
        <v>2402</v>
      </c>
      <c r="G181" s="139" t="s">
        <v>2132</v>
      </c>
      <c r="H181" s="140">
        <v>5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38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259</v>
      </c>
      <c r="AT181" s="147" t="s">
        <v>254</v>
      </c>
      <c r="AU181" s="147" t="s">
        <v>80</v>
      </c>
      <c r="AY181" s="17" t="s">
        <v>252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80</v>
      </c>
      <c r="BK181" s="148">
        <f>ROUND(I181*H181,2)</f>
        <v>0</v>
      </c>
      <c r="BL181" s="17" t="s">
        <v>259</v>
      </c>
      <c r="BM181" s="147" t="s">
        <v>1003</v>
      </c>
    </row>
    <row r="182" spans="2:65" s="1" customFormat="1" ht="16.5" customHeight="1">
      <c r="B182" s="32"/>
      <c r="C182" s="136" t="s">
        <v>691</v>
      </c>
      <c r="D182" s="136" t="s">
        <v>254</v>
      </c>
      <c r="E182" s="137" t="s">
        <v>2403</v>
      </c>
      <c r="F182" s="138" t="s">
        <v>2404</v>
      </c>
      <c r="G182" s="139" t="s">
        <v>2132</v>
      </c>
      <c r="H182" s="140">
        <v>1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38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259</v>
      </c>
      <c r="AT182" s="147" t="s">
        <v>254</v>
      </c>
      <c r="AU182" s="147" t="s">
        <v>80</v>
      </c>
      <c r="AY182" s="17" t="s">
        <v>252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80</v>
      </c>
      <c r="BK182" s="148">
        <f>ROUND(I182*H182,2)</f>
        <v>0</v>
      </c>
      <c r="BL182" s="17" t="s">
        <v>259</v>
      </c>
      <c r="BM182" s="147" t="s">
        <v>1013</v>
      </c>
    </row>
    <row r="183" spans="2:65" s="1" customFormat="1" ht="24.2" customHeight="1">
      <c r="B183" s="32"/>
      <c r="C183" s="136" t="s">
        <v>697</v>
      </c>
      <c r="D183" s="136" t="s">
        <v>254</v>
      </c>
      <c r="E183" s="137" t="s">
        <v>2405</v>
      </c>
      <c r="F183" s="138" t="s">
        <v>2406</v>
      </c>
      <c r="G183" s="139" t="s">
        <v>2132</v>
      </c>
      <c r="H183" s="140">
        <v>1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38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259</v>
      </c>
      <c r="AT183" s="147" t="s">
        <v>254</v>
      </c>
      <c r="AU183" s="147" t="s">
        <v>80</v>
      </c>
      <c r="AY183" s="17" t="s">
        <v>252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80</v>
      </c>
      <c r="BK183" s="148">
        <f>ROUND(I183*H183,2)</f>
        <v>0</v>
      </c>
      <c r="BL183" s="17" t="s">
        <v>259</v>
      </c>
      <c r="BM183" s="147" t="s">
        <v>1024</v>
      </c>
    </row>
    <row r="184" spans="2:65" s="1" customFormat="1" ht="16.5" customHeight="1">
      <c r="B184" s="32"/>
      <c r="C184" s="136" t="s">
        <v>702</v>
      </c>
      <c r="D184" s="136" t="s">
        <v>254</v>
      </c>
      <c r="E184" s="137" t="s">
        <v>2407</v>
      </c>
      <c r="F184" s="138" t="s">
        <v>2408</v>
      </c>
      <c r="G184" s="139" t="s">
        <v>2132</v>
      </c>
      <c r="H184" s="140">
        <v>1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38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259</v>
      </c>
      <c r="AT184" s="147" t="s">
        <v>254</v>
      </c>
      <c r="AU184" s="147" t="s">
        <v>80</v>
      </c>
      <c r="AY184" s="17" t="s">
        <v>252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80</v>
      </c>
      <c r="BK184" s="148">
        <f>ROUND(I184*H184,2)</f>
        <v>0</v>
      </c>
      <c r="BL184" s="17" t="s">
        <v>259</v>
      </c>
      <c r="BM184" s="147" t="s">
        <v>1032</v>
      </c>
    </row>
    <row r="185" spans="2:65" s="1" customFormat="1" ht="24.2" customHeight="1">
      <c r="B185" s="32"/>
      <c r="C185" s="136" t="s">
        <v>707</v>
      </c>
      <c r="D185" s="136" t="s">
        <v>254</v>
      </c>
      <c r="E185" s="137" t="s">
        <v>2409</v>
      </c>
      <c r="F185" s="138" t="s">
        <v>2410</v>
      </c>
      <c r="G185" s="139" t="s">
        <v>2132</v>
      </c>
      <c r="H185" s="140">
        <v>1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38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259</v>
      </c>
      <c r="AT185" s="147" t="s">
        <v>254</v>
      </c>
      <c r="AU185" s="147" t="s">
        <v>80</v>
      </c>
      <c r="AY185" s="17" t="s">
        <v>252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80</v>
      </c>
      <c r="BK185" s="148">
        <f>ROUND(I185*H185,2)</f>
        <v>0</v>
      </c>
      <c r="BL185" s="17" t="s">
        <v>259</v>
      </c>
      <c r="BM185" s="147" t="s">
        <v>1043</v>
      </c>
    </row>
    <row r="186" spans="2:65" s="1" customFormat="1" ht="16.5" customHeight="1">
      <c r="B186" s="32"/>
      <c r="C186" s="136" t="s">
        <v>712</v>
      </c>
      <c r="D186" s="136" t="s">
        <v>254</v>
      </c>
      <c r="E186" s="137" t="s">
        <v>2411</v>
      </c>
      <c r="F186" s="138" t="s">
        <v>2412</v>
      </c>
      <c r="G186" s="139" t="s">
        <v>2132</v>
      </c>
      <c r="H186" s="140">
        <v>1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38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259</v>
      </c>
      <c r="AT186" s="147" t="s">
        <v>254</v>
      </c>
      <c r="AU186" s="147" t="s">
        <v>80</v>
      </c>
      <c r="AY186" s="17" t="s">
        <v>252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80</v>
      </c>
      <c r="BK186" s="148">
        <f>ROUND(I186*H186,2)</f>
        <v>0</v>
      </c>
      <c r="BL186" s="17" t="s">
        <v>259</v>
      </c>
      <c r="BM186" s="147" t="s">
        <v>1054</v>
      </c>
    </row>
    <row r="187" spans="2:65" s="1" customFormat="1" ht="21.75" customHeight="1">
      <c r="B187" s="32"/>
      <c r="C187" s="136" t="s">
        <v>717</v>
      </c>
      <c r="D187" s="136" t="s">
        <v>254</v>
      </c>
      <c r="E187" s="137" t="s">
        <v>2413</v>
      </c>
      <c r="F187" s="138" t="s">
        <v>2414</v>
      </c>
      <c r="G187" s="139" t="s">
        <v>2132</v>
      </c>
      <c r="H187" s="140">
        <v>1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38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259</v>
      </c>
      <c r="AT187" s="147" t="s">
        <v>254</v>
      </c>
      <c r="AU187" s="147" t="s">
        <v>80</v>
      </c>
      <c r="AY187" s="17" t="s">
        <v>252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80</v>
      </c>
      <c r="BK187" s="148">
        <f>ROUND(I187*H187,2)</f>
        <v>0</v>
      </c>
      <c r="BL187" s="17" t="s">
        <v>259</v>
      </c>
      <c r="BM187" s="147" t="s">
        <v>1063</v>
      </c>
    </row>
    <row r="188" spans="2:65" s="1" customFormat="1" ht="24.2" customHeight="1">
      <c r="B188" s="32"/>
      <c r="C188" s="136" t="s">
        <v>722</v>
      </c>
      <c r="D188" s="136" t="s">
        <v>254</v>
      </c>
      <c r="E188" s="137" t="s">
        <v>2415</v>
      </c>
      <c r="F188" s="138" t="s">
        <v>2416</v>
      </c>
      <c r="G188" s="139" t="s">
        <v>2132</v>
      </c>
      <c r="H188" s="140">
        <v>88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38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259</v>
      </c>
      <c r="AT188" s="147" t="s">
        <v>254</v>
      </c>
      <c r="AU188" s="147" t="s">
        <v>80</v>
      </c>
      <c r="AY188" s="17" t="s">
        <v>252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80</v>
      </c>
      <c r="BK188" s="148">
        <f>ROUND(I188*H188,2)</f>
        <v>0</v>
      </c>
      <c r="BL188" s="17" t="s">
        <v>259</v>
      </c>
      <c r="BM188" s="147" t="s">
        <v>1074</v>
      </c>
    </row>
    <row r="189" spans="2:65" s="1" customFormat="1" ht="24.2" customHeight="1">
      <c r="B189" s="32"/>
      <c r="C189" s="136" t="s">
        <v>732</v>
      </c>
      <c r="D189" s="136" t="s">
        <v>254</v>
      </c>
      <c r="E189" s="137" t="s">
        <v>2417</v>
      </c>
      <c r="F189" s="138" t="s">
        <v>2418</v>
      </c>
      <c r="G189" s="139" t="s">
        <v>2132</v>
      </c>
      <c r="H189" s="140">
        <v>62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38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259</v>
      </c>
      <c r="AT189" s="147" t="s">
        <v>254</v>
      </c>
      <c r="AU189" s="147" t="s">
        <v>80</v>
      </c>
      <c r="AY189" s="17" t="s">
        <v>252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80</v>
      </c>
      <c r="BK189" s="148">
        <f>ROUND(I189*H189,2)</f>
        <v>0</v>
      </c>
      <c r="BL189" s="17" t="s">
        <v>259</v>
      </c>
      <c r="BM189" s="147" t="s">
        <v>1084</v>
      </c>
    </row>
    <row r="190" spans="2:65" s="1" customFormat="1" ht="16.5" customHeight="1">
      <c r="B190" s="32"/>
      <c r="C190" s="136" t="s">
        <v>740</v>
      </c>
      <c r="D190" s="136" t="s">
        <v>254</v>
      </c>
      <c r="E190" s="137" t="s">
        <v>2419</v>
      </c>
      <c r="F190" s="138" t="s">
        <v>2420</v>
      </c>
      <c r="G190" s="139" t="s">
        <v>2132</v>
      </c>
      <c r="H190" s="140">
        <v>1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38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259</v>
      </c>
      <c r="AT190" s="147" t="s">
        <v>254</v>
      </c>
      <c r="AU190" s="147" t="s">
        <v>80</v>
      </c>
      <c r="AY190" s="17" t="s">
        <v>252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80</v>
      </c>
      <c r="BK190" s="148">
        <f>ROUND(I190*H190,2)</f>
        <v>0</v>
      </c>
      <c r="BL190" s="17" t="s">
        <v>259</v>
      </c>
      <c r="BM190" s="147" t="s">
        <v>1095</v>
      </c>
    </row>
    <row r="191" spans="2:65" s="1" customFormat="1" ht="24.2" customHeight="1">
      <c r="B191" s="32"/>
      <c r="C191" s="136" t="s">
        <v>744</v>
      </c>
      <c r="D191" s="136" t="s">
        <v>254</v>
      </c>
      <c r="E191" s="137" t="s">
        <v>2421</v>
      </c>
      <c r="F191" s="138" t="s">
        <v>2422</v>
      </c>
      <c r="G191" s="139" t="s">
        <v>2132</v>
      </c>
      <c r="H191" s="140">
        <v>88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38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259</v>
      </c>
      <c r="AT191" s="147" t="s">
        <v>254</v>
      </c>
      <c r="AU191" s="147" t="s">
        <v>80</v>
      </c>
      <c r="AY191" s="17" t="s">
        <v>252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80</v>
      </c>
      <c r="BK191" s="148">
        <f>ROUND(I191*H191,2)</f>
        <v>0</v>
      </c>
      <c r="BL191" s="17" t="s">
        <v>259</v>
      </c>
      <c r="BM191" s="147" t="s">
        <v>1112</v>
      </c>
    </row>
    <row r="192" spans="2:65" s="11" customFormat="1" ht="25.9" customHeight="1">
      <c r="B192" s="124"/>
      <c r="D192" s="125" t="s">
        <v>72</v>
      </c>
      <c r="E192" s="126" t="s">
        <v>259</v>
      </c>
      <c r="F192" s="126" t="s">
        <v>2279</v>
      </c>
      <c r="I192" s="127"/>
      <c r="J192" s="128">
        <f>BK192</f>
        <v>0</v>
      </c>
      <c r="L192" s="124"/>
      <c r="M192" s="129"/>
      <c r="P192" s="130">
        <f>SUM(P193:P200)</f>
        <v>0</v>
      </c>
      <c r="R192" s="130">
        <f>SUM(R193:R200)</f>
        <v>0</v>
      </c>
      <c r="T192" s="131">
        <f>SUM(T193:T200)</f>
        <v>0</v>
      </c>
      <c r="AR192" s="125" t="s">
        <v>80</v>
      </c>
      <c r="AT192" s="132" t="s">
        <v>72</v>
      </c>
      <c r="AU192" s="132" t="s">
        <v>73</v>
      </c>
      <c r="AY192" s="125" t="s">
        <v>252</v>
      </c>
      <c r="BK192" s="133">
        <f>SUM(BK193:BK200)</f>
        <v>0</v>
      </c>
    </row>
    <row r="193" spans="2:65" s="1" customFormat="1" ht="16.5" customHeight="1">
      <c r="B193" s="32"/>
      <c r="C193" s="136" t="s">
        <v>752</v>
      </c>
      <c r="D193" s="136" t="s">
        <v>254</v>
      </c>
      <c r="E193" s="137" t="s">
        <v>2423</v>
      </c>
      <c r="F193" s="138" t="s">
        <v>2424</v>
      </c>
      <c r="G193" s="139" t="s">
        <v>2141</v>
      </c>
      <c r="H193" s="140">
        <v>8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38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259</v>
      </c>
      <c r="AT193" s="147" t="s">
        <v>254</v>
      </c>
      <c r="AU193" s="147" t="s">
        <v>80</v>
      </c>
      <c r="AY193" s="17" t="s">
        <v>252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80</v>
      </c>
      <c r="BK193" s="148">
        <f>ROUND(I193*H193,2)</f>
        <v>0</v>
      </c>
      <c r="BL193" s="17" t="s">
        <v>259</v>
      </c>
      <c r="BM193" s="147" t="s">
        <v>1127</v>
      </c>
    </row>
    <row r="194" spans="2:65" s="1" customFormat="1" ht="16.5" customHeight="1">
      <c r="B194" s="32"/>
      <c r="C194" s="136" t="s">
        <v>758</v>
      </c>
      <c r="D194" s="136" t="s">
        <v>254</v>
      </c>
      <c r="E194" s="137" t="s">
        <v>2425</v>
      </c>
      <c r="F194" s="138" t="s">
        <v>2426</v>
      </c>
      <c r="G194" s="139" t="s">
        <v>2141</v>
      </c>
      <c r="H194" s="140">
        <v>18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38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259</v>
      </c>
      <c r="AT194" s="147" t="s">
        <v>254</v>
      </c>
      <c r="AU194" s="147" t="s">
        <v>80</v>
      </c>
      <c r="AY194" s="17" t="s">
        <v>252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80</v>
      </c>
      <c r="BK194" s="148">
        <f>ROUND(I194*H194,2)</f>
        <v>0</v>
      </c>
      <c r="BL194" s="17" t="s">
        <v>259</v>
      </c>
      <c r="BM194" s="147" t="s">
        <v>1147</v>
      </c>
    </row>
    <row r="195" spans="2:65" s="1" customFormat="1" ht="16.5" customHeight="1">
      <c r="B195" s="32"/>
      <c r="C195" s="136" t="s">
        <v>762</v>
      </c>
      <c r="D195" s="136" t="s">
        <v>254</v>
      </c>
      <c r="E195" s="137" t="s">
        <v>2427</v>
      </c>
      <c r="F195" s="138" t="s">
        <v>2428</v>
      </c>
      <c r="G195" s="139" t="s">
        <v>2132</v>
      </c>
      <c r="H195" s="140">
        <v>18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38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259</v>
      </c>
      <c r="AT195" s="147" t="s">
        <v>254</v>
      </c>
      <c r="AU195" s="147" t="s">
        <v>80</v>
      </c>
      <c r="AY195" s="17" t="s">
        <v>252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80</v>
      </c>
      <c r="BK195" s="148">
        <f>ROUND(I195*H195,2)</f>
        <v>0</v>
      </c>
      <c r="BL195" s="17" t="s">
        <v>259</v>
      </c>
      <c r="BM195" s="147" t="s">
        <v>1156</v>
      </c>
    </row>
    <row r="196" spans="2:65" s="1" customFormat="1" ht="16.5" customHeight="1">
      <c r="B196" s="32"/>
      <c r="C196" s="136" t="s">
        <v>768</v>
      </c>
      <c r="D196" s="136" t="s">
        <v>254</v>
      </c>
      <c r="E196" s="137" t="s">
        <v>2429</v>
      </c>
      <c r="F196" s="138" t="s">
        <v>2430</v>
      </c>
      <c r="G196" s="139" t="s">
        <v>2141</v>
      </c>
      <c r="H196" s="140">
        <v>24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38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259</v>
      </c>
      <c r="AT196" s="147" t="s">
        <v>254</v>
      </c>
      <c r="AU196" s="147" t="s">
        <v>80</v>
      </c>
      <c r="AY196" s="17" t="s">
        <v>252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80</v>
      </c>
      <c r="BK196" s="148">
        <f>ROUND(I196*H196,2)</f>
        <v>0</v>
      </c>
      <c r="BL196" s="17" t="s">
        <v>259</v>
      </c>
      <c r="BM196" s="147" t="s">
        <v>1166</v>
      </c>
    </row>
    <row r="197" spans="2:65" s="1" customFormat="1" ht="16.5" customHeight="1">
      <c r="B197" s="32"/>
      <c r="C197" s="136" t="s">
        <v>774</v>
      </c>
      <c r="D197" s="136" t="s">
        <v>254</v>
      </c>
      <c r="E197" s="137" t="s">
        <v>2146</v>
      </c>
      <c r="F197" s="138" t="s">
        <v>2147</v>
      </c>
      <c r="G197" s="139" t="s">
        <v>2148</v>
      </c>
      <c r="H197" s="140">
        <v>20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38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259</v>
      </c>
      <c r="AT197" s="147" t="s">
        <v>254</v>
      </c>
      <c r="AU197" s="147" t="s">
        <v>80</v>
      </c>
      <c r="AY197" s="17" t="s">
        <v>252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80</v>
      </c>
      <c r="BK197" s="148">
        <f>ROUND(I197*H197,2)</f>
        <v>0</v>
      </c>
      <c r="BL197" s="17" t="s">
        <v>259</v>
      </c>
      <c r="BM197" s="147" t="s">
        <v>1178</v>
      </c>
    </row>
    <row r="198" spans="2:65" s="1" customFormat="1" ht="16.5" customHeight="1">
      <c r="B198" s="32"/>
      <c r="C198" s="136" t="s">
        <v>786</v>
      </c>
      <c r="D198" s="136" t="s">
        <v>254</v>
      </c>
      <c r="E198" s="137" t="s">
        <v>2431</v>
      </c>
      <c r="F198" s="138" t="s">
        <v>2432</v>
      </c>
      <c r="G198" s="139" t="s">
        <v>2141</v>
      </c>
      <c r="H198" s="140">
        <v>8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38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259</v>
      </c>
      <c r="AT198" s="147" t="s">
        <v>254</v>
      </c>
      <c r="AU198" s="147" t="s">
        <v>80</v>
      </c>
      <c r="AY198" s="17" t="s">
        <v>252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80</v>
      </c>
      <c r="BK198" s="148">
        <f>ROUND(I198*H198,2)</f>
        <v>0</v>
      </c>
      <c r="BL198" s="17" t="s">
        <v>259</v>
      </c>
      <c r="BM198" s="147" t="s">
        <v>1189</v>
      </c>
    </row>
    <row r="199" spans="2:65" s="1" customFormat="1" ht="16.5" customHeight="1">
      <c r="B199" s="32"/>
      <c r="C199" s="136" t="s">
        <v>790</v>
      </c>
      <c r="D199" s="136" t="s">
        <v>254</v>
      </c>
      <c r="E199" s="137" t="s">
        <v>2433</v>
      </c>
      <c r="F199" s="138" t="s">
        <v>2138</v>
      </c>
      <c r="G199" s="139" t="s">
        <v>2132</v>
      </c>
      <c r="H199" s="140">
        <v>1</v>
      </c>
      <c r="I199" s="141"/>
      <c r="J199" s="142">
        <f>ROUND(I199*H199,2)</f>
        <v>0</v>
      </c>
      <c r="K199" s="138" t="s">
        <v>1</v>
      </c>
      <c r="L199" s="32"/>
      <c r="M199" s="143" t="s">
        <v>1</v>
      </c>
      <c r="N199" s="144" t="s">
        <v>38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259</v>
      </c>
      <c r="AT199" s="147" t="s">
        <v>254</v>
      </c>
      <c r="AU199" s="147" t="s">
        <v>80</v>
      </c>
      <c r="AY199" s="17" t="s">
        <v>252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80</v>
      </c>
      <c r="BK199" s="148">
        <f>ROUND(I199*H199,2)</f>
        <v>0</v>
      </c>
      <c r="BL199" s="17" t="s">
        <v>259</v>
      </c>
      <c r="BM199" s="147" t="s">
        <v>1201</v>
      </c>
    </row>
    <row r="200" spans="2:65" s="1" customFormat="1" ht="16.5" customHeight="1">
      <c r="B200" s="32"/>
      <c r="C200" s="136" t="s">
        <v>799</v>
      </c>
      <c r="D200" s="136" t="s">
        <v>254</v>
      </c>
      <c r="E200" s="137" t="s">
        <v>2434</v>
      </c>
      <c r="F200" s="138" t="s">
        <v>2435</v>
      </c>
      <c r="G200" s="139" t="s">
        <v>2141</v>
      </c>
      <c r="H200" s="140">
        <v>8</v>
      </c>
      <c r="I200" s="141"/>
      <c r="J200" s="142">
        <f>ROUND(I200*H200,2)</f>
        <v>0</v>
      </c>
      <c r="K200" s="138" t="s">
        <v>1</v>
      </c>
      <c r="L200" s="32"/>
      <c r="M200" s="188" t="s">
        <v>1</v>
      </c>
      <c r="N200" s="189" t="s">
        <v>38</v>
      </c>
      <c r="O200" s="190"/>
      <c r="P200" s="191">
        <f>O200*H200</f>
        <v>0</v>
      </c>
      <c r="Q200" s="191">
        <v>0</v>
      </c>
      <c r="R200" s="191">
        <f>Q200*H200</f>
        <v>0</v>
      </c>
      <c r="S200" s="191">
        <v>0</v>
      </c>
      <c r="T200" s="192">
        <f>S200*H200</f>
        <v>0</v>
      </c>
      <c r="AR200" s="147" t="s">
        <v>259</v>
      </c>
      <c r="AT200" s="147" t="s">
        <v>254</v>
      </c>
      <c r="AU200" s="147" t="s">
        <v>80</v>
      </c>
      <c r="AY200" s="17" t="s">
        <v>252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80</v>
      </c>
      <c r="BK200" s="148">
        <f>ROUND(I200*H200,2)</f>
        <v>0</v>
      </c>
      <c r="BL200" s="17" t="s">
        <v>259</v>
      </c>
      <c r="BM200" s="147" t="s">
        <v>1207</v>
      </c>
    </row>
    <row r="201" spans="2:65" s="1" customFormat="1" ht="6.95" customHeight="1">
      <c r="B201" s="44"/>
      <c r="C201" s="45"/>
      <c r="D201" s="45"/>
      <c r="E201" s="45"/>
      <c r="F201" s="45"/>
      <c r="G201" s="45"/>
      <c r="H201" s="45"/>
      <c r="I201" s="45"/>
      <c r="J201" s="45"/>
      <c r="K201" s="45"/>
      <c r="L201" s="32"/>
    </row>
  </sheetData>
  <sheetProtection algorithmName="SHA-512" hashValue="bTJgYtNKkCQs+whGK5j1JnXvndJLEsHrgu6ipF1QrmQuM17SPlQZvELi4ug5E3kSf9O1M0xxirR8aAJcP+ZsWQ==" saltValue="tnVH4A8N/t7VrOldonmdJ/fLX4Yt723m4936QVW4F2qhXsr5qKtfux4OS0fXznQy+K1c5Tzuz5/+1c/fwlYu+g==" spinCount="100000" sheet="1" objects="1" scenarios="1" formatColumns="0" formatRows="0" autoFilter="0"/>
  <autoFilter ref="C125:K200" xr:uid="{00000000-0009-0000-0000-000007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5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AT2" s="17" t="s">
        <v>114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194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26.25" customHeight="1">
      <c r="B7" s="20"/>
      <c r="E7" s="235" t="str">
        <f>'Rekapitulace stavby'!K6</f>
        <v>FN Brno, Jihlavská 20 - rekonstrukce přípravny jídel a rozšíření jídelny</v>
      </c>
      <c r="F7" s="236"/>
      <c r="G7" s="236"/>
      <c r="H7" s="236"/>
      <c r="L7" s="20"/>
    </row>
    <row r="8" spans="2:46">
      <c r="B8" s="20"/>
      <c r="D8" s="27" t="s">
        <v>195</v>
      </c>
      <c r="L8" s="20"/>
    </row>
    <row r="9" spans="2:46" ht="16.5" customHeight="1">
      <c r="B9" s="20"/>
      <c r="E9" s="235" t="s">
        <v>196</v>
      </c>
      <c r="F9" s="239"/>
      <c r="G9" s="239"/>
      <c r="H9" s="239"/>
      <c r="L9" s="20"/>
    </row>
    <row r="10" spans="2:46" ht="12" customHeight="1">
      <c r="B10" s="20"/>
      <c r="D10" s="27" t="s">
        <v>197</v>
      </c>
      <c r="L10" s="20"/>
    </row>
    <row r="11" spans="2:46" s="1" customFormat="1" ht="16.5" customHeight="1">
      <c r="B11" s="32"/>
      <c r="E11" s="230" t="s">
        <v>2264</v>
      </c>
      <c r="F11" s="237"/>
      <c r="G11" s="237"/>
      <c r="H11" s="237"/>
      <c r="L11" s="32"/>
    </row>
    <row r="12" spans="2:46" s="1" customFormat="1" ht="12" customHeight="1">
      <c r="B12" s="32"/>
      <c r="D12" s="27" t="s">
        <v>2118</v>
      </c>
      <c r="L12" s="32"/>
    </row>
    <row r="13" spans="2:46" s="1" customFormat="1" ht="16.5" customHeight="1">
      <c r="B13" s="32"/>
      <c r="E13" s="217" t="s">
        <v>2436</v>
      </c>
      <c r="F13" s="237"/>
      <c r="G13" s="237"/>
      <c r="H13" s="237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3. 6. 2025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tr">
        <f>IF('Rekapitulace stavby'!AN10="","",'Rekapitulace stavby'!AN10)</f>
        <v/>
      </c>
      <c r="L18" s="32"/>
    </row>
    <row r="19" spans="2:12" s="1" customFormat="1" ht="18" customHeight="1">
      <c r="B19" s="32"/>
      <c r="E19" s="25" t="str">
        <f>IF('Rekapitulace stavby'!E11="","",'Rekapitulace stavby'!E11)</f>
        <v xml:space="preserve"> </v>
      </c>
      <c r="I19" s="27" t="s">
        <v>26</v>
      </c>
      <c r="J19" s="25" t="str">
        <f>IF('Rekapitulace stavby'!AN11="","",'Rekapitulace stavby'!AN11)</f>
        <v/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27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38" t="str">
        <f>'Rekapitulace stavby'!E14</f>
        <v>Vyplň údaj</v>
      </c>
      <c r="F22" s="196"/>
      <c r="G22" s="196"/>
      <c r="H22" s="196"/>
      <c r="I22" s="27" t="s">
        <v>26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29</v>
      </c>
      <c r="I24" s="27" t="s">
        <v>25</v>
      </c>
      <c r="J24" s="25" t="str">
        <f>IF('Rekapitulace stavby'!AN16="","",'Rekapitulace stavby'!AN16)</f>
        <v/>
      </c>
      <c r="L24" s="32"/>
    </row>
    <row r="25" spans="2:12" s="1" customFormat="1" ht="18" customHeight="1">
      <c r="B25" s="32"/>
      <c r="E25" s="25" t="str">
        <f>IF('Rekapitulace stavby'!E17="","",'Rekapitulace stavby'!E17)</f>
        <v xml:space="preserve"> </v>
      </c>
      <c r="I25" s="27" t="s">
        <v>26</v>
      </c>
      <c r="J25" s="25" t="str">
        <f>IF('Rekapitulace stavby'!AN17="","",'Rekapitulace stavby'!AN17)</f>
        <v/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31</v>
      </c>
      <c r="I27" s="27" t="s">
        <v>25</v>
      </c>
      <c r="J27" s="25" t="str">
        <f>IF('Rekapitulace stavby'!AN19="","",'Rekapitulace stavby'!AN19)</f>
        <v/>
      </c>
      <c r="L27" s="32"/>
    </row>
    <row r="28" spans="2:12" s="1" customFormat="1" ht="18" customHeight="1">
      <c r="B28" s="32"/>
      <c r="E28" s="25" t="str">
        <f>IF('Rekapitulace stavby'!E20="","",'Rekapitulace stavby'!E20)</f>
        <v xml:space="preserve"> </v>
      </c>
      <c r="I28" s="27" t="s">
        <v>26</v>
      </c>
      <c r="J28" s="25" t="str">
        <f>IF('Rekapitulace stavby'!AN20="","",'Rekapitulace stavby'!AN20)</f>
        <v/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32</v>
      </c>
      <c r="L30" s="32"/>
    </row>
    <row r="31" spans="2:12" s="7" customFormat="1" ht="16.5" customHeight="1">
      <c r="B31" s="94"/>
      <c r="E31" s="200" t="s">
        <v>1</v>
      </c>
      <c r="F31" s="200"/>
      <c r="G31" s="200"/>
      <c r="H31" s="200"/>
      <c r="L31" s="94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5" t="s">
        <v>33</v>
      </c>
      <c r="J34" s="66">
        <f>ROUND(J125, 2)</f>
        <v>0</v>
      </c>
      <c r="L34" s="32"/>
    </row>
    <row r="35" spans="2:12" s="1" customFormat="1" ht="6.9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35</v>
      </c>
      <c r="I36" s="35" t="s">
        <v>34</v>
      </c>
      <c r="J36" s="35" t="s">
        <v>36</v>
      </c>
      <c r="L36" s="32"/>
    </row>
    <row r="37" spans="2:12" s="1" customFormat="1" ht="14.45" customHeight="1">
      <c r="B37" s="32"/>
      <c r="D37" s="55" t="s">
        <v>37</v>
      </c>
      <c r="E37" s="27" t="s">
        <v>38</v>
      </c>
      <c r="F37" s="86">
        <f>ROUND((SUM(BE125:BE157)),  2)</f>
        <v>0</v>
      </c>
      <c r="I37" s="96">
        <v>0.21</v>
      </c>
      <c r="J37" s="86">
        <f>ROUND(((SUM(BE125:BE157))*I37),  2)</f>
        <v>0</v>
      </c>
      <c r="L37" s="32"/>
    </row>
    <row r="38" spans="2:12" s="1" customFormat="1" ht="14.45" customHeight="1">
      <c r="B38" s="32"/>
      <c r="E38" s="27" t="s">
        <v>39</v>
      </c>
      <c r="F38" s="86">
        <f>ROUND((SUM(BF125:BF157)),  2)</f>
        <v>0</v>
      </c>
      <c r="I38" s="96">
        <v>0.12</v>
      </c>
      <c r="J38" s="86">
        <f>ROUND(((SUM(BF125:BF157))*I38),  2)</f>
        <v>0</v>
      </c>
      <c r="L38" s="32"/>
    </row>
    <row r="39" spans="2:12" s="1" customFormat="1" ht="14.45" hidden="1" customHeight="1">
      <c r="B39" s="32"/>
      <c r="E39" s="27" t="s">
        <v>40</v>
      </c>
      <c r="F39" s="86">
        <f>ROUND((SUM(BG125:BG157)),  2)</f>
        <v>0</v>
      </c>
      <c r="I39" s="96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41</v>
      </c>
      <c r="F40" s="86">
        <f>ROUND((SUM(BH125:BH157)),  2)</f>
        <v>0</v>
      </c>
      <c r="I40" s="96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42</v>
      </c>
      <c r="F41" s="86">
        <f>ROUND((SUM(BI125:BI157)),  2)</f>
        <v>0</v>
      </c>
      <c r="I41" s="96">
        <v>0</v>
      </c>
      <c r="J41" s="86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7"/>
      <c r="D43" s="98" t="s">
        <v>43</v>
      </c>
      <c r="E43" s="57"/>
      <c r="F43" s="57"/>
      <c r="G43" s="99" t="s">
        <v>44</v>
      </c>
      <c r="H43" s="100" t="s">
        <v>45</v>
      </c>
      <c r="I43" s="57"/>
      <c r="J43" s="101">
        <f>SUM(J34:J41)</f>
        <v>0</v>
      </c>
      <c r="K43" s="102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46</v>
      </c>
      <c r="E50" s="42"/>
      <c r="F50" s="42"/>
      <c r="G50" s="41" t="s">
        <v>47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48</v>
      </c>
      <c r="E61" s="34"/>
      <c r="F61" s="103" t="s">
        <v>49</v>
      </c>
      <c r="G61" s="43" t="s">
        <v>48</v>
      </c>
      <c r="H61" s="34"/>
      <c r="I61" s="34"/>
      <c r="J61" s="104" t="s">
        <v>49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50</v>
      </c>
      <c r="E65" s="42"/>
      <c r="F65" s="42"/>
      <c r="G65" s="41" t="s">
        <v>51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48</v>
      </c>
      <c r="E76" s="34"/>
      <c r="F76" s="103" t="s">
        <v>49</v>
      </c>
      <c r="G76" s="43" t="s">
        <v>48</v>
      </c>
      <c r="H76" s="34"/>
      <c r="I76" s="34"/>
      <c r="J76" s="104" t="s">
        <v>49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199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26.25" customHeight="1">
      <c r="B85" s="32"/>
      <c r="E85" s="235" t="str">
        <f>E7</f>
        <v>FN Brno, Jihlavská 20 - rekonstrukce přípravny jídel a rozšíření jídelny</v>
      </c>
      <c r="F85" s="236"/>
      <c r="G85" s="236"/>
      <c r="H85" s="236"/>
      <c r="L85" s="32"/>
    </row>
    <row r="86" spans="2:12" ht="12" customHeight="1">
      <c r="B86" s="20"/>
      <c r="C86" s="27" t="s">
        <v>195</v>
      </c>
      <c r="L86" s="20"/>
    </row>
    <row r="87" spans="2:12" ht="16.5" customHeight="1">
      <c r="B87" s="20"/>
      <c r="E87" s="235" t="s">
        <v>196</v>
      </c>
      <c r="F87" s="239"/>
      <c r="G87" s="239"/>
      <c r="H87" s="239"/>
      <c r="L87" s="20"/>
    </row>
    <row r="88" spans="2:12" ht="12" customHeight="1">
      <c r="B88" s="20"/>
      <c r="C88" s="27" t="s">
        <v>197</v>
      </c>
      <c r="L88" s="20"/>
    </row>
    <row r="89" spans="2:12" s="1" customFormat="1" ht="16.5" customHeight="1">
      <c r="B89" s="32"/>
      <c r="E89" s="230" t="s">
        <v>2264</v>
      </c>
      <c r="F89" s="237"/>
      <c r="G89" s="237"/>
      <c r="H89" s="237"/>
      <c r="L89" s="32"/>
    </row>
    <row r="90" spans="2:12" s="1" customFormat="1" ht="12" customHeight="1">
      <c r="B90" s="32"/>
      <c r="C90" s="27" t="s">
        <v>2118</v>
      </c>
      <c r="L90" s="32"/>
    </row>
    <row r="91" spans="2:12" s="1" customFormat="1" ht="16.5" customHeight="1">
      <c r="B91" s="32"/>
      <c r="E91" s="217" t="str">
        <f>E13</f>
        <v>A.4.3 - Aktivní prvky - 2.np</v>
      </c>
      <c r="F91" s="237"/>
      <c r="G91" s="237"/>
      <c r="H91" s="237"/>
      <c r="L91" s="32"/>
    </row>
    <row r="92" spans="2:12" s="1" customFormat="1" ht="6.9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</v>
      </c>
      <c r="I93" s="27" t="s">
        <v>22</v>
      </c>
      <c r="J93" s="52" t="str">
        <f>IF(J16="","",J16)</f>
        <v>3. 6. 2025</v>
      </c>
      <c r="L93" s="32"/>
    </row>
    <row r="94" spans="2:12" s="1" customFormat="1" ht="6.95" customHeight="1">
      <c r="B94" s="32"/>
      <c r="L94" s="32"/>
    </row>
    <row r="95" spans="2:12" s="1" customFormat="1" ht="15.2" customHeight="1">
      <c r="B95" s="32"/>
      <c r="C95" s="27" t="s">
        <v>24</v>
      </c>
      <c r="F95" s="25" t="str">
        <f>E19</f>
        <v xml:space="preserve"> </v>
      </c>
      <c r="I95" s="27" t="s">
        <v>29</v>
      </c>
      <c r="J95" s="30" t="str">
        <f>E25</f>
        <v xml:space="preserve"> </v>
      </c>
      <c r="L95" s="32"/>
    </row>
    <row r="96" spans="2:12" s="1" customFormat="1" ht="15.2" customHeight="1">
      <c r="B96" s="32"/>
      <c r="C96" s="27" t="s">
        <v>27</v>
      </c>
      <c r="F96" s="25" t="str">
        <f>IF(E22="","",E22)</f>
        <v>Vyplň údaj</v>
      </c>
      <c r="I96" s="27" t="s">
        <v>31</v>
      </c>
      <c r="J96" s="30" t="str">
        <f>E28</f>
        <v xml:space="preserve"> </v>
      </c>
      <c r="L96" s="32"/>
    </row>
    <row r="97" spans="2:47" s="1" customFormat="1" ht="10.35" customHeight="1">
      <c r="B97" s="32"/>
      <c r="L97" s="32"/>
    </row>
    <row r="98" spans="2:47" s="1" customFormat="1" ht="29.25" customHeight="1">
      <c r="B98" s="32"/>
      <c r="C98" s="105" t="s">
        <v>200</v>
      </c>
      <c r="D98" s="97"/>
      <c r="E98" s="97"/>
      <c r="F98" s="97"/>
      <c r="G98" s="97"/>
      <c r="H98" s="97"/>
      <c r="I98" s="97"/>
      <c r="J98" s="106" t="s">
        <v>201</v>
      </c>
      <c r="K98" s="97"/>
      <c r="L98" s="32"/>
    </row>
    <row r="99" spans="2:47" s="1" customFormat="1" ht="10.35" customHeight="1">
      <c r="B99" s="32"/>
      <c r="L99" s="32"/>
    </row>
    <row r="100" spans="2:47" s="1" customFormat="1" ht="22.9" customHeight="1">
      <c r="B100" s="32"/>
      <c r="C100" s="107" t="s">
        <v>202</v>
      </c>
      <c r="J100" s="66">
        <f>J125</f>
        <v>0</v>
      </c>
      <c r="L100" s="32"/>
      <c r="AU100" s="17" t="s">
        <v>203</v>
      </c>
    </row>
    <row r="101" spans="2:47" s="8" customFormat="1" ht="24.95" customHeight="1">
      <c r="B101" s="108"/>
      <c r="D101" s="109" t="s">
        <v>2437</v>
      </c>
      <c r="E101" s="110"/>
      <c r="F101" s="110"/>
      <c r="G101" s="110"/>
      <c r="H101" s="110"/>
      <c r="I101" s="110"/>
      <c r="J101" s="111">
        <f>J126</f>
        <v>0</v>
      </c>
      <c r="L101" s="108"/>
    </row>
    <row r="102" spans="2:47" s="1" customFormat="1" ht="21.75" customHeight="1">
      <c r="B102" s="32"/>
      <c r="L102" s="32"/>
    </row>
    <row r="103" spans="2:47" s="1" customFormat="1" ht="6.9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6.9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4.95" customHeight="1">
      <c r="B108" s="32"/>
      <c r="C108" s="21" t="s">
        <v>237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26.25" customHeight="1">
      <c r="B111" s="32"/>
      <c r="E111" s="235" t="str">
        <f>E7</f>
        <v>FN Brno, Jihlavská 20 - rekonstrukce přípravny jídel a rozšíření jídelny</v>
      </c>
      <c r="F111" s="236"/>
      <c r="G111" s="236"/>
      <c r="H111" s="236"/>
      <c r="L111" s="32"/>
    </row>
    <row r="112" spans="2:47" ht="12" customHeight="1">
      <c r="B112" s="20"/>
      <c r="C112" s="27" t="s">
        <v>195</v>
      </c>
      <c r="L112" s="20"/>
    </row>
    <row r="113" spans="2:65" ht="16.5" customHeight="1">
      <c r="B113" s="20"/>
      <c r="E113" s="235" t="s">
        <v>196</v>
      </c>
      <c r="F113" s="239"/>
      <c r="G113" s="239"/>
      <c r="H113" s="239"/>
      <c r="L113" s="20"/>
    </row>
    <row r="114" spans="2:65" ht="12" customHeight="1">
      <c r="B114" s="20"/>
      <c r="C114" s="27" t="s">
        <v>197</v>
      </c>
      <c r="L114" s="20"/>
    </row>
    <row r="115" spans="2:65" s="1" customFormat="1" ht="16.5" customHeight="1">
      <c r="B115" s="32"/>
      <c r="E115" s="230" t="s">
        <v>2264</v>
      </c>
      <c r="F115" s="237"/>
      <c r="G115" s="237"/>
      <c r="H115" s="237"/>
      <c r="L115" s="32"/>
    </row>
    <row r="116" spans="2:65" s="1" customFormat="1" ht="12" customHeight="1">
      <c r="B116" s="32"/>
      <c r="C116" s="27" t="s">
        <v>2118</v>
      </c>
      <c r="L116" s="32"/>
    </row>
    <row r="117" spans="2:65" s="1" customFormat="1" ht="16.5" customHeight="1">
      <c r="B117" s="32"/>
      <c r="E117" s="217" t="str">
        <f>E13</f>
        <v>A.4.3 - Aktivní prvky - 2.np</v>
      </c>
      <c r="F117" s="237"/>
      <c r="G117" s="237"/>
      <c r="H117" s="23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</v>
      </c>
      <c r="I119" s="27" t="s">
        <v>22</v>
      </c>
      <c r="J119" s="52" t="str">
        <f>IF(J16="","",J16)</f>
        <v>3. 6. 2025</v>
      </c>
      <c r="L119" s="32"/>
    </row>
    <row r="120" spans="2:65" s="1" customFormat="1" ht="6.95" customHeight="1">
      <c r="B120" s="32"/>
      <c r="L120" s="32"/>
    </row>
    <row r="121" spans="2:65" s="1" customFormat="1" ht="15.2" customHeight="1">
      <c r="B121" s="32"/>
      <c r="C121" s="27" t="s">
        <v>24</v>
      </c>
      <c r="F121" s="25" t="str">
        <f>E19</f>
        <v xml:space="preserve"> </v>
      </c>
      <c r="I121" s="27" t="s">
        <v>29</v>
      </c>
      <c r="J121" s="30" t="str">
        <f>E25</f>
        <v xml:space="preserve"> </v>
      </c>
      <c r="L121" s="32"/>
    </row>
    <row r="122" spans="2:65" s="1" customFormat="1" ht="15.2" customHeight="1">
      <c r="B122" s="32"/>
      <c r="C122" s="27" t="s">
        <v>27</v>
      </c>
      <c r="F122" s="25" t="str">
        <f>IF(E22="","",E22)</f>
        <v>Vyplň údaj</v>
      </c>
      <c r="I122" s="27" t="s">
        <v>31</v>
      </c>
      <c r="J122" s="30" t="str">
        <f>E28</f>
        <v xml:space="preserve">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238</v>
      </c>
      <c r="D124" s="118" t="s">
        <v>58</v>
      </c>
      <c r="E124" s="118" t="s">
        <v>54</v>
      </c>
      <c r="F124" s="118" t="s">
        <v>55</v>
      </c>
      <c r="G124" s="118" t="s">
        <v>239</v>
      </c>
      <c r="H124" s="118" t="s">
        <v>240</v>
      </c>
      <c r="I124" s="118" t="s">
        <v>241</v>
      </c>
      <c r="J124" s="118" t="s">
        <v>201</v>
      </c>
      <c r="K124" s="119" t="s">
        <v>242</v>
      </c>
      <c r="L124" s="116"/>
      <c r="M124" s="59" t="s">
        <v>1</v>
      </c>
      <c r="N124" s="60" t="s">
        <v>37</v>
      </c>
      <c r="O124" s="60" t="s">
        <v>243</v>
      </c>
      <c r="P124" s="60" t="s">
        <v>244</v>
      </c>
      <c r="Q124" s="60" t="s">
        <v>245</v>
      </c>
      <c r="R124" s="60" t="s">
        <v>246</v>
      </c>
      <c r="S124" s="60" t="s">
        <v>247</v>
      </c>
      <c r="T124" s="61" t="s">
        <v>248</v>
      </c>
    </row>
    <row r="125" spans="2:65" s="1" customFormat="1" ht="22.9" customHeight="1">
      <c r="B125" s="32"/>
      <c r="C125" s="64" t="s">
        <v>249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</v>
      </c>
      <c r="S125" s="53"/>
      <c r="T125" s="122">
        <f>T126</f>
        <v>0</v>
      </c>
      <c r="AT125" s="17" t="s">
        <v>72</v>
      </c>
      <c r="AU125" s="17" t="s">
        <v>203</v>
      </c>
      <c r="BK125" s="123">
        <f>BK126</f>
        <v>0</v>
      </c>
    </row>
    <row r="126" spans="2:65" s="11" customFormat="1" ht="25.9" customHeight="1">
      <c r="B126" s="124"/>
      <c r="D126" s="125" t="s">
        <v>72</v>
      </c>
      <c r="E126" s="126" t="s">
        <v>2268</v>
      </c>
      <c r="F126" s="126" t="s">
        <v>2438</v>
      </c>
      <c r="I126" s="127"/>
      <c r="J126" s="128">
        <f>BK126</f>
        <v>0</v>
      </c>
      <c r="L126" s="124"/>
      <c r="M126" s="129"/>
      <c r="P126" s="130">
        <f>SUM(P127:P157)</f>
        <v>0</v>
      </c>
      <c r="R126" s="130">
        <f>SUM(R127:R157)</f>
        <v>0</v>
      </c>
      <c r="T126" s="131">
        <f>SUM(T127:T157)</f>
        <v>0</v>
      </c>
      <c r="AR126" s="125" t="s">
        <v>80</v>
      </c>
      <c r="AT126" s="132" t="s">
        <v>72</v>
      </c>
      <c r="AU126" s="132" t="s">
        <v>73</v>
      </c>
      <c r="AY126" s="125" t="s">
        <v>252</v>
      </c>
      <c r="BK126" s="133">
        <f>SUM(BK127:BK157)</f>
        <v>0</v>
      </c>
    </row>
    <row r="127" spans="2:65" s="1" customFormat="1" ht="24.2" customHeight="1">
      <c r="B127" s="32"/>
      <c r="C127" s="136" t="s">
        <v>80</v>
      </c>
      <c r="D127" s="136" t="s">
        <v>254</v>
      </c>
      <c r="E127" s="137" t="s">
        <v>80</v>
      </c>
      <c r="F127" s="138" t="s">
        <v>2439</v>
      </c>
      <c r="G127" s="139" t="s">
        <v>2132</v>
      </c>
      <c r="H127" s="140">
        <v>1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38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259</v>
      </c>
      <c r="AT127" s="147" t="s">
        <v>254</v>
      </c>
      <c r="AU127" s="147" t="s">
        <v>80</v>
      </c>
      <c r="AY127" s="17" t="s">
        <v>252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80</v>
      </c>
      <c r="BK127" s="148">
        <f>ROUND(I127*H127,2)</f>
        <v>0</v>
      </c>
      <c r="BL127" s="17" t="s">
        <v>259</v>
      </c>
      <c r="BM127" s="147" t="s">
        <v>82</v>
      </c>
    </row>
    <row r="128" spans="2:65" s="1" customFormat="1" ht="24.2" customHeight="1">
      <c r="B128" s="32"/>
      <c r="C128" s="136" t="s">
        <v>82</v>
      </c>
      <c r="D128" s="136" t="s">
        <v>254</v>
      </c>
      <c r="E128" s="137" t="s">
        <v>82</v>
      </c>
      <c r="F128" s="138" t="s">
        <v>2440</v>
      </c>
      <c r="G128" s="139" t="s">
        <v>2132</v>
      </c>
      <c r="H128" s="140">
        <v>1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38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259</v>
      </c>
      <c r="AT128" s="147" t="s">
        <v>254</v>
      </c>
      <c r="AU128" s="147" t="s">
        <v>80</v>
      </c>
      <c r="AY128" s="17" t="s">
        <v>252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80</v>
      </c>
      <c r="BK128" s="148">
        <f>ROUND(I128*H128,2)</f>
        <v>0</v>
      </c>
      <c r="BL128" s="17" t="s">
        <v>259</v>
      </c>
      <c r="BM128" s="147" t="s">
        <v>259</v>
      </c>
    </row>
    <row r="129" spans="2:65" s="1" customFormat="1" ht="16.5" customHeight="1">
      <c r="B129" s="32"/>
      <c r="C129" s="136" t="s">
        <v>96</v>
      </c>
      <c r="D129" s="136" t="s">
        <v>254</v>
      </c>
      <c r="E129" s="137" t="s">
        <v>96</v>
      </c>
      <c r="F129" s="138" t="s">
        <v>2441</v>
      </c>
      <c r="G129" s="139" t="s">
        <v>2132</v>
      </c>
      <c r="H129" s="140">
        <v>1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38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259</v>
      </c>
      <c r="AT129" s="147" t="s">
        <v>254</v>
      </c>
      <c r="AU129" s="147" t="s">
        <v>80</v>
      </c>
      <c r="AY129" s="17" t="s">
        <v>252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80</v>
      </c>
      <c r="BK129" s="148">
        <f>ROUND(I129*H129,2)</f>
        <v>0</v>
      </c>
      <c r="BL129" s="17" t="s">
        <v>259</v>
      </c>
      <c r="BM129" s="147" t="s">
        <v>305</v>
      </c>
    </row>
    <row r="130" spans="2:65" s="1" customFormat="1" ht="16.5" customHeight="1">
      <c r="B130" s="32"/>
      <c r="C130" s="136" t="s">
        <v>259</v>
      </c>
      <c r="D130" s="136" t="s">
        <v>254</v>
      </c>
      <c r="E130" s="137" t="s">
        <v>259</v>
      </c>
      <c r="F130" s="138" t="s">
        <v>2442</v>
      </c>
      <c r="G130" s="139" t="s">
        <v>2132</v>
      </c>
      <c r="H130" s="140">
        <v>1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38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259</v>
      </c>
      <c r="AT130" s="147" t="s">
        <v>254</v>
      </c>
      <c r="AU130" s="147" t="s">
        <v>80</v>
      </c>
      <c r="AY130" s="17" t="s">
        <v>252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80</v>
      </c>
      <c r="BK130" s="148">
        <f>ROUND(I130*H130,2)</f>
        <v>0</v>
      </c>
      <c r="BL130" s="17" t="s">
        <v>259</v>
      </c>
      <c r="BM130" s="147" t="s">
        <v>320</v>
      </c>
    </row>
    <row r="131" spans="2:65" s="1" customFormat="1" ht="21.75" customHeight="1">
      <c r="B131" s="32"/>
      <c r="C131" s="136" t="s">
        <v>297</v>
      </c>
      <c r="D131" s="136" t="s">
        <v>254</v>
      </c>
      <c r="E131" s="137" t="s">
        <v>297</v>
      </c>
      <c r="F131" s="138" t="s">
        <v>2443</v>
      </c>
      <c r="G131" s="139" t="s">
        <v>2132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38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259</v>
      </c>
      <c r="AT131" s="147" t="s">
        <v>254</v>
      </c>
      <c r="AU131" s="147" t="s">
        <v>80</v>
      </c>
      <c r="AY131" s="17" t="s">
        <v>252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80</v>
      </c>
      <c r="BK131" s="148">
        <f>ROUND(I131*H131,2)</f>
        <v>0</v>
      </c>
      <c r="BL131" s="17" t="s">
        <v>259</v>
      </c>
      <c r="BM131" s="147" t="s">
        <v>333</v>
      </c>
    </row>
    <row r="132" spans="2:65" s="1" customFormat="1" ht="24.2" customHeight="1">
      <c r="B132" s="32"/>
      <c r="C132" s="136" t="s">
        <v>305</v>
      </c>
      <c r="D132" s="136" t="s">
        <v>254</v>
      </c>
      <c r="E132" s="137" t="s">
        <v>305</v>
      </c>
      <c r="F132" s="138" t="s">
        <v>2444</v>
      </c>
      <c r="G132" s="139" t="s">
        <v>2132</v>
      </c>
      <c r="H132" s="140">
        <v>1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38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259</v>
      </c>
      <c r="AT132" s="147" t="s">
        <v>254</v>
      </c>
      <c r="AU132" s="147" t="s">
        <v>80</v>
      </c>
      <c r="AY132" s="17" t="s">
        <v>252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80</v>
      </c>
      <c r="BK132" s="148">
        <f>ROUND(I132*H132,2)</f>
        <v>0</v>
      </c>
      <c r="BL132" s="17" t="s">
        <v>259</v>
      </c>
      <c r="BM132" s="147" t="s">
        <v>8</v>
      </c>
    </row>
    <row r="133" spans="2:65" s="1" customFormat="1" ht="16.5" customHeight="1">
      <c r="B133" s="32"/>
      <c r="C133" s="136" t="s">
        <v>315</v>
      </c>
      <c r="D133" s="136" t="s">
        <v>254</v>
      </c>
      <c r="E133" s="137" t="s">
        <v>315</v>
      </c>
      <c r="F133" s="138" t="s">
        <v>2445</v>
      </c>
      <c r="G133" s="139" t="s">
        <v>2132</v>
      </c>
      <c r="H133" s="140">
        <v>2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38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259</v>
      </c>
      <c r="AT133" s="147" t="s">
        <v>254</v>
      </c>
      <c r="AU133" s="147" t="s">
        <v>80</v>
      </c>
      <c r="AY133" s="17" t="s">
        <v>252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80</v>
      </c>
      <c r="BK133" s="148">
        <f>ROUND(I133*H133,2)</f>
        <v>0</v>
      </c>
      <c r="BL133" s="17" t="s">
        <v>259</v>
      </c>
      <c r="BM133" s="147" t="s">
        <v>359</v>
      </c>
    </row>
    <row r="134" spans="2:65" s="1" customFormat="1" ht="16.5" customHeight="1">
      <c r="B134" s="32"/>
      <c r="C134" s="136" t="s">
        <v>320</v>
      </c>
      <c r="D134" s="136" t="s">
        <v>254</v>
      </c>
      <c r="E134" s="137" t="s">
        <v>320</v>
      </c>
      <c r="F134" s="138" t="s">
        <v>2446</v>
      </c>
      <c r="G134" s="139" t="s">
        <v>2132</v>
      </c>
      <c r="H134" s="140">
        <v>1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38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259</v>
      </c>
      <c r="AT134" s="147" t="s">
        <v>254</v>
      </c>
      <c r="AU134" s="147" t="s">
        <v>80</v>
      </c>
      <c r="AY134" s="17" t="s">
        <v>252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80</v>
      </c>
      <c r="BK134" s="148">
        <f>ROUND(I134*H134,2)</f>
        <v>0</v>
      </c>
      <c r="BL134" s="17" t="s">
        <v>259</v>
      </c>
      <c r="BM134" s="147" t="s">
        <v>368</v>
      </c>
    </row>
    <row r="135" spans="2:65" s="1" customFormat="1" ht="16.5" customHeight="1">
      <c r="B135" s="32"/>
      <c r="C135" s="136" t="s">
        <v>327</v>
      </c>
      <c r="D135" s="136" t="s">
        <v>254</v>
      </c>
      <c r="E135" s="137" t="s">
        <v>327</v>
      </c>
      <c r="F135" s="138" t="s">
        <v>2447</v>
      </c>
      <c r="G135" s="139" t="s">
        <v>2132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38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259</v>
      </c>
      <c r="AT135" s="147" t="s">
        <v>254</v>
      </c>
      <c r="AU135" s="147" t="s">
        <v>80</v>
      </c>
      <c r="AY135" s="17" t="s">
        <v>252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80</v>
      </c>
      <c r="BK135" s="148">
        <f>ROUND(I135*H135,2)</f>
        <v>0</v>
      </c>
      <c r="BL135" s="17" t="s">
        <v>259</v>
      </c>
      <c r="BM135" s="147" t="s">
        <v>380</v>
      </c>
    </row>
    <row r="136" spans="2:65" s="1" customFormat="1" ht="16.5" customHeight="1">
      <c r="B136" s="32"/>
      <c r="C136" s="136" t="s">
        <v>333</v>
      </c>
      <c r="D136" s="136" t="s">
        <v>254</v>
      </c>
      <c r="E136" s="137" t="s">
        <v>333</v>
      </c>
      <c r="F136" s="138" t="s">
        <v>2448</v>
      </c>
      <c r="G136" s="139" t="s">
        <v>2132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38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259</v>
      </c>
      <c r="AT136" s="147" t="s">
        <v>254</v>
      </c>
      <c r="AU136" s="147" t="s">
        <v>80</v>
      </c>
      <c r="AY136" s="17" t="s">
        <v>252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80</v>
      </c>
      <c r="BK136" s="148">
        <f>ROUND(I136*H136,2)</f>
        <v>0</v>
      </c>
      <c r="BL136" s="17" t="s">
        <v>259</v>
      </c>
      <c r="BM136" s="147" t="s">
        <v>405</v>
      </c>
    </row>
    <row r="137" spans="2:65" s="1" customFormat="1" ht="16.5" customHeight="1">
      <c r="B137" s="32"/>
      <c r="C137" s="136" t="s">
        <v>342</v>
      </c>
      <c r="D137" s="136" t="s">
        <v>254</v>
      </c>
      <c r="E137" s="137" t="s">
        <v>342</v>
      </c>
      <c r="F137" s="138" t="s">
        <v>2449</v>
      </c>
      <c r="G137" s="139" t="s">
        <v>2132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38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259</v>
      </c>
      <c r="AT137" s="147" t="s">
        <v>254</v>
      </c>
      <c r="AU137" s="147" t="s">
        <v>80</v>
      </c>
      <c r="AY137" s="17" t="s">
        <v>252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80</v>
      </c>
      <c r="BK137" s="148">
        <f>ROUND(I137*H137,2)</f>
        <v>0</v>
      </c>
      <c r="BL137" s="17" t="s">
        <v>259</v>
      </c>
      <c r="BM137" s="147" t="s">
        <v>420</v>
      </c>
    </row>
    <row r="138" spans="2:65" s="1" customFormat="1" ht="16.5" customHeight="1">
      <c r="B138" s="32"/>
      <c r="C138" s="136" t="s">
        <v>8</v>
      </c>
      <c r="D138" s="136" t="s">
        <v>254</v>
      </c>
      <c r="E138" s="137" t="s">
        <v>8</v>
      </c>
      <c r="F138" s="138" t="s">
        <v>2450</v>
      </c>
      <c r="G138" s="139" t="s">
        <v>2132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38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259</v>
      </c>
      <c r="AT138" s="147" t="s">
        <v>254</v>
      </c>
      <c r="AU138" s="147" t="s">
        <v>80</v>
      </c>
      <c r="AY138" s="17" t="s">
        <v>252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80</v>
      </c>
      <c r="BK138" s="148">
        <f>ROUND(I138*H138,2)</f>
        <v>0</v>
      </c>
      <c r="BL138" s="17" t="s">
        <v>259</v>
      </c>
      <c r="BM138" s="147" t="s">
        <v>431</v>
      </c>
    </row>
    <row r="139" spans="2:65" s="1" customFormat="1" ht="21.75" customHeight="1">
      <c r="B139" s="32"/>
      <c r="C139" s="136" t="s">
        <v>353</v>
      </c>
      <c r="D139" s="136" t="s">
        <v>254</v>
      </c>
      <c r="E139" s="137" t="s">
        <v>353</v>
      </c>
      <c r="F139" s="138" t="s">
        <v>2451</v>
      </c>
      <c r="G139" s="139" t="s">
        <v>2132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38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259</v>
      </c>
      <c r="AT139" s="147" t="s">
        <v>254</v>
      </c>
      <c r="AU139" s="147" t="s">
        <v>80</v>
      </c>
      <c r="AY139" s="17" t="s">
        <v>252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80</v>
      </c>
      <c r="BK139" s="148">
        <f>ROUND(I139*H139,2)</f>
        <v>0</v>
      </c>
      <c r="BL139" s="17" t="s">
        <v>259</v>
      </c>
      <c r="BM139" s="147" t="s">
        <v>444</v>
      </c>
    </row>
    <row r="140" spans="2:65" s="1" customFormat="1" ht="24.2" customHeight="1">
      <c r="B140" s="32"/>
      <c r="C140" s="136" t="s">
        <v>359</v>
      </c>
      <c r="D140" s="136" t="s">
        <v>254</v>
      </c>
      <c r="E140" s="137" t="s">
        <v>359</v>
      </c>
      <c r="F140" s="138" t="s">
        <v>2452</v>
      </c>
      <c r="G140" s="139" t="s">
        <v>2132</v>
      </c>
      <c r="H140" s="140">
        <v>1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38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259</v>
      </c>
      <c r="AT140" s="147" t="s">
        <v>254</v>
      </c>
      <c r="AU140" s="147" t="s">
        <v>80</v>
      </c>
      <c r="AY140" s="17" t="s">
        <v>252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80</v>
      </c>
      <c r="BK140" s="148">
        <f>ROUND(I140*H140,2)</f>
        <v>0</v>
      </c>
      <c r="BL140" s="17" t="s">
        <v>259</v>
      </c>
      <c r="BM140" s="147" t="s">
        <v>456</v>
      </c>
    </row>
    <row r="141" spans="2:65" s="1" customFormat="1" ht="24.2" customHeight="1">
      <c r="B141" s="32"/>
      <c r="C141" s="136" t="s">
        <v>363</v>
      </c>
      <c r="D141" s="136" t="s">
        <v>254</v>
      </c>
      <c r="E141" s="137" t="s">
        <v>363</v>
      </c>
      <c r="F141" s="138" t="s">
        <v>2453</v>
      </c>
      <c r="G141" s="139" t="s">
        <v>2132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38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259</v>
      </c>
      <c r="AT141" s="147" t="s">
        <v>254</v>
      </c>
      <c r="AU141" s="147" t="s">
        <v>80</v>
      </c>
      <c r="AY141" s="17" t="s">
        <v>252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80</v>
      </c>
      <c r="BK141" s="148">
        <f>ROUND(I141*H141,2)</f>
        <v>0</v>
      </c>
      <c r="BL141" s="17" t="s">
        <v>259</v>
      </c>
      <c r="BM141" s="147" t="s">
        <v>468</v>
      </c>
    </row>
    <row r="142" spans="2:65" s="1" customFormat="1" ht="24.2" customHeight="1">
      <c r="B142" s="32"/>
      <c r="C142" s="136" t="s">
        <v>368</v>
      </c>
      <c r="D142" s="136" t="s">
        <v>254</v>
      </c>
      <c r="E142" s="137" t="s">
        <v>368</v>
      </c>
      <c r="F142" s="138" t="s">
        <v>2454</v>
      </c>
      <c r="G142" s="139" t="s">
        <v>2132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38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259</v>
      </c>
      <c r="AT142" s="147" t="s">
        <v>254</v>
      </c>
      <c r="AU142" s="147" t="s">
        <v>80</v>
      </c>
      <c r="AY142" s="17" t="s">
        <v>252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80</v>
      </c>
      <c r="BK142" s="148">
        <f>ROUND(I142*H142,2)</f>
        <v>0</v>
      </c>
      <c r="BL142" s="17" t="s">
        <v>259</v>
      </c>
      <c r="BM142" s="147" t="s">
        <v>489</v>
      </c>
    </row>
    <row r="143" spans="2:65" s="1" customFormat="1" ht="21.75" customHeight="1">
      <c r="B143" s="32"/>
      <c r="C143" s="136" t="s">
        <v>373</v>
      </c>
      <c r="D143" s="136" t="s">
        <v>254</v>
      </c>
      <c r="E143" s="137" t="s">
        <v>373</v>
      </c>
      <c r="F143" s="138" t="s">
        <v>2455</v>
      </c>
      <c r="G143" s="139" t="s">
        <v>2132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38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259</v>
      </c>
      <c r="AT143" s="147" t="s">
        <v>254</v>
      </c>
      <c r="AU143" s="147" t="s">
        <v>80</v>
      </c>
      <c r="AY143" s="17" t="s">
        <v>252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80</v>
      </c>
      <c r="BK143" s="148">
        <f>ROUND(I143*H143,2)</f>
        <v>0</v>
      </c>
      <c r="BL143" s="17" t="s">
        <v>259</v>
      </c>
      <c r="BM143" s="147" t="s">
        <v>502</v>
      </c>
    </row>
    <row r="144" spans="2:65" s="1" customFormat="1" ht="21.75" customHeight="1">
      <c r="B144" s="32"/>
      <c r="C144" s="136" t="s">
        <v>380</v>
      </c>
      <c r="D144" s="136" t="s">
        <v>254</v>
      </c>
      <c r="E144" s="137" t="s">
        <v>380</v>
      </c>
      <c r="F144" s="138" t="s">
        <v>2456</v>
      </c>
      <c r="G144" s="139" t="s">
        <v>2132</v>
      </c>
      <c r="H144" s="140">
        <v>3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38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259</v>
      </c>
      <c r="AT144" s="147" t="s">
        <v>254</v>
      </c>
      <c r="AU144" s="147" t="s">
        <v>80</v>
      </c>
      <c r="AY144" s="17" t="s">
        <v>252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80</v>
      </c>
      <c r="BK144" s="148">
        <f>ROUND(I144*H144,2)</f>
        <v>0</v>
      </c>
      <c r="BL144" s="17" t="s">
        <v>259</v>
      </c>
      <c r="BM144" s="147" t="s">
        <v>553</v>
      </c>
    </row>
    <row r="145" spans="2:65" s="1" customFormat="1" ht="16.5" customHeight="1">
      <c r="B145" s="32"/>
      <c r="C145" s="136" t="s">
        <v>399</v>
      </c>
      <c r="D145" s="136" t="s">
        <v>254</v>
      </c>
      <c r="E145" s="137" t="s">
        <v>399</v>
      </c>
      <c r="F145" s="138" t="s">
        <v>2457</v>
      </c>
      <c r="G145" s="139" t="s">
        <v>2132</v>
      </c>
      <c r="H145" s="140">
        <v>3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38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259</v>
      </c>
      <c r="AT145" s="147" t="s">
        <v>254</v>
      </c>
      <c r="AU145" s="147" t="s">
        <v>80</v>
      </c>
      <c r="AY145" s="17" t="s">
        <v>252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80</v>
      </c>
      <c r="BK145" s="148">
        <f>ROUND(I145*H145,2)</f>
        <v>0</v>
      </c>
      <c r="BL145" s="17" t="s">
        <v>259</v>
      </c>
      <c r="BM145" s="147" t="s">
        <v>565</v>
      </c>
    </row>
    <row r="146" spans="2:65" s="1" customFormat="1" ht="16.5" customHeight="1">
      <c r="B146" s="32"/>
      <c r="C146" s="136" t="s">
        <v>405</v>
      </c>
      <c r="D146" s="136" t="s">
        <v>254</v>
      </c>
      <c r="E146" s="137" t="s">
        <v>405</v>
      </c>
      <c r="F146" s="138" t="s">
        <v>2458</v>
      </c>
      <c r="G146" s="139" t="s">
        <v>2132</v>
      </c>
      <c r="H146" s="140">
        <v>3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38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259</v>
      </c>
      <c r="AT146" s="147" t="s">
        <v>254</v>
      </c>
      <c r="AU146" s="147" t="s">
        <v>80</v>
      </c>
      <c r="AY146" s="17" t="s">
        <v>252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80</v>
      </c>
      <c r="BK146" s="148">
        <f>ROUND(I146*H146,2)</f>
        <v>0</v>
      </c>
      <c r="BL146" s="17" t="s">
        <v>259</v>
      </c>
      <c r="BM146" s="147" t="s">
        <v>578</v>
      </c>
    </row>
    <row r="147" spans="2:65" s="1" customFormat="1" ht="24.2" customHeight="1">
      <c r="B147" s="32"/>
      <c r="C147" s="136" t="s">
        <v>7</v>
      </c>
      <c r="D147" s="136" t="s">
        <v>254</v>
      </c>
      <c r="E147" s="137" t="s">
        <v>7</v>
      </c>
      <c r="F147" s="138" t="s">
        <v>2459</v>
      </c>
      <c r="G147" s="139" t="s">
        <v>2132</v>
      </c>
      <c r="H147" s="140">
        <v>3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38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259</v>
      </c>
      <c r="AT147" s="147" t="s">
        <v>254</v>
      </c>
      <c r="AU147" s="147" t="s">
        <v>80</v>
      </c>
      <c r="AY147" s="17" t="s">
        <v>252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80</v>
      </c>
      <c r="BK147" s="148">
        <f>ROUND(I147*H147,2)</f>
        <v>0</v>
      </c>
      <c r="BL147" s="17" t="s">
        <v>259</v>
      </c>
      <c r="BM147" s="147" t="s">
        <v>590</v>
      </c>
    </row>
    <row r="148" spans="2:65" s="1" customFormat="1" ht="21.75" customHeight="1">
      <c r="B148" s="32"/>
      <c r="C148" s="136" t="s">
        <v>420</v>
      </c>
      <c r="D148" s="136" t="s">
        <v>254</v>
      </c>
      <c r="E148" s="137" t="s">
        <v>420</v>
      </c>
      <c r="F148" s="138" t="s">
        <v>2460</v>
      </c>
      <c r="G148" s="139" t="s">
        <v>2132</v>
      </c>
      <c r="H148" s="140">
        <v>3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38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259</v>
      </c>
      <c r="AT148" s="147" t="s">
        <v>254</v>
      </c>
      <c r="AU148" s="147" t="s">
        <v>80</v>
      </c>
      <c r="AY148" s="17" t="s">
        <v>252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80</v>
      </c>
      <c r="BK148" s="148">
        <f>ROUND(I148*H148,2)</f>
        <v>0</v>
      </c>
      <c r="BL148" s="17" t="s">
        <v>259</v>
      </c>
      <c r="BM148" s="147" t="s">
        <v>602</v>
      </c>
    </row>
    <row r="149" spans="2:65" s="1" customFormat="1" ht="21.75" customHeight="1">
      <c r="B149" s="32"/>
      <c r="C149" s="136" t="s">
        <v>424</v>
      </c>
      <c r="D149" s="136" t="s">
        <v>254</v>
      </c>
      <c r="E149" s="137" t="s">
        <v>424</v>
      </c>
      <c r="F149" s="138" t="s">
        <v>2461</v>
      </c>
      <c r="G149" s="139" t="s">
        <v>2132</v>
      </c>
      <c r="H149" s="140">
        <v>3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38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259</v>
      </c>
      <c r="AT149" s="147" t="s">
        <v>254</v>
      </c>
      <c r="AU149" s="147" t="s">
        <v>80</v>
      </c>
      <c r="AY149" s="17" t="s">
        <v>252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80</v>
      </c>
      <c r="BK149" s="148">
        <f>ROUND(I149*H149,2)</f>
        <v>0</v>
      </c>
      <c r="BL149" s="17" t="s">
        <v>259</v>
      </c>
      <c r="BM149" s="147" t="s">
        <v>614</v>
      </c>
    </row>
    <row r="150" spans="2:65" s="1" customFormat="1" ht="24.2" customHeight="1">
      <c r="B150" s="32"/>
      <c r="C150" s="136" t="s">
        <v>431</v>
      </c>
      <c r="D150" s="136" t="s">
        <v>254</v>
      </c>
      <c r="E150" s="137" t="s">
        <v>431</v>
      </c>
      <c r="F150" s="138" t="s">
        <v>2452</v>
      </c>
      <c r="G150" s="139" t="s">
        <v>2132</v>
      </c>
      <c r="H150" s="140">
        <v>3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38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259</v>
      </c>
      <c r="AT150" s="147" t="s">
        <v>254</v>
      </c>
      <c r="AU150" s="147" t="s">
        <v>80</v>
      </c>
      <c r="AY150" s="17" t="s">
        <v>252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80</v>
      </c>
      <c r="BK150" s="148">
        <f>ROUND(I150*H150,2)</f>
        <v>0</v>
      </c>
      <c r="BL150" s="17" t="s">
        <v>259</v>
      </c>
      <c r="BM150" s="147" t="s">
        <v>637</v>
      </c>
    </row>
    <row r="151" spans="2:65" s="1" customFormat="1" ht="16.5" customHeight="1">
      <c r="B151" s="32"/>
      <c r="C151" s="136" t="s">
        <v>438</v>
      </c>
      <c r="D151" s="136" t="s">
        <v>254</v>
      </c>
      <c r="E151" s="137" t="s">
        <v>438</v>
      </c>
      <c r="F151" s="138" t="s">
        <v>2462</v>
      </c>
      <c r="G151" s="139" t="s">
        <v>2132</v>
      </c>
      <c r="H151" s="140">
        <v>3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38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259</v>
      </c>
      <c r="AT151" s="147" t="s">
        <v>254</v>
      </c>
      <c r="AU151" s="147" t="s">
        <v>80</v>
      </c>
      <c r="AY151" s="17" t="s">
        <v>252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80</v>
      </c>
      <c r="BK151" s="148">
        <f>ROUND(I151*H151,2)</f>
        <v>0</v>
      </c>
      <c r="BL151" s="17" t="s">
        <v>259</v>
      </c>
      <c r="BM151" s="147" t="s">
        <v>655</v>
      </c>
    </row>
    <row r="152" spans="2:65" s="1" customFormat="1" ht="16.5" customHeight="1">
      <c r="B152" s="32"/>
      <c r="C152" s="136" t="s">
        <v>444</v>
      </c>
      <c r="D152" s="136" t="s">
        <v>254</v>
      </c>
      <c r="E152" s="137" t="s">
        <v>444</v>
      </c>
      <c r="F152" s="138" t="s">
        <v>2463</v>
      </c>
      <c r="G152" s="139" t="s">
        <v>2132</v>
      </c>
      <c r="H152" s="140">
        <v>3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38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259</v>
      </c>
      <c r="AT152" s="147" t="s">
        <v>254</v>
      </c>
      <c r="AU152" s="147" t="s">
        <v>80</v>
      </c>
      <c r="AY152" s="17" t="s">
        <v>252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80</v>
      </c>
      <c r="BK152" s="148">
        <f>ROUND(I152*H152,2)</f>
        <v>0</v>
      </c>
      <c r="BL152" s="17" t="s">
        <v>259</v>
      </c>
      <c r="BM152" s="147" t="s">
        <v>668</v>
      </c>
    </row>
    <row r="153" spans="2:65" s="1" customFormat="1" ht="21.75" customHeight="1">
      <c r="B153" s="32"/>
      <c r="C153" s="136" t="s">
        <v>449</v>
      </c>
      <c r="D153" s="136" t="s">
        <v>254</v>
      </c>
      <c r="E153" s="137" t="s">
        <v>449</v>
      </c>
      <c r="F153" s="138" t="s">
        <v>2464</v>
      </c>
      <c r="G153" s="139" t="s">
        <v>2132</v>
      </c>
      <c r="H153" s="140">
        <v>3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38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259</v>
      </c>
      <c r="AT153" s="147" t="s">
        <v>254</v>
      </c>
      <c r="AU153" s="147" t="s">
        <v>80</v>
      </c>
      <c r="AY153" s="17" t="s">
        <v>252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80</v>
      </c>
      <c r="BK153" s="148">
        <f>ROUND(I153*H153,2)</f>
        <v>0</v>
      </c>
      <c r="BL153" s="17" t="s">
        <v>259</v>
      </c>
      <c r="BM153" s="147" t="s">
        <v>684</v>
      </c>
    </row>
    <row r="154" spans="2:65" s="1" customFormat="1" ht="21.75" customHeight="1">
      <c r="B154" s="32"/>
      <c r="C154" s="136" t="s">
        <v>456</v>
      </c>
      <c r="D154" s="136" t="s">
        <v>254</v>
      </c>
      <c r="E154" s="137" t="s">
        <v>456</v>
      </c>
      <c r="F154" s="138" t="s">
        <v>2465</v>
      </c>
      <c r="G154" s="139" t="s">
        <v>2132</v>
      </c>
      <c r="H154" s="140">
        <v>3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38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259</v>
      </c>
      <c r="AT154" s="147" t="s">
        <v>254</v>
      </c>
      <c r="AU154" s="147" t="s">
        <v>80</v>
      </c>
      <c r="AY154" s="17" t="s">
        <v>252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80</v>
      </c>
      <c r="BK154" s="148">
        <f>ROUND(I154*H154,2)</f>
        <v>0</v>
      </c>
      <c r="BL154" s="17" t="s">
        <v>259</v>
      </c>
      <c r="BM154" s="147" t="s">
        <v>697</v>
      </c>
    </row>
    <row r="155" spans="2:65" s="1" customFormat="1" ht="24.2" customHeight="1">
      <c r="B155" s="32"/>
      <c r="C155" s="136" t="s">
        <v>462</v>
      </c>
      <c r="D155" s="136" t="s">
        <v>254</v>
      </c>
      <c r="E155" s="137" t="s">
        <v>462</v>
      </c>
      <c r="F155" s="138" t="s">
        <v>2466</v>
      </c>
      <c r="G155" s="139" t="s">
        <v>2132</v>
      </c>
      <c r="H155" s="140">
        <v>3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38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259</v>
      </c>
      <c r="AT155" s="147" t="s">
        <v>254</v>
      </c>
      <c r="AU155" s="147" t="s">
        <v>80</v>
      </c>
      <c r="AY155" s="17" t="s">
        <v>252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80</v>
      </c>
      <c r="BK155" s="148">
        <f>ROUND(I155*H155,2)</f>
        <v>0</v>
      </c>
      <c r="BL155" s="17" t="s">
        <v>259</v>
      </c>
      <c r="BM155" s="147" t="s">
        <v>707</v>
      </c>
    </row>
    <row r="156" spans="2:65" s="1" customFormat="1" ht="24.2" customHeight="1">
      <c r="B156" s="32"/>
      <c r="C156" s="136" t="s">
        <v>468</v>
      </c>
      <c r="D156" s="136" t="s">
        <v>254</v>
      </c>
      <c r="E156" s="137" t="s">
        <v>468</v>
      </c>
      <c r="F156" s="138" t="s">
        <v>2467</v>
      </c>
      <c r="G156" s="139" t="s">
        <v>2132</v>
      </c>
      <c r="H156" s="140">
        <v>3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38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259</v>
      </c>
      <c r="AT156" s="147" t="s">
        <v>254</v>
      </c>
      <c r="AU156" s="147" t="s">
        <v>80</v>
      </c>
      <c r="AY156" s="17" t="s">
        <v>252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80</v>
      </c>
      <c r="BK156" s="148">
        <f>ROUND(I156*H156,2)</f>
        <v>0</v>
      </c>
      <c r="BL156" s="17" t="s">
        <v>259</v>
      </c>
      <c r="BM156" s="147" t="s">
        <v>717</v>
      </c>
    </row>
    <row r="157" spans="2:65" s="1" customFormat="1" ht="21.75" customHeight="1">
      <c r="B157" s="32"/>
      <c r="C157" s="136" t="s">
        <v>481</v>
      </c>
      <c r="D157" s="136" t="s">
        <v>254</v>
      </c>
      <c r="E157" s="137" t="s">
        <v>481</v>
      </c>
      <c r="F157" s="138" t="s">
        <v>2468</v>
      </c>
      <c r="G157" s="139" t="s">
        <v>2132</v>
      </c>
      <c r="H157" s="140">
        <v>3</v>
      </c>
      <c r="I157" s="141"/>
      <c r="J157" s="142">
        <f>ROUND(I157*H157,2)</f>
        <v>0</v>
      </c>
      <c r="K157" s="138" t="s">
        <v>1</v>
      </c>
      <c r="L157" s="32"/>
      <c r="M157" s="188" t="s">
        <v>1</v>
      </c>
      <c r="N157" s="189" t="s">
        <v>38</v>
      </c>
      <c r="O157" s="190"/>
      <c r="P157" s="191">
        <f>O157*H157</f>
        <v>0</v>
      </c>
      <c r="Q157" s="191">
        <v>0</v>
      </c>
      <c r="R157" s="191">
        <f>Q157*H157</f>
        <v>0</v>
      </c>
      <c r="S157" s="191">
        <v>0</v>
      </c>
      <c r="T157" s="192">
        <f>S157*H157</f>
        <v>0</v>
      </c>
      <c r="AR157" s="147" t="s">
        <v>259</v>
      </c>
      <c r="AT157" s="147" t="s">
        <v>254</v>
      </c>
      <c r="AU157" s="147" t="s">
        <v>80</v>
      </c>
      <c r="AY157" s="17" t="s">
        <v>252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80</v>
      </c>
      <c r="BK157" s="148">
        <f>ROUND(I157*H157,2)</f>
        <v>0</v>
      </c>
      <c r="BL157" s="17" t="s">
        <v>259</v>
      </c>
      <c r="BM157" s="147" t="s">
        <v>732</v>
      </c>
    </row>
    <row r="158" spans="2:65" s="1" customFormat="1" ht="6.95" customHeight="1">
      <c r="B158" s="44"/>
      <c r="C158" s="45"/>
      <c r="D158" s="45"/>
      <c r="E158" s="45"/>
      <c r="F158" s="45"/>
      <c r="G158" s="45"/>
      <c r="H158" s="45"/>
      <c r="I158" s="45"/>
      <c r="J158" s="45"/>
      <c r="K158" s="45"/>
      <c r="L158" s="32"/>
    </row>
  </sheetData>
  <sheetProtection algorithmName="SHA-512" hashValue="QrCv1a3I6jAkm+7HXqJNuZkQi4r9ebHphDsO+D7ZJ9ODy28wn2oFiyBWBABK/0q3d7jyUWwpoBZOFHuplqM9Rg==" saltValue="esi9SvT1CGBSlAa4+7qeGForLWcRg4u78KMGcfqMmmdvcwjiL/eARXzawkZX1QsMajK3gU8poM2f4nlnJn33MQ==" spinCount="100000" sheet="1" objects="1" scenarios="1" formatColumns="0" formatRows="0" autoFilter="0"/>
  <autoFilter ref="C124:K157" xr:uid="{00000000-0009-0000-0000-000008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n_x00e1_ln_x00ed_verze xmlns="4116cb6e-70e0-4477-8a9d-d544e24d8291">false</Fin_x00e1_ln_x00ed_verz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B842FECC5D4141B6C29D631F0D2ADE" ma:contentTypeVersion="4" ma:contentTypeDescription="Vytvoří nový dokument" ma:contentTypeScope="" ma:versionID="5ecd4358afa6401021707ddd214d12eb">
  <xsd:schema xmlns:xsd="http://www.w3.org/2001/XMLSchema" xmlns:xs="http://www.w3.org/2001/XMLSchema" xmlns:p="http://schemas.microsoft.com/office/2006/metadata/properties" xmlns:ns2="4116cb6e-70e0-4477-8a9d-d544e24d8291" targetNamespace="http://schemas.microsoft.com/office/2006/metadata/properties" ma:root="true" ma:fieldsID="826da636ec338076514d7acc72c9a1d2" ns2:_="">
    <xsd:import namespace="4116cb6e-70e0-4477-8a9d-d544e24d82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Fin_x00e1_ln_x00ed_verz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6cb6e-70e0-4477-8a9d-d544e24d82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in_x00e1_ln_x00ed_verze" ma:index="11" nillable="true" ma:displayName="Finální verze" ma:default="0" ma:format="Dropdown" ma:internalName="Fin_x00e1_ln_x00ed_verz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EA47E3-756B-4DB7-A39D-F356D300E993}"/>
</file>

<file path=customXml/itemProps2.xml><?xml version="1.0" encoding="utf-8"?>
<ds:datastoreItem xmlns:ds="http://schemas.openxmlformats.org/officeDocument/2006/customXml" ds:itemID="{C5EABBD1-9C05-4E70-861C-43E41A971D40}"/>
</file>

<file path=customXml/itemProps3.xml><?xml version="1.0" encoding="utf-8"?>
<ds:datastoreItem xmlns:ds="http://schemas.openxmlformats.org/officeDocument/2006/customXml" ds:itemID="{0CDE9CCC-67AB-46F7-BBF3-69B40EFFA0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DESKTOP-P90PJC4\uzivatel</dc:creator>
  <cp:keywords/>
  <dc:description/>
  <cp:lastModifiedBy>Basel Radoslav</cp:lastModifiedBy>
  <cp:revision/>
  <dcterms:created xsi:type="dcterms:W3CDTF">2025-11-18T08:05:11Z</dcterms:created>
  <dcterms:modified xsi:type="dcterms:W3CDTF">2026-02-13T05:51:08Z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0x01010078B842FECC5D4141B6C29D631F0D2ADE</vt:lpwstr>
  </property>
</Properties>
</file>