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mc:AlternateContent xmlns:mc="http://schemas.openxmlformats.org/markup-compatibility/2006">
    <mc:Choice Requires="x15">
      <x15ac:absPath xmlns:x15ac="http://schemas.microsoft.com/office/spreadsheetml/2010/11/ac" url="C:\work win\FN Gastro\"/>
    </mc:Choice>
  </mc:AlternateContent>
  <xr:revisionPtr revIDLastSave="0" documentId="8_{D1905E23-F4BD-407D-AE34-5E2FF97C80E2}" xr6:coauthVersionLast="47" xr6:coauthVersionMax="47" xr10:uidLastSave="{00000000-0000-0000-0000-000000000000}"/>
  <bookViews>
    <workbookView xWindow="-108" yWindow="-108" windowWidth="46296" windowHeight="25416" xr2:uid="{5B2AEBBF-689B-4CD4-A0CF-EDF103329A18}"/>
  </bookViews>
  <sheets>
    <sheet name="Rekapitulace stavby" sheetId="1" r:id="rId1"/>
    <sheet name="A.10 - Gastrotechnologie ..."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K247" i="2" l="1"/>
  <c r="BI247" i="2"/>
  <c r="BH247" i="2"/>
  <c r="BG247" i="2"/>
  <c r="BF247" i="2"/>
  <c r="T247" i="2"/>
  <c r="T246" i="2" s="1"/>
  <c r="R247" i="2"/>
  <c r="R246" i="2" s="1"/>
  <c r="P247" i="2"/>
  <c r="J247" i="2"/>
  <c r="BE247" i="2" s="1"/>
  <c r="BK246" i="2"/>
  <c r="J246" i="2" s="1"/>
  <c r="J106" i="2" s="1"/>
  <c r="P246" i="2"/>
  <c r="BK245" i="2"/>
  <c r="BK244" i="2" s="1"/>
  <c r="J244" i="2" s="1"/>
  <c r="J105" i="2" s="1"/>
  <c r="BI245" i="2"/>
  <c r="BH245" i="2"/>
  <c r="BG245" i="2"/>
  <c r="BF245" i="2"/>
  <c r="T245" i="2"/>
  <c r="T244" i="2" s="1"/>
  <c r="R245" i="2"/>
  <c r="P245" i="2"/>
  <c r="P244" i="2" s="1"/>
  <c r="J245" i="2"/>
  <c r="BE245" i="2" s="1"/>
  <c r="R244" i="2"/>
  <c r="BK243" i="2"/>
  <c r="BK242" i="2" s="1"/>
  <c r="J242" i="2" s="1"/>
  <c r="J104" i="2" s="1"/>
  <c r="BI243" i="2"/>
  <c r="BH243" i="2"/>
  <c r="BG243" i="2"/>
  <c r="BF243" i="2"/>
  <c r="T243" i="2"/>
  <c r="T242" i="2" s="1"/>
  <c r="R243" i="2"/>
  <c r="R242" i="2" s="1"/>
  <c r="P243" i="2"/>
  <c r="P242" i="2" s="1"/>
  <c r="J243" i="2"/>
  <c r="BE243" i="2" s="1"/>
  <c r="BK241" i="2"/>
  <c r="BI241" i="2"/>
  <c r="BH241" i="2"/>
  <c r="BG241" i="2"/>
  <c r="BF241" i="2"/>
  <c r="T241" i="2"/>
  <c r="R241" i="2"/>
  <c r="P241" i="2"/>
  <c r="J241" i="2"/>
  <c r="BE241" i="2" s="1"/>
  <c r="BK240" i="2"/>
  <c r="BI240" i="2"/>
  <c r="BH240" i="2"/>
  <c r="BG240" i="2"/>
  <c r="BF240" i="2"/>
  <c r="T240" i="2"/>
  <c r="R240" i="2"/>
  <c r="P240" i="2"/>
  <c r="J240" i="2"/>
  <c r="BE240" i="2" s="1"/>
  <c r="BK239" i="2"/>
  <c r="BI239" i="2"/>
  <c r="BH239" i="2"/>
  <c r="BG239" i="2"/>
  <c r="BF239" i="2"/>
  <c r="T239" i="2"/>
  <c r="R239" i="2"/>
  <c r="P239" i="2"/>
  <c r="J239" i="2"/>
  <c r="BE239" i="2" s="1"/>
  <c r="BK238" i="2"/>
  <c r="BI238" i="2"/>
  <c r="BH238" i="2"/>
  <c r="BG238" i="2"/>
  <c r="BF238" i="2"/>
  <c r="T238" i="2"/>
  <c r="R238" i="2"/>
  <c r="P238" i="2"/>
  <c r="J238" i="2"/>
  <c r="BE238" i="2" s="1"/>
  <c r="BK237" i="2"/>
  <c r="BI237" i="2"/>
  <c r="BH237" i="2"/>
  <c r="BG237" i="2"/>
  <c r="BF237" i="2"/>
  <c r="BE237" i="2"/>
  <c r="T237" i="2"/>
  <c r="R237" i="2"/>
  <c r="P237" i="2"/>
  <c r="J237" i="2"/>
  <c r="BK236" i="2"/>
  <c r="BI236" i="2"/>
  <c r="BH236" i="2"/>
  <c r="BG236" i="2"/>
  <c r="BF236" i="2"/>
  <c r="T236" i="2"/>
  <c r="R236" i="2"/>
  <c r="P236" i="2"/>
  <c r="J236" i="2"/>
  <c r="BE236" i="2" s="1"/>
  <c r="BK235" i="2"/>
  <c r="BI235" i="2"/>
  <c r="BH235" i="2"/>
  <c r="BG235" i="2"/>
  <c r="BF235" i="2"/>
  <c r="T235" i="2"/>
  <c r="R235" i="2"/>
  <c r="P235" i="2"/>
  <c r="J235" i="2"/>
  <c r="BE235" i="2" s="1"/>
  <c r="BK234" i="2"/>
  <c r="BI234" i="2"/>
  <c r="BH234" i="2"/>
  <c r="BG234" i="2"/>
  <c r="BF234" i="2"/>
  <c r="T234" i="2"/>
  <c r="R234" i="2"/>
  <c r="P234" i="2"/>
  <c r="J234" i="2"/>
  <c r="BE234" i="2" s="1"/>
  <c r="BK233" i="2"/>
  <c r="BI233" i="2"/>
  <c r="BH233" i="2"/>
  <c r="BG233" i="2"/>
  <c r="BF233" i="2"/>
  <c r="T233" i="2"/>
  <c r="R233" i="2"/>
  <c r="P233" i="2"/>
  <c r="J233" i="2"/>
  <c r="BE233" i="2" s="1"/>
  <c r="BK232" i="2"/>
  <c r="BI232" i="2"/>
  <c r="BH232" i="2"/>
  <c r="BG232" i="2"/>
  <c r="BF232" i="2"/>
  <c r="BE232" i="2"/>
  <c r="T232" i="2"/>
  <c r="R232" i="2"/>
  <c r="P232" i="2"/>
  <c r="J232" i="2"/>
  <c r="BK230" i="2"/>
  <c r="BI230" i="2"/>
  <c r="BH230" i="2"/>
  <c r="BG230" i="2"/>
  <c r="BF230" i="2"/>
  <c r="T230" i="2"/>
  <c r="R230" i="2"/>
  <c r="P230" i="2"/>
  <c r="J230" i="2"/>
  <c r="BE230" i="2" s="1"/>
  <c r="BK229" i="2"/>
  <c r="BI229" i="2"/>
  <c r="BH229" i="2"/>
  <c r="BG229" i="2"/>
  <c r="BF229" i="2"/>
  <c r="T229" i="2"/>
  <c r="R229" i="2"/>
  <c r="P229" i="2"/>
  <c r="J229" i="2"/>
  <c r="BE229" i="2" s="1"/>
  <c r="BK228" i="2"/>
  <c r="BI228" i="2"/>
  <c r="BH228" i="2"/>
  <c r="BG228" i="2"/>
  <c r="BF228" i="2"/>
  <c r="T228" i="2"/>
  <c r="R228" i="2"/>
  <c r="P228" i="2"/>
  <c r="J228" i="2"/>
  <c r="BE228" i="2" s="1"/>
  <c r="BK227" i="2"/>
  <c r="BI227" i="2"/>
  <c r="BH227" i="2"/>
  <c r="BG227" i="2"/>
  <c r="BF227" i="2"/>
  <c r="T227" i="2"/>
  <c r="R227" i="2"/>
  <c r="P227" i="2"/>
  <c r="J227" i="2"/>
  <c r="BE227" i="2" s="1"/>
  <c r="BK226" i="2"/>
  <c r="BI226" i="2"/>
  <c r="BH226" i="2"/>
  <c r="BG226" i="2"/>
  <c r="BF226" i="2"/>
  <c r="T226" i="2"/>
  <c r="R226" i="2"/>
  <c r="P226" i="2"/>
  <c r="J226" i="2"/>
  <c r="BE226" i="2" s="1"/>
  <c r="BK225" i="2"/>
  <c r="BI225" i="2"/>
  <c r="BH225" i="2"/>
  <c r="BG225" i="2"/>
  <c r="BF225" i="2"/>
  <c r="T225" i="2"/>
  <c r="R225" i="2"/>
  <c r="P225" i="2"/>
  <c r="J225" i="2"/>
  <c r="BE225" i="2" s="1"/>
  <c r="BK224" i="2"/>
  <c r="BI224" i="2"/>
  <c r="BH224" i="2"/>
  <c r="BG224" i="2"/>
  <c r="BF224" i="2"/>
  <c r="T224" i="2"/>
  <c r="R224" i="2"/>
  <c r="P224" i="2"/>
  <c r="J224" i="2"/>
  <c r="BE224" i="2" s="1"/>
  <c r="BK223" i="2"/>
  <c r="BI223" i="2"/>
  <c r="BH223" i="2"/>
  <c r="BG223" i="2"/>
  <c r="BF223" i="2"/>
  <c r="T223" i="2"/>
  <c r="R223" i="2"/>
  <c r="P223" i="2"/>
  <c r="J223" i="2"/>
  <c r="BE223" i="2" s="1"/>
  <c r="BK222" i="2"/>
  <c r="BI222" i="2"/>
  <c r="BH222" i="2"/>
  <c r="BG222" i="2"/>
  <c r="BF222" i="2"/>
  <c r="T222" i="2"/>
  <c r="R222" i="2"/>
  <c r="P222" i="2"/>
  <c r="J222" i="2"/>
  <c r="BE222" i="2" s="1"/>
  <c r="BK221" i="2"/>
  <c r="BI221" i="2"/>
  <c r="BH221" i="2"/>
  <c r="BG221" i="2"/>
  <c r="BF221" i="2"/>
  <c r="T221" i="2"/>
  <c r="R221" i="2"/>
  <c r="P221" i="2"/>
  <c r="J221" i="2"/>
  <c r="BE221" i="2" s="1"/>
  <c r="BK220" i="2"/>
  <c r="BI220" i="2"/>
  <c r="BH220" i="2"/>
  <c r="BG220" i="2"/>
  <c r="BF220" i="2"/>
  <c r="T220" i="2"/>
  <c r="R220" i="2"/>
  <c r="P220" i="2"/>
  <c r="J220" i="2"/>
  <c r="BE220" i="2" s="1"/>
  <c r="BK219" i="2"/>
  <c r="BI219" i="2"/>
  <c r="BH219" i="2"/>
  <c r="BG219" i="2"/>
  <c r="BF219" i="2"/>
  <c r="T219" i="2"/>
  <c r="R219" i="2"/>
  <c r="P219" i="2"/>
  <c r="J219" i="2"/>
  <c r="BE219" i="2" s="1"/>
  <c r="BK218" i="2"/>
  <c r="BI218" i="2"/>
  <c r="BH218" i="2"/>
  <c r="BG218" i="2"/>
  <c r="BF218" i="2"/>
  <c r="T218" i="2"/>
  <c r="R218" i="2"/>
  <c r="P218" i="2"/>
  <c r="J218" i="2"/>
  <c r="BE218" i="2" s="1"/>
  <c r="BK217" i="2"/>
  <c r="BI217" i="2"/>
  <c r="BH217" i="2"/>
  <c r="BG217" i="2"/>
  <c r="BF217" i="2"/>
  <c r="T217" i="2"/>
  <c r="R217" i="2"/>
  <c r="P217" i="2"/>
  <c r="P215" i="2" s="1"/>
  <c r="J217" i="2"/>
  <c r="BE217" i="2" s="1"/>
  <c r="BK216" i="2"/>
  <c r="BI216" i="2"/>
  <c r="BH216" i="2"/>
  <c r="BG216" i="2"/>
  <c r="BF216" i="2"/>
  <c r="T216" i="2"/>
  <c r="R216" i="2"/>
  <c r="P216" i="2"/>
  <c r="J216" i="2"/>
  <c r="BE216" i="2" s="1"/>
  <c r="BK214" i="2"/>
  <c r="BI214" i="2"/>
  <c r="BH214" i="2"/>
  <c r="BG214" i="2"/>
  <c r="BF214" i="2"/>
  <c r="T214" i="2"/>
  <c r="R214" i="2"/>
  <c r="P214" i="2"/>
  <c r="J214" i="2"/>
  <c r="BE214" i="2" s="1"/>
  <c r="BK213" i="2"/>
  <c r="BI213" i="2"/>
  <c r="BH213" i="2"/>
  <c r="BG213" i="2"/>
  <c r="BF213" i="2"/>
  <c r="T213" i="2"/>
  <c r="R213" i="2"/>
  <c r="P213" i="2"/>
  <c r="J213" i="2"/>
  <c r="BE213" i="2" s="1"/>
  <c r="BK212" i="2"/>
  <c r="BI212" i="2"/>
  <c r="BH212" i="2"/>
  <c r="BG212" i="2"/>
  <c r="BF212" i="2"/>
  <c r="T212" i="2"/>
  <c r="R212" i="2"/>
  <c r="P212" i="2"/>
  <c r="J212" i="2"/>
  <c r="BE212" i="2" s="1"/>
  <c r="BK211" i="2"/>
  <c r="BI211" i="2"/>
  <c r="BH211" i="2"/>
  <c r="BG211" i="2"/>
  <c r="BF211" i="2"/>
  <c r="T211" i="2"/>
  <c r="R211" i="2"/>
  <c r="P211" i="2"/>
  <c r="J211" i="2"/>
  <c r="BE211" i="2" s="1"/>
  <c r="BK210" i="2"/>
  <c r="BI210" i="2"/>
  <c r="BH210" i="2"/>
  <c r="BG210" i="2"/>
  <c r="BF210" i="2"/>
  <c r="T210" i="2"/>
  <c r="R210" i="2"/>
  <c r="P210" i="2"/>
  <c r="J210" i="2"/>
  <c r="BE210" i="2" s="1"/>
  <c r="BK209" i="2"/>
  <c r="BI209" i="2"/>
  <c r="BH209" i="2"/>
  <c r="BG209" i="2"/>
  <c r="BF209" i="2"/>
  <c r="T209" i="2"/>
  <c r="R209" i="2"/>
  <c r="P209" i="2"/>
  <c r="J209" i="2"/>
  <c r="BE209" i="2" s="1"/>
  <c r="BK208" i="2"/>
  <c r="BI208" i="2"/>
  <c r="BH208" i="2"/>
  <c r="BG208" i="2"/>
  <c r="BF208" i="2"/>
  <c r="T208" i="2"/>
  <c r="R208" i="2"/>
  <c r="P208" i="2"/>
  <c r="J208" i="2"/>
  <c r="BE208" i="2" s="1"/>
  <c r="BK207" i="2"/>
  <c r="BI207" i="2"/>
  <c r="BH207" i="2"/>
  <c r="BG207" i="2"/>
  <c r="BF207" i="2"/>
  <c r="T207" i="2"/>
  <c r="R207" i="2"/>
  <c r="P207" i="2"/>
  <c r="J207" i="2"/>
  <c r="BE207" i="2" s="1"/>
  <c r="BK206" i="2"/>
  <c r="BI206" i="2"/>
  <c r="BH206" i="2"/>
  <c r="BG206" i="2"/>
  <c r="BF206" i="2"/>
  <c r="T206" i="2"/>
  <c r="R206" i="2"/>
  <c r="P206" i="2"/>
  <c r="J206" i="2"/>
  <c r="BE206" i="2" s="1"/>
  <c r="BK205" i="2"/>
  <c r="BI205" i="2"/>
  <c r="BH205" i="2"/>
  <c r="BG205" i="2"/>
  <c r="BF205" i="2"/>
  <c r="T205" i="2"/>
  <c r="R205" i="2"/>
  <c r="P205" i="2"/>
  <c r="J205" i="2"/>
  <c r="BE205" i="2" s="1"/>
  <c r="BK204" i="2"/>
  <c r="BI204" i="2"/>
  <c r="BH204" i="2"/>
  <c r="BG204" i="2"/>
  <c r="BF204" i="2"/>
  <c r="T204" i="2"/>
  <c r="R204" i="2"/>
  <c r="P204" i="2"/>
  <c r="J204" i="2"/>
  <c r="BE204" i="2" s="1"/>
  <c r="BK203" i="2"/>
  <c r="BI203" i="2"/>
  <c r="BH203" i="2"/>
  <c r="BG203" i="2"/>
  <c r="BF203" i="2"/>
  <c r="T203" i="2"/>
  <c r="R203" i="2"/>
  <c r="P203" i="2"/>
  <c r="J203" i="2"/>
  <c r="BE203" i="2" s="1"/>
  <c r="BK202" i="2"/>
  <c r="BI202" i="2"/>
  <c r="BH202" i="2"/>
  <c r="BG202" i="2"/>
  <c r="BF202" i="2"/>
  <c r="T202" i="2"/>
  <c r="R202" i="2"/>
  <c r="P202" i="2"/>
  <c r="J202" i="2"/>
  <c r="BE202" i="2" s="1"/>
  <c r="BK201" i="2"/>
  <c r="BI201" i="2"/>
  <c r="BH201" i="2"/>
  <c r="BG201" i="2"/>
  <c r="BF201" i="2"/>
  <c r="T201" i="2"/>
  <c r="R201" i="2"/>
  <c r="P201" i="2"/>
  <c r="J201" i="2"/>
  <c r="BE201" i="2" s="1"/>
  <c r="BK200" i="2"/>
  <c r="BI200" i="2"/>
  <c r="BH200" i="2"/>
  <c r="BG200" i="2"/>
  <c r="BF200" i="2"/>
  <c r="T200" i="2"/>
  <c r="R200" i="2"/>
  <c r="P200" i="2"/>
  <c r="J200" i="2"/>
  <c r="BE200" i="2" s="1"/>
  <c r="BK199" i="2"/>
  <c r="BI199" i="2"/>
  <c r="BH199" i="2"/>
  <c r="BG199" i="2"/>
  <c r="BF199" i="2"/>
  <c r="T199" i="2"/>
  <c r="R199" i="2"/>
  <c r="P199" i="2"/>
  <c r="J199" i="2"/>
  <c r="BE199" i="2" s="1"/>
  <c r="BK198" i="2"/>
  <c r="BI198" i="2"/>
  <c r="BH198" i="2"/>
  <c r="BG198" i="2"/>
  <c r="BF198" i="2"/>
  <c r="T198" i="2"/>
  <c r="R198" i="2"/>
  <c r="P198" i="2"/>
  <c r="J198" i="2"/>
  <c r="BE198" i="2" s="1"/>
  <c r="BK197" i="2"/>
  <c r="BI197" i="2"/>
  <c r="BH197" i="2"/>
  <c r="BG197" i="2"/>
  <c r="BF197" i="2"/>
  <c r="T197" i="2"/>
  <c r="R197" i="2"/>
  <c r="P197" i="2"/>
  <c r="J197" i="2"/>
  <c r="BE197" i="2" s="1"/>
  <c r="BK196" i="2"/>
  <c r="BI196" i="2"/>
  <c r="BH196" i="2"/>
  <c r="BG196" i="2"/>
  <c r="BF196" i="2"/>
  <c r="T196" i="2"/>
  <c r="R196" i="2"/>
  <c r="P196" i="2"/>
  <c r="J196" i="2"/>
  <c r="BE196" i="2" s="1"/>
  <c r="BK195" i="2"/>
  <c r="BI195" i="2"/>
  <c r="BH195" i="2"/>
  <c r="BG195" i="2"/>
  <c r="BF195" i="2"/>
  <c r="T195" i="2"/>
  <c r="R195" i="2"/>
  <c r="P195" i="2"/>
  <c r="J195" i="2"/>
  <c r="BE195" i="2" s="1"/>
  <c r="BK194" i="2"/>
  <c r="BI194" i="2"/>
  <c r="BH194" i="2"/>
  <c r="BG194" i="2"/>
  <c r="BF194" i="2"/>
  <c r="T194" i="2"/>
  <c r="R194" i="2"/>
  <c r="P194" i="2"/>
  <c r="J194" i="2"/>
  <c r="BE194" i="2" s="1"/>
  <c r="BK193" i="2"/>
  <c r="BI193" i="2"/>
  <c r="BH193" i="2"/>
  <c r="BG193" i="2"/>
  <c r="BF193" i="2"/>
  <c r="T193" i="2"/>
  <c r="R193" i="2"/>
  <c r="P193" i="2"/>
  <c r="J193" i="2"/>
  <c r="BE193" i="2" s="1"/>
  <c r="BK192" i="2"/>
  <c r="BI192" i="2"/>
  <c r="BH192" i="2"/>
  <c r="BG192" i="2"/>
  <c r="BF192" i="2"/>
  <c r="T192" i="2"/>
  <c r="R192" i="2"/>
  <c r="P192" i="2"/>
  <c r="J192" i="2"/>
  <c r="BE192" i="2" s="1"/>
  <c r="BK191" i="2"/>
  <c r="BI191" i="2"/>
  <c r="BH191" i="2"/>
  <c r="BG191" i="2"/>
  <c r="BF191" i="2"/>
  <c r="T191" i="2"/>
  <c r="R191" i="2"/>
  <c r="P191" i="2"/>
  <c r="J191" i="2"/>
  <c r="BE191" i="2" s="1"/>
  <c r="BK189" i="2"/>
  <c r="BI189" i="2"/>
  <c r="BH189" i="2"/>
  <c r="BG189" i="2"/>
  <c r="BF189" i="2"/>
  <c r="T189" i="2"/>
  <c r="R189" i="2"/>
  <c r="P189" i="2"/>
  <c r="J189" i="2"/>
  <c r="BE189" i="2" s="1"/>
  <c r="BK188" i="2"/>
  <c r="BI188" i="2"/>
  <c r="BH188" i="2"/>
  <c r="BG188" i="2"/>
  <c r="BF188" i="2"/>
  <c r="T188" i="2"/>
  <c r="R188" i="2"/>
  <c r="P188" i="2"/>
  <c r="J188" i="2"/>
  <c r="BE188" i="2" s="1"/>
  <c r="BK187" i="2"/>
  <c r="BI187" i="2"/>
  <c r="BH187" i="2"/>
  <c r="BG187" i="2"/>
  <c r="BF187" i="2"/>
  <c r="T187" i="2"/>
  <c r="R187" i="2"/>
  <c r="P187" i="2"/>
  <c r="J187" i="2"/>
  <c r="BE187" i="2" s="1"/>
  <c r="BK186" i="2"/>
  <c r="BI186" i="2"/>
  <c r="BH186" i="2"/>
  <c r="BG186" i="2"/>
  <c r="BF186" i="2"/>
  <c r="T186" i="2"/>
  <c r="R186" i="2"/>
  <c r="P186" i="2"/>
  <c r="J186" i="2"/>
  <c r="BE186" i="2" s="1"/>
  <c r="BK185" i="2"/>
  <c r="BI185" i="2"/>
  <c r="BH185" i="2"/>
  <c r="BG185" i="2"/>
  <c r="BF185" i="2"/>
  <c r="T185" i="2"/>
  <c r="R185" i="2"/>
  <c r="P185" i="2"/>
  <c r="J185" i="2"/>
  <c r="BE185" i="2" s="1"/>
  <c r="BK184" i="2"/>
  <c r="BI184" i="2"/>
  <c r="BH184" i="2"/>
  <c r="BG184" i="2"/>
  <c r="BF184" i="2"/>
  <c r="T184" i="2"/>
  <c r="R184" i="2"/>
  <c r="P184" i="2"/>
  <c r="J184" i="2"/>
  <c r="BE184" i="2" s="1"/>
  <c r="BK183" i="2"/>
  <c r="BI183" i="2"/>
  <c r="BH183" i="2"/>
  <c r="BG183" i="2"/>
  <c r="BF183" i="2"/>
  <c r="T183" i="2"/>
  <c r="R183" i="2"/>
  <c r="P183" i="2"/>
  <c r="J183" i="2"/>
  <c r="BE183" i="2" s="1"/>
  <c r="BK182" i="2"/>
  <c r="BI182" i="2"/>
  <c r="BH182" i="2"/>
  <c r="BG182" i="2"/>
  <c r="BF182" i="2"/>
  <c r="T182" i="2"/>
  <c r="R182" i="2"/>
  <c r="P182" i="2"/>
  <c r="J182" i="2"/>
  <c r="BE182" i="2" s="1"/>
  <c r="BK181" i="2"/>
  <c r="BI181" i="2"/>
  <c r="BH181" i="2"/>
  <c r="BG181" i="2"/>
  <c r="BF181" i="2"/>
  <c r="T181" i="2"/>
  <c r="R181" i="2"/>
  <c r="P181" i="2"/>
  <c r="J181" i="2"/>
  <c r="BE181" i="2" s="1"/>
  <c r="BK180" i="2"/>
  <c r="BI180" i="2"/>
  <c r="BH180" i="2"/>
  <c r="BG180" i="2"/>
  <c r="BF180" i="2"/>
  <c r="T180" i="2"/>
  <c r="R180" i="2"/>
  <c r="P180" i="2"/>
  <c r="J180" i="2"/>
  <c r="BE180" i="2" s="1"/>
  <c r="BK179" i="2"/>
  <c r="BI179" i="2"/>
  <c r="BH179" i="2"/>
  <c r="BG179" i="2"/>
  <c r="BF179" i="2"/>
  <c r="T179" i="2"/>
  <c r="R179" i="2"/>
  <c r="P179" i="2"/>
  <c r="J179" i="2"/>
  <c r="BE179" i="2" s="1"/>
  <c r="BK178" i="2"/>
  <c r="BI178" i="2"/>
  <c r="BH178" i="2"/>
  <c r="BG178" i="2"/>
  <c r="BF178" i="2"/>
  <c r="T178" i="2"/>
  <c r="R178" i="2"/>
  <c r="P178" i="2"/>
  <c r="J178" i="2"/>
  <c r="BE178" i="2" s="1"/>
  <c r="BK177" i="2"/>
  <c r="BI177" i="2"/>
  <c r="BH177" i="2"/>
  <c r="BG177" i="2"/>
  <c r="BF177" i="2"/>
  <c r="T177" i="2"/>
  <c r="R177" i="2"/>
  <c r="P177" i="2"/>
  <c r="J177" i="2"/>
  <c r="BE177" i="2" s="1"/>
  <c r="BK176" i="2"/>
  <c r="BI176" i="2"/>
  <c r="BH176" i="2"/>
  <c r="BG176" i="2"/>
  <c r="BF176" i="2"/>
  <c r="T176" i="2"/>
  <c r="R176" i="2"/>
  <c r="P176" i="2"/>
  <c r="J176" i="2"/>
  <c r="BE176" i="2" s="1"/>
  <c r="BK175" i="2"/>
  <c r="BI175" i="2"/>
  <c r="BH175" i="2"/>
  <c r="BG175" i="2"/>
  <c r="BF175" i="2"/>
  <c r="T175" i="2"/>
  <c r="R175" i="2"/>
  <c r="P175" i="2"/>
  <c r="J175" i="2"/>
  <c r="BE175" i="2" s="1"/>
  <c r="BK174" i="2"/>
  <c r="BI174" i="2"/>
  <c r="BH174" i="2"/>
  <c r="BG174" i="2"/>
  <c r="BF174" i="2"/>
  <c r="T174" i="2"/>
  <c r="T166" i="2" s="1"/>
  <c r="R174" i="2"/>
  <c r="P174" i="2"/>
  <c r="J174" i="2"/>
  <c r="BE174" i="2" s="1"/>
  <c r="BK173" i="2"/>
  <c r="BI173" i="2"/>
  <c r="BH173" i="2"/>
  <c r="BG173" i="2"/>
  <c r="BF173" i="2"/>
  <c r="T173" i="2"/>
  <c r="R173" i="2"/>
  <c r="P173" i="2"/>
  <c r="J173" i="2"/>
  <c r="BE173" i="2" s="1"/>
  <c r="BK172" i="2"/>
  <c r="BI172" i="2"/>
  <c r="BH172" i="2"/>
  <c r="BG172" i="2"/>
  <c r="BF172" i="2"/>
  <c r="T172" i="2"/>
  <c r="R172" i="2"/>
  <c r="P172" i="2"/>
  <c r="J172" i="2"/>
  <c r="BE172" i="2" s="1"/>
  <c r="BK171" i="2"/>
  <c r="BI171" i="2"/>
  <c r="BH171" i="2"/>
  <c r="BG171" i="2"/>
  <c r="BF171" i="2"/>
  <c r="T171" i="2"/>
  <c r="R171" i="2"/>
  <c r="P171" i="2"/>
  <c r="J171" i="2"/>
  <c r="BE171" i="2" s="1"/>
  <c r="BK170" i="2"/>
  <c r="BI170" i="2"/>
  <c r="BH170" i="2"/>
  <c r="BG170" i="2"/>
  <c r="BF170" i="2"/>
  <c r="T170" i="2"/>
  <c r="R170" i="2"/>
  <c r="P170" i="2"/>
  <c r="J170" i="2"/>
  <c r="BE170" i="2" s="1"/>
  <c r="BK169" i="2"/>
  <c r="BI169" i="2"/>
  <c r="BH169" i="2"/>
  <c r="BG169" i="2"/>
  <c r="BF169" i="2"/>
  <c r="T169" i="2"/>
  <c r="R169" i="2"/>
  <c r="P169" i="2"/>
  <c r="P166" i="2" s="1"/>
  <c r="J169" i="2"/>
  <c r="BE169" i="2" s="1"/>
  <c r="BK168" i="2"/>
  <c r="BI168" i="2"/>
  <c r="BH168" i="2"/>
  <c r="BG168" i="2"/>
  <c r="BF168" i="2"/>
  <c r="T168" i="2"/>
  <c r="R168" i="2"/>
  <c r="P168" i="2"/>
  <c r="J168" i="2"/>
  <c r="BE168" i="2" s="1"/>
  <c r="BK167" i="2"/>
  <c r="BI167" i="2"/>
  <c r="BH167" i="2"/>
  <c r="BG167" i="2"/>
  <c r="BF167" i="2"/>
  <c r="T167" i="2"/>
  <c r="R167" i="2"/>
  <c r="P167" i="2"/>
  <c r="J167" i="2"/>
  <c r="BE167" i="2" s="1"/>
  <c r="BK165" i="2"/>
  <c r="BI165" i="2"/>
  <c r="BH165" i="2"/>
  <c r="BG165" i="2"/>
  <c r="BF165" i="2"/>
  <c r="T165" i="2"/>
  <c r="R165" i="2"/>
  <c r="P165" i="2"/>
  <c r="J165" i="2"/>
  <c r="BE165" i="2" s="1"/>
  <c r="BK164" i="2"/>
  <c r="BI164" i="2"/>
  <c r="BH164" i="2"/>
  <c r="BG164" i="2"/>
  <c r="BF164" i="2"/>
  <c r="T164" i="2"/>
  <c r="R164" i="2"/>
  <c r="P164" i="2"/>
  <c r="J164" i="2"/>
  <c r="BE164" i="2" s="1"/>
  <c r="BK163" i="2"/>
  <c r="BI163" i="2"/>
  <c r="BH163" i="2"/>
  <c r="BG163" i="2"/>
  <c r="BF163" i="2"/>
  <c r="T163" i="2"/>
  <c r="R163" i="2"/>
  <c r="R161" i="2" s="1"/>
  <c r="P163" i="2"/>
  <c r="J163" i="2"/>
  <c r="BE163" i="2" s="1"/>
  <c r="BK162" i="2"/>
  <c r="BI162" i="2"/>
  <c r="BH162" i="2"/>
  <c r="BG162" i="2"/>
  <c r="BF162" i="2"/>
  <c r="T162" i="2"/>
  <c r="R162" i="2"/>
  <c r="P162" i="2"/>
  <c r="J162" i="2"/>
  <c r="BE162" i="2" s="1"/>
  <c r="BK129" i="2"/>
  <c r="BI129" i="2"/>
  <c r="BH129" i="2"/>
  <c r="BG129" i="2"/>
  <c r="BF129" i="2"/>
  <c r="T129" i="2"/>
  <c r="R129" i="2"/>
  <c r="R128" i="2" s="1"/>
  <c r="P129" i="2"/>
  <c r="P128" i="2" s="1"/>
  <c r="J129" i="2"/>
  <c r="BE129" i="2" s="1"/>
  <c r="BK128" i="2"/>
  <c r="J128" i="2" s="1"/>
  <c r="J98" i="2" s="1"/>
  <c r="T128" i="2"/>
  <c r="F120" i="2"/>
  <c r="E118" i="2"/>
  <c r="F89" i="2"/>
  <c r="E87" i="2"/>
  <c r="J37" i="2"/>
  <c r="J36" i="2"/>
  <c r="J35" i="2"/>
  <c r="J123" i="2" s="1"/>
  <c r="J122" i="2" s="1"/>
  <c r="F123" i="2" s="1"/>
  <c r="F122" i="2" s="1"/>
  <c r="J120" i="2" s="1"/>
  <c r="E85" i="2" s="1"/>
  <c r="AT95" i="1" s="1"/>
  <c r="BD94" i="1"/>
  <c r="W33" i="1" s="1"/>
  <c r="BC94" i="1"/>
  <c r="W32" i="1" s="1"/>
  <c r="BB94" i="1"/>
  <c r="AX94" i="1" s="1"/>
  <c r="BA94" i="1"/>
  <c r="AW94" i="1" s="1"/>
  <c r="AZ94" i="1"/>
  <c r="W29" i="1" s="1"/>
  <c r="AY94" i="1"/>
  <c r="AV94" i="1"/>
  <c r="AU94" i="1"/>
  <c r="AS94" i="1"/>
  <c r="AM90" i="1"/>
  <c r="L90" i="1"/>
  <c r="AM89" i="1"/>
  <c r="L89" i="1"/>
  <c r="AM87" i="1"/>
  <c r="L87" i="1"/>
  <c r="L85" i="1"/>
  <c r="L84" i="1"/>
  <c r="BK215" i="2" l="1"/>
  <c r="J215" i="2" s="1"/>
  <c r="J102" i="2" s="1"/>
  <c r="BK166" i="2"/>
  <c r="J166" i="2" s="1"/>
  <c r="J100" i="2" s="1"/>
  <c r="F36" i="2"/>
  <c r="P161" i="2"/>
  <c r="P127" i="2" s="1"/>
  <c r="P126" i="2" s="1"/>
  <c r="T190" i="2"/>
  <c r="T215" i="2"/>
  <c r="R190" i="2"/>
  <c r="F35" i="2"/>
  <c r="P231" i="2"/>
  <c r="T161" i="2"/>
  <c r="BK190" i="2"/>
  <c r="J190" i="2" s="1"/>
  <c r="J101" i="2" s="1"/>
  <c r="W30" i="1"/>
  <c r="BK161" i="2"/>
  <c r="T231" i="2"/>
  <c r="R231" i="2"/>
  <c r="R166" i="2"/>
  <c r="P190" i="2"/>
  <c r="F37" i="2"/>
  <c r="J34" i="2"/>
  <c r="R215" i="2"/>
  <c r="BK231" i="2"/>
  <c r="J231" i="2" s="1"/>
  <c r="J103" i="2" s="1"/>
  <c r="T127" i="2"/>
  <c r="T126" i="2" s="1"/>
  <c r="J33" i="2"/>
  <c r="AK29" i="1" s="1"/>
  <c r="F33" i="2"/>
  <c r="R127" i="2"/>
  <c r="R126" i="2" s="1"/>
  <c r="J89" i="2"/>
  <c r="E116" i="2"/>
  <c r="F91" i="2"/>
  <c r="J91" i="2"/>
  <c r="F92" i="2"/>
  <c r="F34" i="2"/>
  <c r="J92" i="2"/>
  <c r="AK30" i="1"/>
  <c r="AT94" i="1"/>
  <c r="W31" i="1"/>
  <c r="J99" i="2" l="1"/>
  <c r="J161" i="2"/>
  <c r="BK127" i="2"/>
  <c r="J127" i="2" s="1"/>
  <c r="J97" i="2" s="1"/>
  <c r="BK126" i="2" l="1"/>
  <c r="J126" i="2" s="1"/>
  <c r="J30" i="2" s="1"/>
  <c r="J39" i="2" l="1"/>
  <c r="AN95" i="1" s="1"/>
  <c r="AG95" i="1"/>
  <c r="AG94" i="1" s="1"/>
  <c r="J96" i="2"/>
  <c r="AK26" i="1" l="1"/>
  <c r="AK35" i="1" s="1"/>
  <c r="AN94" i="1"/>
</calcChain>
</file>

<file path=xl/sharedStrings.xml><?xml version="1.0" encoding="utf-8"?>
<sst xmlns="http://schemas.openxmlformats.org/spreadsheetml/2006/main" count="1839" uniqueCount="415">
  <si>
    <t>Export Komplet</t>
  </si>
  <si>
    <t/>
  </si>
  <si>
    <t>2.0</t>
  </si>
  <si>
    <t>ZAMOK</t>
  </si>
  <si>
    <t>False</t>
  </si>
  <si>
    <t>{bafa9997-c7b9-4d06-a31a-902404b2806b}</t>
  </si>
  <si>
    <t>0,01</t>
  </si>
  <si>
    <t>21</t>
  </si>
  <si>
    <t>12</t>
  </si>
  <si>
    <t>REKAPITULACE STAVBY</t>
  </si>
  <si>
    <t>v ---  níže se nacházejí doplnkové a pomocné údaje k sestavám  --- v</t>
  </si>
  <si>
    <t>Návod na vyplnění</t>
  </si>
  <si>
    <t>0,001</t>
  </si>
  <si>
    <t>Kód:</t>
  </si>
  <si>
    <t>EnergyBenefit0152b</t>
  </si>
  <si>
    <t>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</si>
  <si>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</si>
  <si>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FN Brno, Jihlavská 20 - rekonstrukce přípravny jídel a rozšíření jídelny</t>
  </si>
  <si>
    <t>KSO:</t>
  </si>
  <si>
    <t>CC-CZ:</t>
  </si>
  <si>
    <t>Místo:</t>
  </si>
  <si>
    <t xml:space="preserve"> </t>
  </si>
  <si>
    <t>Datum:</t>
  </si>
  <si>
    <t>14. 11. 2025</t>
  </si>
  <si>
    <t>Zadavatel:</t>
  </si>
  <si>
    <t>IČ:</t>
  </si>
  <si>
    <t>DIČ:</t>
  </si>
  <si>
    <t>Uchazeč:</t>
  </si>
  <si>
    <t>Vyplň údaj</t>
  </si>
  <si>
    <t>Vyplň údal</t>
  </si>
  <si>
    <t>Projektant:</t>
  </si>
  <si>
    <t>True</t>
  </si>
  <si>
    <t>Zpracovatel:</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</si>
  <si>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</si>
  <si>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</si>
  <si>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</si>
  <si>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</si>
  <si>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</si>
  <si>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</si>
  <si>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</si>
  <si>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</si>
  <si>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</si>
  <si>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</si>
  <si>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</si>
  <si>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</si>
  <si>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</si>
  <si>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</si>
  <si>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</si>
  <si>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</si>
  <si>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</si>
  <si>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</si>
  <si>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</si>
  <si>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</si>
  <si>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</si>
  <si>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</si>
  <si>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</si>
  <si>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</si>
  <si>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</si>
  <si>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</si>
  <si>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</si>
  <si>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</si>
  <si>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</si>
  <si>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</si>
  <si>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</si>
  <si>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</si>
  <si>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</si>
  <si>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</si>
  <si>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</si>
  <si>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</si>
  <si>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</si>
  <si>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</si>
  <si>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</si>
  <si>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</si>
  <si>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</si>
  <si>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</si>
  <si>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</si>
  <si>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</si>
  <si>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</si>
  <si>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</si>
  <si>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A.10</t>
  </si>
  <si>
    <t>Gastrotechnologie - 2.np</t>
  </si>
  <si>
    <t>STA</t>
  </si>
  <si>
    <t>1</t>
  </si>
  <si>
    <t>{f1a988da-44d0-4ac5-98ec-0fe098ba76f3}</t>
  </si>
  <si>
    <t>2</t>
  </si>
  <si>
    <t>KRYCÍ LIST SOUPISU PRACÍ</t>
  </si>
  <si>
    <t>Objekt:</t>
  </si>
  <si>
    <t>A.10 - Gastrotechnologie - 2.np</t>
  </si>
  <si>
    <t>REKAPITULACE ČLENĚNÍ SOUPISU PRACÍ</t>
  </si>
  <si>
    <t>Kód dílu - Popis</t>
  </si>
  <si>
    <t>Cena celkem [CZK]</t>
  </si>
  <si>
    <t>Náklady ze soupisu prací</t>
  </si>
  <si>
    <t>-1</t>
  </si>
  <si>
    <t>D1 - JÍDELNA PRO ZAMĚSTNANCE</t>
  </si>
  <si>
    <t xml:space="preserve">    P1 - Poznámka</t>
  </si>
  <si>
    <t xml:space="preserve">    201 - Jídelna</t>
  </si>
  <si>
    <t xml:space="preserve">    203 - Výdej jídel</t>
  </si>
  <si>
    <t xml:space="preserve">    204 - Minutková kuchyně</t>
  </si>
  <si>
    <t xml:space="preserve">    205 - Mytí stolního nádobí</t>
  </si>
  <si>
    <t xml:space="preserve">    209 - Přípravna jídla</t>
  </si>
  <si>
    <t xml:space="preserve">    212 - Úklid</t>
  </si>
  <si>
    <t xml:space="preserve">    213 - Centrální změkčovač</t>
  </si>
  <si>
    <t xml:space="preserve">    214 - Doprava a montáž</t>
  </si>
  <si>
    <t>SOUPIS PRACÍ</t>
  </si>
  <si>
    <t>PČ</t>
  </si>
  <si>
    <t>MJ</t>
  </si>
  <si>
    <t>Množství</t>
  </si>
  <si>
    <t>J.cena [CZK]</t>
  </si>
  <si>
    <t>Cenová soustava</t>
  </si>
  <si>
    <t>J. Nh [h]</t>
  </si>
  <si>
    <t>Nh celkem [h]</t>
  </si>
  <si>
    <t>J. hmotnost [t]</t>
  </si>
  <si>
    <t>Hmotnost celkem [t]</t>
  </si>
  <si>
    <t>J. suť [t]</t>
  </si>
  <si>
    <t>Suť Celkem [t]</t>
  </si>
  <si>
    <t>Náklady soupisu celkem</t>
  </si>
  <si>
    <t>D1</t>
  </si>
  <si>
    <t>JÍDELNA PRO ZAMĚSTNANCE</t>
  </si>
  <si>
    <t>ROZPOCET</t>
  </si>
  <si>
    <t>P1</t>
  </si>
  <si>
    <t>Poznámka</t>
  </si>
  <si>
    <t>K</t>
  </si>
  <si>
    <t>1000001</t>
  </si>
  <si>
    <t>4</t>
  </si>
  <si>
    <t>-1388505603</t>
  </si>
  <si>
    <t>VV</t>
  </si>
  <si>
    <t xml:space="preserve">Dodavatel musí písemně doložit splnění požadavků zákona č. 258/2000 Sb., o ochraně veřejného zdraví v platném znění a vyhlášky MZ ČR 38/2001 Sb., o </t>
  </si>
  <si>
    <t>Úroveň nabízených zařízení musí odpovídat popisu ve výkazu výměr nebo musí mít vyšší úroveň. Nižší úroveň se nepřipouští.</t>
  </si>
  <si>
    <t>U vybraných zařízení jsou uvedeny u některých parametrů možné tolerance (od - do, min., max, ± od střední hodnoty.) Tyto tolerance je nutno dodržet.</t>
  </si>
  <si>
    <t xml:space="preserve">U nerezového nábytku (pracovní stoly, mycí stoly, výdejní linka apod.), je nutné doměřit rozměry dle skutečné stavby. </t>
  </si>
  <si>
    <t>Vítězný uchazeč provede kontrolu vývodů a korekci s ohledem na jím dodávané typy zařízení.</t>
  </si>
  <si>
    <t>K nabídce uchazeč předloží certifikáty o tom, že je certifikovaný dodavatel nabízené technologie a zařízení. Dále, že je certifikovaný servisní part</t>
  </si>
  <si>
    <t>Certifikace musí být vystavena a autorizována výrobcem nabízené technologie a zařízení.</t>
  </si>
  <si>
    <t>Uchazeč k nabídce předloží:</t>
  </si>
  <si>
    <t>203.2 - technický nebo katalogový list</t>
  </si>
  <si>
    <t>203.3 - technický nebo katalogový list</t>
  </si>
  <si>
    <t>203.4 - technický nebo katalogový list</t>
  </si>
  <si>
    <t>203.5 - technický nebo katalogový list</t>
  </si>
  <si>
    <t>203.6 - technický nebo katalogový list</t>
  </si>
  <si>
    <t>203.7 - technický nebo katalogový list</t>
  </si>
  <si>
    <t>203.8 - technický nebo katalogový list, certifikáty</t>
  </si>
  <si>
    <t>204.3 - technický nebo katalogový list</t>
  </si>
  <si>
    <t>204.4 - technický nebo katalogový list</t>
  </si>
  <si>
    <t>204.8 - technický nebo katalogový list, certifikáty</t>
  </si>
  <si>
    <t>204.9 - technický nebo katalogový list, certifikáty</t>
  </si>
  <si>
    <t>204.10 - technický nebo katalogový list, certifikáty</t>
  </si>
  <si>
    <t>204.11 - technický nebo katalogový list, certifikáty</t>
  </si>
  <si>
    <t>204.14 - technický nebo katalogový list, certifikáty</t>
  </si>
  <si>
    <t>204.17 - technický nebo katalogový list, certifikáty</t>
  </si>
  <si>
    <t>205.1 - technický nebo katalogový list, certifikáty</t>
  </si>
  <si>
    <t>205.3 - technický nebo katalogový list, certifikáty</t>
  </si>
  <si>
    <t>205.8 - technický nebo katalogový list, certifikáty</t>
  </si>
  <si>
    <t>209.1 - technický nebo katalogový list, certifikáty</t>
  </si>
  <si>
    <t>209.2 - technický nebo katalogový list, certifikáty</t>
  </si>
  <si>
    <t>209.9 - technický nebo katalogový list, certifikáty</t>
  </si>
  <si>
    <t>1*0</t>
  </si>
  <si>
    <t>Součet</t>
  </si>
  <si>
    <t>201</t>
  </si>
  <si>
    <t>Jídelna</t>
  </si>
  <si>
    <t>Výdejní stůl nerez (na studené nápoje), prolis desky, vlevo dřez, vpravo odkapní vanička, posuvná dvířka, přestavitelná police, vč. 4 výdejních míst, baterie a sifonu celonerezové provedení - pracovní deska tl. 40mm z nerez plechu tl. 1,5mm, nohy z jeklů 40x40x1,5mm, výšk. stavitelnost 20mm.  spodní prostor opláštěný z nerez plechu tl. min. 1mm z boků a zezadu, z čela posuvná dvířka na valivém vedení spodní police pevná ve v. 150 mm, prostřední police přestavitelná pracovní deska s prolisem, v něm vlevo dřez lisovaný 400x500x200mm, vpravo odkapní vanička cca 2400x200mm s odtokem v desce příprava pro osazení výdejních zařízení (4ks) možnost interiérového obkladu z pohledových stran (dle volby investora) vč. baterie stojánkové pákové a sifonu</t>
  </si>
  <si>
    <t>kus</t>
  </si>
  <si>
    <t>3</t>
  </si>
  <si>
    <t>1a</t>
  </si>
  <si>
    <t>Výdejní zařízení na studené nápoje   - vlastní dodávka provozu, pouze připravit instalace-neoceňovat</t>
  </si>
  <si>
    <t>Výdejní stůl nerez na teplé nápoje, prolis desky, odkapní vanička, posuvná dvířka, přestavitelná police, vč. 3 výdejních míst celonerezové provedení - pracovní deska tl. 40mm z nerez plechu tl. 1,5mm, nohy z jeklů 40x40x1,5mm, výšk. stavitelnost 20mm spodní prostor opláštěný z nerez plechu tl. min. 1mm z boků a zezadu, z čela posuvná dvířka na valivém vedení spodní police pevná ve v. 150 mm, prostřední police přestavitelná pracovní deska s prolisem, v něm odkapní vanička cca 2400x200mm s odtokem v desce příprava pro osazení výdejních zařízení (3ks) možnost interiérového obkladu z pohledových stran (dle volby investora)</t>
  </si>
  <si>
    <t>6</t>
  </si>
  <si>
    <t>5</t>
  </si>
  <si>
    <t>2a</t>
  </si>
  <si>
    <t>Výdejní zařízení na teplé nápoje  - vlastní dodávka provozu, pouze připravit instalace-neoceňovat</t>
  </si>
  <si>
    <t>8</t>
  </si>
  <si>
    <t>203</t>
  </si>
  <si>
    <t>Výdej jídel</t>
  </si>
  <si>
    <t>1.1</t>
  </si>
  <si>
    <t>Vozík nerez na podnosy a příbory celonerezové provedení - kce z jeklů 30x30x1,5mm, police tl. 30mm z nerez plechu tl. 1mm 4 otočná kolečka, z toho 2 s brzdou nosič na příbory pro 4x GN1/4 vč. 4 ks nerez gastronádob s polykarbonátovým víkem</t>
  </si>
  <si>
    <t>10</t>
  </si>
  <si>
    <t>7</t>
  </si>
  <si>
    <t>2.1</t>
  </si>
  <si>
    <t>Výdejní vozík vyhřívaný 4x GN1/1, dělená vana celonerezové provedení - horní deska s vanou z nerez plechu tl. min. 1mm, konstrukce z jeklů 25x25x1mm, spodní police plná z nerez plechu tl. min. 1mm dělená vana bez prolisu pro 3x GN1/1-200 každá vana má vlastní topné těleso, termostat pro regulaci teploty vodní lázně (do 90°C) a vypouštěcí kohout připojení flexikabelem o délce 2m ovládací panel a trubkové madlo na kratší straně 4 otočná kolečka, z toho 2 s brzdou Příkon: 2,1kW/230V</t>
  </si>
  <si>
    <t>Zásobník na misky vyhřívaný, pojízdný, dvoušachtový kapacita 2x 48 misek Ø150mm celonerezové dvouplášťové provedení, nerez plech tl. min. 1mm statický ohřev, termostat pro regulaci teploty (30 až 90°C)  připojení flexikabelem o délce 2m ovládací panel a trubkové madlo na kratší straně 4 otočná kolečka min. Ø 100mm, z toho 2 s brzdou vč. nerezového poklopu pro každou šachtu Příkon: 1,5kW/230V</t>
  </si>
  <si>
    <t>14</t>
  </si>
  <si>
    <t>9</t>
  </si>
  <si>
    <t>Zásobník na talíře nerez ohřevný, pojízdný, dvoutubusový kapacita 2x 55 talířů Ø280mm celonerezové dvouplášťové provedení, nerez plech tl. min. 1mm statický ohřev, termostat pro regulaci teploty (30 až 90°C)  připojení flexikabelem o délce 2m ovládací panel a trubkové madlo na kratší straně 4 otočná kolečka min. Ø100mm, z toho 2 s brzdou vč. transparentního poklopu pro každý tubus Příkon: 1,5kW/230V</t>
  </si>
  <si>
    <t>16</t>
  </si>
  <si>
    <t>Chlazený bufet nerez na saláty, chlazená vana na 4x GN1/1, posuvná dvířka, vč. nástavby (viz. poz. 5a) celonerezové provedení - pracovní deska tl. 40mm, nerez plech tl. 1,5mm, nohy z jeklů 40x40x1,5mm, výšk. stavitelnost 20mm chlazená vana na 4x GN1/1-200, přefukovaná (svislé a vodorovné vzduchové kanálky) výškově stavitelné krycí plechy pro nastavení hloubky vany spodní prostor neutrální, opláštěný se spodní policí ve v. 150mm, opláštění z plechu tl. min. 1mm z boků a zezadu, z čela posuvná dvířka na valivém vedení chladící agregát vpravo, rozsah teplot 0°C až +10°C v místě agregátu větrací mřížka z čela a zezadu kondenzát sveden do odpadu Příkon: 1kW/230V</t>
  </si>
  <si>
    <t>18</t>
  </si>
  <si>
    <t>11</t>
  </si>
  <si>
    <t>5a</t>
  </si>
  <si>
    <t>Hygienická nástavba pultová, s osvětlením celonerezové hranaté provedení – konstrukce ve tvaru L z jeklů 30x30x1,5mm rovné horní sklo kalené čiré tl. 8 mm pevně spojená se stolem (bufetem) vč. LED osvětlení pod policí</t>
  </si>
  <si>
    <t>20</t>
  </si>
  <si>
    <t>Banketový vozík se zvlhčováním 20x GN1/1 kapacita 20x GN1/1, vyjímatelné a omyvatelné zásuvy, možnost úpravy rozteče (standardně 60mm) ventilovaný ohřev, mechanické přivlhčování, distribuce tepla pomocí rovnoměrného nepřímého rozptylu bez rizika dehydratace pokrmů vyjímatelný modul pro ventilovaný ohřev s vodní nádržkou pro přivlhčování komory rozsah pracovní teploty +30 až +90 °C, regulovaný pomocí digitálního ovládání zobrazujícího aktuální a nastavené hodnoty celonerezová konstrukce, zaoblené rohy dvířka s možností otevření o 270°, s bočním magnetem, s ventilačními klapkami pro manuální regulaci vlhkosti boční madla, čtyři otočná kolečka (dvě s brzdou), ochranné nárazníky Příkon: 2,3kW/230V</t>
  </si>
  <si>
    <t>22</t>
  </si>
  <si>
    <t>13</t>
  </si>
  <si>
    <t>Banketový vozík se zvlhčováním 20x GN2/1 (40x GN1/1) kapacita 20x GN2/1 nebo 40x GN1/1, vyjímatelné a omyvatelné zásuvy, možnost úpravy rozteče (standardně 60mm) ventilovaný ohřev, mechanické přivlhčování, distribuce tepla pomocí rovnoměrného nepřímého rozptylu bez rizika dehydratace pokrmů vyjímatelný modul pro ventilovaný ohřev s vodní nádržkou pro přivlhčování komory rozsah pracovní teploty +30 až +90 °C, regulovaný pomocí digitálního ovládání zobrazujícího aktuální a nastavené hodnoty celonerezová konstrukce, zaoblené rohy dvířka s možností otevření o 270°, s bočním magnetem, s ventilačními klapkami pro manuální regulaci vlhkosti boční madla, čtyři otočná kolečka (dvě s brzdou), ochranné nárazníky Příkon: 2,3kW/230V</t>
  </si>
  <si>
    <t>24</t>
  </si>
  <si>
    <t xml:space="preserve">Konvektomat elektrický  20x GN 2/1 se zavážecím vozíkem s rozestupy zásuvů min. 63mm, bojlerový. Rovnoměrná tepelná úprava v každém zásuvu. Automatická korekce programu vzhledem ke vloženému množství potraviny. Režim konvektomatu se třemi provozními režimy: pára max.30°C – min.130°C, horký vzduch max.30°C – min.300°C, kombinace páry a horkého vzduchu max.30°C – min.300°C. Měření, nastavování a regulace vlhkosti s přesností na 1 procento. Režim Delta-T. Funkce: vaření, smažení, fritování, vaření v páře, pečení, nízkoteplotní úpravy přes noc. Ovládací obrazovka. Barevný dotykový display/obrazovka (kapacitní nebo rezistivní). Systém automatického čištění - mytí varné komory. Tukový filtr ve varné komoře. Integrovaná ruční sprcha s automatickým navíjením. Sonda teploty jádra s min. pětibodovým měřením. Min. 350 libovolně nastavitelných programů min. s 12 kroky. Min. 5 rychlosti vzduchu, nastavitelné. Funkce zajišťující  zchlazení varného prostoru. Automatická předvolba okamžiku spuštění. Zobrazení skutečných a požadovaných hodnot na displeji. Bojler pro výrobu  páry s automatickým plněním vodou. Detekce vodního kamene a zavápnění. Zásuvy v zavážecím vozíku vhodné pro gastronádoby GN 1/1, GN 2/1. Rozhraní USB pro export dat HACCP na paměťový modul USB nebo pro snadnou aktualizaci softwaru, připojení WIFI vzdálený přístup s aktivním prvkem ovládání zařízení. </t>
  </si>
  <si>
    <t>26</t>
  </si>
  <si>
    <t>15</t>
  </si>
  <si>
    <t>Pol247</t>
  </si>
  <si>
    <t>Odsávací zákryt nástěnný nerez nad konvektomaty, vč. osvětlení celonerezové provedení z nerez plechu tl. 1mm vč. odkapového žlábku, výpustního kohoutu, táhel pro zavěšení a vyústku pro napojení na vzt vč. osvětlení na jedné straně vč. 5ks lamelových odlučovačů tuku</t>
  </si>
  <si>
    <t>28</t>
  </si>
  <si>
    <t>Podlahový žlab nerez s roštem vč. sifonu celonerezové provedení - skládá se z vyjímatelného roštu, horního dílu (vany), příruby pro uchycení izolace, zápach. uzávěrky a spodního dílu, protiskluzový rošt o výšce 25mm a velikosti ok 25x25mm z pásk. oceli tl. 2mm odtok DN100 uprostřed</t>
  </si>
  <si>
    <t>30</t>
  </si>
  <si>
    <t>17</t>
  </si>
  <si>
    <t>Výdejní stůl nerez, přestavitelná police, vpravo 2x zásuvka 230V, vč. hygienické nástavby (viz. poz. 10a) celonerezové provedení - pracovní deska tl. 40mm z nerez plechu tl. 1,5mm, nohy z jeklů 40x40x1,5mm, výšk. stavitelnost 20mm přesah nerezového plechu dozadu přes stavební polopříčku (horní cca 165mm a částečné čelní cca 50mm oplechování polopříčky) přesah pracovní desky vpravo přes stavební žebro (cca 165mm) spodní prostor hl. cca 420mm a š. cca 1835mm, opláštěný nerez plechem tl. min. 1mm z boků a zezadu, z čela otevřený spodní police pevná ve v. 150 mm, prostřední police přestavitelná vpravo čelní panel, na něm 2x zásuvka 230V napojení na sousední stoly bezespárové</t>
  </si>
  <si>
    <t>32</t>
  </si>
  <si>
    <t>10a</t>
  </si>
  <si>
    <t>Hygienická nástavba pultová, s horním sklem celonerezové hranaté provedení – konstrukce ve tvaru L z jeklů 30x30x1,5mm, rovné horní sklo kalené čiré tl. 8mm pevně spojená s výdejním stolem event. stavební polopříčkou, odsazená min. 100mm od čelní hrany výdeje (dosednutí protipožární rolety)</t>
  </si>
  <si>
    <t>34</t>
  </si>
  <si>
    <t>19</t>
  </si>
  <si>
    <t>Výdejní stůl nerez, přestavitelná police, vpravo 2x zásuvka 230V, vč. hygienické nástavby (viz. poz. 11a) celonerezové provedení - pracovní deska tl. 40mm z nerez plechu tl. 1,5mm, nohy z jeklů 40x40x1,5mm, výšk. stavitelnost 20mm přesah nerezového plechu dozadu přes stavební polopříčku (horní cca 165mm a částečné čelní cca 50mm oplechování polopříčky) spodní prostor hl. cca 420mm, opláštěný nerez plechem tl. min. 1mm z boků a zezadu, z čela otevřený spodní police pevná ve v. 150 mm, prostřední police přestavitelná vpravo čelní panel, na něm 2x zásuvka 230V napojení na sousední stoly bezespárové</t>
  </si>
  <si>
    <t>36</t>
  </si>
  <si>
    <t>11a</t>
  </si>
  <si>
    <t>38</t>
  </si>
  <si>
    <t>Výdejní stůl nerez, přestavitelná police, vpravo 2x zásuvka 230V, vč. hygienické nástavby (viz. poz. 12a) celonerezové provedení - pracovní deska tl. 40mm z nerez plechu tl. 1,5mm, nohy z jeklů 40x40x1,5mm, výšk. stavitelnost 20mm přesah nerezového plechu přes stavební polopříčku (horní cca 165mm a částečné čelní cca 50mm oplechování polopříčky) spodní prostor hl. cca 420mm, opláštěný nerez plechem tl. min. 1mm z boků a zezadu, z čela otevřený spodní police pevná ve v. 150 mm, prostřední police přestavitelná vpravo čelní panel, na něm 2x zásuvka 230V</t>
  </si>
  <si>
    <t>40</t>
  </si>
  <si>
    <t>12a</t>
  </si>
  <si>
    <t>42</t>
  </si>
  <si>
    <t>23</t>
  </si>
  <si>
    <t>Výdejní stůl nerez, přestavitelná police, vpravo 2x zásuvka 230V, vč. hygienické nástavby (viz. poz. 13a) celonerezové provedení - pracovní deska tl. 40mm z nerez plechu tl. 1,5mm, nohy z jeklů 40x40x1,5mm, výšk. stavitelnost 20mm přesah nerezového plechu přes stavební polopříčku (horní cca 165mm a částečné čelní cca 50mm oplechování polopříčky) spodní prostor hl. cca 420mm, opláštěný nerez plechem tl. min. 1mm z boků a zezadu, z čela otevřený spodní police pevná ve v. 150 mm, prostřední police přestavitelná vpravo čelní panel, na něm 2x zásuvka 230V napojení na sousední stoly bezespárové</t>
  </si>
  <si>
    <t>44</t>
  </si>
  <si>
    <t>13a</t>
  </si>
  <si>
    <t>46</t>
  </si>
  <si>
    <t>25</t>
  </si>
  <si>
    <t>Výdejní stůl nerez, přestavitelná police, vpravo 2x zásuvka 230V, vč. hygienické nástavby (viz. poz. 14a) celonerezové provedení - pracovní deska tl. 40mm z nerez plechu tl. 1,5mm, nohy z jeklů 40x40x1,5mm, výšk. stavitelnost 20mm přesah nerezového plechu dozadu přes stavební polopříčku (horní cca 165mm a částečné čelní cca 50mm oplechování polopříčky) přesah pracovní desky vpravo přes stavební žebro (cca 165mm) spodní prostor hl. cca 420mm a š. cca 1535mm, opláštěný nerez plechem tl. min. 1mm z boků a zezadu, z čela otevřený spodní police pevná ve v. 150 mm, prostřední police přestavitelná vpravo čelní panel, na něm 2x zásuvka 230V napojení na sousední stoly bezespárové</t>
  </si>
  <si>
    <t>48</t>
  </si>
  <si>
    <t>14a</t>
  </si>
  <si>
    <t>50</t>
  </si>
  <si>
    <t>27</t>
  </si>
  <si>
    <t>Výdejní stůl nerez, otevřený celonerezové provedení - pracovní deska tl. 40mm z nerez plechu tl. 1,5mm, nohy z jeklů 40x40x1,5mm, výšk. stavitelnost 20mm přesah nerezového plechu přes stavební polopříčku (horní cca 165mm a částečné čelní cca 50mm oplechování polopříčky) spodní prostor hl. cca 420mm, opláštěný nerez plechem tl. min. 1mm z boků a zezadu, z čela otevřený, spodní police pevná ve v. 150 mm napojení na sousední stoly bezespárové</t>
  </si>
  <si>
    <t>52</t>
  </si>
  <si>
    <t>Pojezdová dráha nerez trubková, 1x lomená celonerezové provedení  - 4x trubka Ø28mm 1x lomená, napojení pod úhlem 45° vč. konzolí pro uchycení ke stavební polopříčce</t>
  </si>
  <si>
    <t>54</t>
  </si>
  <si>
    <t>204</t>
  </si>
  <si>
    <t>Minutková kuchyně</t>
  </si>
  <si>
    <t>29</t>
  </si>
  <si>
    <t>1.2</t>
  </si>
  <si>
    <t>Umyvadlo nástěnné nerez celonerezové nástěnné provedení, nerezový výlisek připevnění ke stěně dvěma šrouby vč. stojánkové směšovací baterie a sifonu</t>
  </si>
  <si>
    <t>56</t>
  </si>
  <si>
    <t>2.2</t>
  </si>
  <si>
    <t>Výdejní stůl nerez, ohřevný zásobník na talíře, zaplechovaný celonerezové provedení - pracovní deska tl. 40mm z nerez plechu tl. 1,5mm, nohy z jeklů 40x40x1,5mm, výšk. stavitelnost 20mm přesah nerezového plechu přes stavební polopříčku (horní cca 165mm a částečné čelní cca 50mm oplechování polopříčky) uprostřed zabudovaný zásobník na talíře, ohřevný, kap. 55 talířů, vč. transparentního poklopu spodní prostor opláštěný se spodní policí ve v. 150mm, opláštění z nerez plechu tl. min. 1mm z boků a zezadu, z čela odnímatelné zaplechování napojení na sousední stoly bezespárové Příkon: 0,75kW/230V</t>
  </si>
  <si>
    <t>58</t>
  </si>
  <si>
    <t>31</t>
  </si>
  <si>
    <t>3.1</t>
  </si>
  <si>
    <t>Výdejní stůl nerez, ohřevná vana pro 3x GN1/1, otevřený ohřevná vana (vodní lázeň) na 3x GN1/1, hl. 210mm, nedělená celonerezové provedení - pracovní deska tl. 40mm z nerez plechu tl. 1,5mm, podnoží z jeklů 40x40x1,5mm, výšk. stavitelnost 20mm přesah nerezového plechu přes stavební polopříčku (horní cca 165mm a částečné čelní cca 50mm oplechování polopříčky) spodní prostor neutrální, opláštěný, se spodní policí ve v. 150mm, opláštění z nerez plechu tl. min. 1mm z boků a zezadu, z čela otevřený ovládací panel vpravo, na něm ovládání napouštění a vypouštění vany, termostat, vypínače a zásuvka 230V napojení na sousední stoly bezespárové Příkon: 4,1kW/400V</t>
  </si>
  <si>
    <t>60</t>
  </si>
  <si>
    <t>4.1</t>
  </si>
  <si>
    <t>Výdejní stůl nerez, chlazená vana pro 2x GN1/1, otevřený staticky chlazená vana na 2x GN1/1-150 celonerezové provedení - pracovní deska tl. 40mm z nerez plechu tl. 1,5mm, nohy z jeklů 40x40x1,5mm, výšk. stavitelnost 20mm přesah nerezového plechu přes stavební polopříčku (horní cca 165mm a částečné čelní cca 50mm oplechování polopříčky) spodní prostor neutrální, opláštěný, se spodní policí ve v. 150mm, opláštění z nerez plechu tl. min. 1mm z boků a zezadu, z čela otevřený, chladící agregát vpravo, rozsah teplot 0°C až +10°C, v místě agregátu větrací mřížka z čela a z boku napojení na sousední stoly bezespárové Příkon: 0,5kW/230V</t>
  </si>
  <si>
    <t>62</t>
  </si>
  <si>
    <t>33</t>
  </si>
  <si>
    <t>5.1</t>
  </si>
  <si>
    <t>Výdejní stůl nerez, otevřený, přestavitelná police celonerezové provedení - pracovní deska tl. 40mm z nerez plechu tl. 1,5mm, nohy z jeklů 40x40x1,5mm, výšk. stavitelnost 20mm přesah nerezového plechu přes stavební polopříčku (horní cca 165mm a částečné čelní cca 50mm oplechování polopříčky) spodní prostor opláštěný se spodní policí ve v. 150mm, opláštění z nerez plechu tl. min. 1mm z boků a zezadu, z čela otevřený prostřední přestavitelná police napojení na sousední stoly bezespárové</t>
  </si>
  <si>
    <t>64</t>
  </si>
  <si>
    <t>6.1</t>
  </si>
  <si>
    <t>Hygienická nástavba jednoduchá, s čelním sklem a osvětlením celonerezové hranaté provedení – konstrukce ve tvaru L z jeklů 30x30x1,5mm, rovné horní a čelní sklo kalené čiré tl. 8 mm společná pro poz. 2 a 3, pevně spojená s výdejními stoly event. stavební polopříčkou, odsazená min. 100mm od čelní hrany výdeje (dosednutí protipožární rolety) vč. LED osvětlení nad vanou</t>
  </si>
  <si>
    <t>66</t>
  </si>
  <si>
    <t>35</t>
  </si>
  <si>
    <t>6a</t>
  </si>
  <si>
    <t>Hygienická nástavba jednoduchá, s čelním sklem a osvětlením celonerezové hranaté provedení – konstrukce ve tvaru L z jeklů 30x30x1,5mm, rovné horní a čelní sklo kalené čiré tl. 8 mm společná pro poz. 4 a 5, pevně spojená s výdejními stoly event. stavební polopříčkou, odsazená min. 100mm od čelní hrany výdeje (dosednutí protipožární rolety) vč. LED osvětlení nad vanou</t>
  </si>
  <si>
    <t>68</t>
  </si>
  <si>
    <t>7.1</t>
  </si>
  <si>
    <t>Pojezdová dráha nerez trubková celonerezové provedení  - 4x trubka Ø28mm vč. konzolí pro uchycení ke stavební polopříčce</t>
  </si>
  <si>
    <t>70</t>
  </si>
  <si>
    <t>37</t>
  </si>
  <si>
    <t>8.1</t>
  </si>
  <si>
    <t>Vařič těstovin el., 45 ltr., podestavba uzavřená dvířky, sokl rozměr vany min. 300x510x290mm, hygienické provedení rohů vany H3, termostat s plynulou regulací teploty od 30 do 110°C, plášť z nerezové oceli (AISI 304) pro snadné čištění všech povrchů, pracovní deska z nerezové oceli (AISI 304) tl. min. 1,2mm se zaoblenými hranami, všechny vnější šrouby z chromniklové oceli (AISI 304), hygienicky vodotěsný a nečistotám odolný bezespárový zámkový systém propojitelný s ostatními sousedními spotřebiči ve varném bloku podestavba uzavřená s křídlovými dvířky, vodovodní kohoutek s vodním ventilem ergonomicky umístěný v ovládacím panelu,  všechny technologické části přístroje umístěny v přední straně pro snadný přístup a servis, vč. sady košů, rozhraní pro připojení k externímu PC se softwarem HACCP Příkon: 8-10kW/400V</t>
  </si>
  <si>
    <t>72</t>
  </si>
  <si>
    <t>9.1</t>
  </si>
  <si>
    <t>Sporák el. indukční dvouzónový, podestavba otevřená se vsuny na GN1/1, sokl krytí IPX5, 2 varné zóny se obdélníkovými topnými cívkami (2 cívky pro každou zónu), senzor ochrany pro každou varnou zónu proti přehřátí, celková varná plocha min. 370x650mm, sklokeramická varná plocha o tloušťce min. 6mm, elektronické rozpoznávání velikosti hrnců,ergonomický ovládací panel s přehlednými a snadno ovladatelnými prvky, obložení z nerezové oceli (AISI 304), pracovní deska z nerezové oceli (AISI 304) tl. min. 1,2mm se zaoblenými hranami, všechny vnější šrouby z nerezové oceli (AISI 304), hygienicky vodotěsný a nečistotám odolný bezespárový zámkový systém propojitelný s ostatními sousedními spotřebiči ve varném bloku, bezpečnostní termostat s automatickým resetem a indikací poruchy pro každou varnou plochu, všechny technologické části přístroje umístěny v přední straně pro snadný přístup a servis, rozhraní pro připojení k systému optimalizace spotřeby energie rozhraní pro připojení k externímu PC se softwarem HACCP podestavba s hygienickým bezespárovým provedením (boční panely svařované bez viditelného spoje), spodní prostor otevřený v hygienickém bezespárovém provedení H3 s 5 lisovanými vsuny pro GN1/1, stavitelné nerezové nohy, nerezový okopový systém Příkon: 9-11kW/400V</t>
  </si>
  <si>
    <t>74</t>
  </si>
  <si>
    <t>39</t>
  </si>
  <si>
    <t>10.1</t>
  </si>
  <si>
    <t>Grilovací plotna el., hladká, 2 zóny, podestavba otevřená se vsuny na GN2/1, sokl grilovací deska hladká ze sendvičového materiálu o tloušťce min. 15mm, užitná plocha min. 700x590mm, vícenásobné pokrytí povrchu topnými prvky zabudovanými do kompaktních hliníkových bloků, robustní konstrukce z nerezové oceli (AISI 304), tl. vrchní desky bez hrany min. 2mm (AISI 304) robustní zásuvka na tuk z nerezové oceli, hygienicky vodotěsný a nečistotám odolný bezespárový zámkový systém propojitelný s ostatními sousedními spotřebiči ve varném bloku, všechny technologické části přístroje umístěny v přední straně pro snadný přístup a servis, termostatická regulace, ovládací knoflíky se stupnicí 30-300°C, podestavba s hygienickým bezespárovým provedením (boční panely svařované bez viditelného spoje), spodní prostor otevřený v hygienickém bezespárovém provedení H3 s 5 lisovanými vsuny pro GN2/1, stavitelné nerezové nohy, nerezový okopový systém, rozhraní pro připojení k systému optimalizace spotřeby energie, rozhraní pro připojení k externímu PC se softwarem HACCP Příkon: 12-14kW/400V</t>
  </si>
  <si>
    <t>76</t>
  </si>
  <si>
    <t>11.1</t>
  </si>
  <si>
    <t>Fritéza el., 2 vany á 18 ltr., podestavba uzavřená dvířky, sokl studená zóna, rozměr van min. 2x 165x470x300mm, hygienické provedení rohů vany H3, elektronické ovládání s displejem a ovladačem pro plynulou regulací teploty 110-190°C, plášť z nerezové oceli (AISI 304) pro snadné čištění všech povrchů, pracovní deska z nerezové oceli (AISI 304) tl. min. 1,2mm se zaoblenými hranami, všechny vnější šrouby z chromniklové oceli (AISI 304), hygienicky vodotěsný a nečistotám odolný bezespárový zámkový systém propojitelný s ostatními sousedními spotřebiči ve varném bloku, podestavba uzavřená s křídlovými dvířky, odklápěcí topnice pro snadnou údržbu se systémem uzamčení ve vyklopené poloze, bezpečné vypouštění oleje přes kulový ventil ve spodní části vany, všechny technologické části přístroje umístěny v přední straně pro snadný přístup a servis, vč. 2 ks fritovacích košů, stavitelné nerezové nohy, nerezový okopový systém, rozhraní pro připojení k systému optimalizace spotřeby energie rozhraní pro připojení k externímu PC se softwarem HACCP Příkon: 15-17kW/400V</t>
  </si>
  <si>
    <t>78</t>
  </si>
  <si>
    <t>41</t>
  </si>
  <si>
    <t>12.1</t>
  </si>
  <si>
    <t>Pracovní plocha (ve varném bloku), podestavba otevřená, sokl obložení z nerezové oceli (AISI 304), pracovní deska z nerezové oceli (AISI 304) tl. min. 1,5mm s čelním rádiusem odpovídajícím návazné technologii, všechny vnější šrouby z nerezové oceli (AISI 304), hygienicky vodotěsný a nečistotám odolný bezespárový zámkový systém propojitelný s ostatními sousedními spotřebiči ve varném bloku, podestavba s hygienickým bezespárovým provedením (boční panely svařované bez viditelného spoje), spodní prostor otevřený v hygienickém bezespárovém provedení H3, stavitelné nerezové nohy, nerezový okopový systém</t>
  </si>
  <si>
    <t>80</t>
  </si>
  <si>
    <t>13.1</t>
  </si>
  <si>
    <t>Police roštová nerez nad varný blok, jednodílná celonerezové hranaté provedení – konstrukce ve tvaru T, rámová konstrukce, vyjímatelné roštové kazety (možnost mytí v myčce) pevně spojená s varnými aparáty</t>
  </si>
  <si>
    <t>82</t>
  </si>
  <si>
    <t>43</t>
  </si>
  <si>
    <t>14.1</t>
  </si>
  <si>
    <t>Konvektomat elektrický 10x GN1/1, bojlerové vyvíjení páry, vč. samonavíjecí sprchy a podstavce (viz. poz. 14a) stupeň zabezpečení: IPX5, min. 6 bodová teplotní sonda, min. 7 rychlostí ventilátoru, zásuvy orientované podélně, programování - možnost vytvoření až 1000 programů s min. 20 kroky, elektronický dotykový panel min 8" odolný vlhkosti, rychlý a úsporný vývin páry pomocí bojleru s možností přepnutí do injekčního vývinu v případě poruchy, automatický předehřev/zchlazení - kompenzace změn teploty při otevření zařízení, automatické čištění, automatické odvápnění varné komory, horký vzduch 30-300°C, kombinovaný režim 30-300°C, vaření v páře 30-130°C, bio vaření 30-98°C, vaření/pečení přes noc, časování zásuvů, regenerace, nízkoteplotní vaření/pečení, integrovaná sprcha, min. trojité dveřní sklo, systém automatického mytí, připojení na internet, možnost vzdálené komunikace a správa dat HACCP, stavitelné nerezové nohy, rozhraní pro připojení k systému optimalizace spotřeby energie, rozhraní pro připojení k externímu PC se softwarem HACCP Příkon: 18-20kW/400V</t>
  </si>
  <si>
    <t>84</t>
  </si>
  <si>
    <t>14a.1</t>
  </si>
  <si>
    <t>Podstavec nerez pod konvektomat, vsuny na GN1/1 celonerezové provedení dva sloupce vsunů á 8x GN1/1 trny pro osazení konvektomatu</t>
  </si>
  <si>
    <t>86</t>
  </si>
  <si>
    <t>45</t>
  </si>
  <si>
    <t>Pol248</t>
  </si>
  <si>
    <t>Odsávací zákryt nástěnný nerez nad konvektomat, vč. osvětlení celonerezové provedení z nerez plechu tl. 1mm vč. odkapového žlábku, výpustního kohoutu, táhel pro zavěšení a vyústku pro napojení na vzt vč. osvětlení na jedné straně vč. 2ks lamelových odlučovačů tuku</t>
  </si>
  <si>
    <t>88</t>
  </si>
  <si>
    <t>15.1</t>
  </si>
  <si>
    <t>Mrazící stůl nerez, 3 sekce se zásuvkami, agregát vpravo, zadní lem celonerezové provedení - pracovní deska tl. 40mm z nerez plechu tl. 1,5mm, nohy z jeklů 40x40x1,5mm, výšk. stavitelnost 20mm 3 sekce s 2x zásuvkou (dělení 1/2:1/2) ventilované chlazení, chladící agregát vpravo, rozsah teplot -18°C až -22°C, v místě agregátu větrací mřížka elektronické ovládání s displejem, automatické odtávání zadní lem v. 50mm Příkon: 0,75kW/230V</t>
  </si>
  <si>
    <t>90</t>
  </si>
  <si>
    <t>47</t>
  </si>
  <si>
    <t>16.1</t>
  </si>
  <si>
    <t>Police nástěnná nerez dvoupodlažní celonerezové provedení - police tl. min. 30mm z nerez plechu tl. min. 1mm, zadní lem v. 40mm 2x plná police, nosnost 60kg na polici vč. nástěnných držáků v. 800mm (3ks) a přestavitelných konzolí pro osazení polic (6ks)</t>
  </si>
  <si>
    <t>92</t>
  </si>
  <si>
    <t>Pec na pizzu elektrická, jednokomorová, vč. podestavby (viz. poz. 17a) komora na 4 plechy pr. 33cm, rozměr komory min. 700x700x150mm, šamotové dno digitální programovatelný ovládací panel, regulace teploty do 450 °C, individuální nastavení teploty dna a stropu komory, digitální teploměr, funkce programovaného zapnutí a vypnutí prosklené dveře, vnitřní osvětlení Příkon: 6,6kW/400V</t>
  </si>
  <si>
    <t>94</t>
  </si>
  <si>
    <t>49</t>
  </si>
  <si>
    <t>17a</t>
  </si>
  <si>
    <t>Podestavba nerez pod pec na pizzu celonerezové provedení - pracovní deska tl. 40mm z nerez plechu tl. 1,5mm, podnoží z jeklů 40x40x1,5mm, výšk. stavitelnost 20mm spodní police plná ve v. 150mm</t>
  </si>
  <si>
    <t>96</t>
  </si>
  <si>
    <t>Pracovní stůl nerez, spodní police, zadní a levý lem celonerezové provedení - pracovní deska tl. 40mm z nerez plechu tl. 1,5mm, podnoží z jeklů 40x40x1,5mm, výšk. stavitelnost 20mm spodní police plná ve v. 150mm zadní a levý lem v. 50mm napojení na sousední stoly (vpravo) na vlasovou spáru</t>
  </si>
  <si>
    <t>98</t>
  </si>
  <si>
    <t>51</t>
  </si>
  <si>
    <t>Pracovní stůl nerez, spodní police, zadní lem celonerezové provedení - pracovní deska tl. 40mm z nerez plechu tl. 1,5mm, podnoží z jeklů 40x40x1,5mm, výšk. stavitelnost 20mm spodní police plná ve v. 150mm zadní lem v. 50mm napojení na sousední stoly (vpravo a vlevo) na vlasovou spáru</t>
  </si>
  <si>
    <t>100</t>
  </si>
  <si>
    <t>Pracovní stůl nerez, dřez vlevo, spodní police, zadní a pravý lem celonerezové provedení - pracovní deska tl. 40mm z nerez plechu tl. 1,5mm, podnoží z jeklů 40x40x1,5mm, výšk. stavitelnost 20mm dřez lisovaný 500x500x250mm vlevo spodní police plná ve v. 150mm zadní a pravý lem v. 50mm napojení na sousední stoly (vlevo) na vlasovou spáru vč. stojánkové baterie pákové a sifonu</t>
  </si>
  <si>
    <t>102</t>
  </si>
  <si>
    <t>205</t>
  </si>
  <si>
    <t>Mytí stolního nádobí</t>
  </si>
  <si>
    <t>53</t>
  </si>
  <si>
    <t>1.3</t>
  </si>
  <si>
    <t>Dopravníkový pás řemenový pro sběr podnosů s použitým nádobím celonerezové provedení - nerez plech tl. 1,5mm, podnoží z jeklů 40x40x1,5mm, výšková stavitelnost 20mm rovný díl 27,5m, díl 1,0m s motorovou jednotkou (koncový nebo středový), náběhy pro sběr táců směr pravo - levý, plynulé nastavení rychlosti 4 až 20 m/min vybavení: 1x vypínač, 1x tlačítko START, tlačítko STOP, 3x tlačítko nouzového zastavení, fotovoltaický koncový spínač (výškový omezovač) Příkon: cca 1kW/400V</t>
  </si>
  <si>
    <t>104</t>
  </si>
  <si>
    <t>2.3</t>
  </si>
  <si>
    <t>Pracovní (třídící) stůl nerez, otvor pro shoz odpadků celonerezové provedení - pracovní deska tl. 40mm z nerez plechu tl. 1,5mm, podnoží z jeklů 40x40x1,5mm, výšková stavitelnost 20mm kruhový otvor v pracovní desce f cca 250mm (trychtýř) pro shoz odpadků spodní prostor volný</t>
  </si>
  <si>
    <t>106</t>
  </si>
  <si>
    <t>55</t>
  </si>
  <si>
    <t>3.2</t>
  </si>
  <si>
    <t xml:space="preserve">Plně automatický mycí stroj na stolní nádobí tunelový pásový, vč. sušící zóny a rekuperace Stroj na mytí táců a příborů, směr práce Levý/Pravý, kapacita30 Táců/min Užitná šířka/výška760 mm/440, oddělěný mycí pás na příbory.
Vstupní sekce vstup 800 mm, předmytí mycí zóna 900 mm, mytí mycí zóna 900 mm, oplachování oplach 650 mm, sušicí zóna 1400 mm, výstup 1100 mm, automatická detekce prázdné zóny, stohování táců pro nepřerušovanou výměnu dávkovače                                                            Systém odtahu vzduchu CLIMATE-PRO
Rozměr tácku530 x 325 (GN 1/1) mmMax. velikost tabletu 530 x 400 mm Směr táců napříč k manipulaci
Samostatné plnění nádrže
Sítkový koš CrNi s kontrolou síta se segmentovou izolací
Panoramatické dveře
Ovládací skříňka PROTRONIC
Nouzové zastavení u vstupní digestoře
Spínač start-stop dopravníku u vstupu
USB rozhraní
Standardní napětí 400/50/3 N
Oddělení mezi předmytím a mytím
Oddělení po oplachování
Demagnetizační zařízení pro linku příborů 150mm
SYSTÉM ÚSPORY ENERGIE CLIMATE-PRO, SYSTÉM MYTÍ CONTACT-PLUS, PERMANENT CLEAN AUTOMATICKÉ ODSTRAŇOVÁNÍ NEČISTOT,  CELOOBVODOVÝ SUŠICÍ SYSTÉMPanoramatické dveře s izolací
Kontrolní dveře s madlem po celé délce modulu.
</t>
  </si>
  <si>
    <t>108</t>
  </si>
  <si>
    <t>Pol249</t>
  </si>
  <si>
    <t>Odsávací zákryt nerez nad myčku, bez osvětlení celonerezové provedení z nerez plechu tl. 1mm vč. odkapového žlábku, výpustního kohoutu, táhel pro zavěšení a vyústku pro napojení na vzt vč. 1ks lamelového odlučovače tuku</t>
  </si>
  <si>
    <t>110</t>
  </si>
  <si>
    <t>57</t>
  </si>
  <si>
    <t>4.2</t>
  </si>
  <si>
    <t>112</t>
  </si>
  <si>
    <t>5.2</t>
  </si>
  <si>
    <t>Pracovní (třídící) stůl nerez celonerezové provedení - pracovní deska tl. 40mm z nerez plechu tl. 1,5mm, podnoží z jeklů 40x40x1,5mm, výšková stavitelnost 20mm</t>
  </si>
  <si>
    <t>114</t>
  </si>
  <si>
    <t>59</t>
  </si>
  <si>
    <t>6.2</t>
  </si>
  <si>
    <t>Vstupní stůl nerez do myčky, válečkový (spřažený s myčkou), vana, vč. baterie s tlakovou sprchou (viz. poz. 6a) celonerezové provedení - pracovní deska tl. 40mm z nerez plechu tl. 1,5mm, podnoží z jeklů 40x40x1,5mm, výšková stavitelnost 20mm svařovaná vana s odtokem, v horní části osazená plastovými válečky s mechanickým posunem - pohon z myčky (spřažení) u dopravníkového pásu prostor pro tlak. sprchu vč. sifonu</t>
  </si>
  <si>
    <t>116</t>
  </si>
  <si>
    <t>6a.1</t>
  </si>
  <si>
    <t>Sprcha tlaková stolní s napouštěcím ramínkem páková směšovací baterie tlaková hadice s vyvažovací pružinou v. 1200mm, tlaková sprcha, úchytka na zeď a háček na sprchu</t>
  </si>
  <si>
    <t>118</t>
  </si>
  <si>
    <t>61</t>
  </si>
  <si>
    <t>7.2</t>
  </si>
  <si>
    <t>Pracovní (třídící) stůl nerez, police, pojízdný celonerezové provedení - pracovní deska tl. 40mm z nerez plechu tl. 1,5mm, podnoží z jeklů 40x40x1,5mm, výšk. stavitelnost 20mm spodní police plná ve v. 150mm 4 otočná kolečka min. Ø100mm, z toho 2 s brzdou</t>
  </si>
  <si>
    <t>120</t>
  </si>
  <si>
    <t>8.2</t>
  </si>
  <si>
    <t>Mycí stroj na stolní nádobí tunelový košový, vč. sušící zóny a rekuperace, směr posunu pravo-levý, výkon stroje min. 120 košů/hod při dodržení 2 min. kontaktního času (DIN 10534), maximální výkon košů min. 220 košů/hod, pracovní výška 900 mm, zásuvná výška min. 465mm,  průjezdná šířka min. 570 mm, min. 2 aktivní mycí zóny (min. délka aktivních mycích zón 2× 800mm), neutrální zóna mezi mycím zónou a oplachovou zónou, automatická detekce prázdné zóny, oplachová zóna min. 600 mm, sušící zóna s vlastním topným registrem a ventilátorem o délce min. 800 mm vč. vedení proudění vzduchu i zespodu, celková délka stroje max. 3600 mm, přesah vstupní zóny min 150 mm, integrovaná rekuperace pro zpětné využití zbytkové energie odpadní páry, množství odpadního vzduchu vysálaného z myčky 150m3/hod provozu s tolerancí +/-10% a o teplotě max. 20°C, spotřeba oplachové vody 165 l/hod provozu s tolerancí +/- 10%, ovládací panel: tři rychlosti s možností modifikace, autotimer, ukládání HACCP dat min. 14 dnů zpětně, displej zobrazující provozní hodnoty: doba provozu celková a denní, doba provozu mycích a oplachových čerpadel, spotřeba vody celková a denní, záznam teplot v aktivních tancích, záznam teplot sušení, rekuperace využívající zbytkovou energii z výstupního vzduchu, čerpadla aktivních tanků v provedení CNS s diagnostickou ochranou proti zkratu v případě vniknutí vlhkosti, mycí stroj v CNS provedení, dvouplášťové vč. zvukové a tepelné izolace, vícestupňová filtrace mycího roztoku, mycí tanky bezešvé se šikmým dnem, každý aktivní tank se samostatným čerpadlem na vypuštění náplně tanku, mycí a oplachová ramena CNS v blocích, v hlavním mycím tanku dodatečná boční mycí ramena, rozhraní pro připojení k externímu PC se softwarem HACCP, rozhraní bluetooth pro bezdrátovou komunikaci, základní sada košů</t>
  </si>
  <si>
    <t>122</t>
  </si>
  <si>
    <t>63</t>
  </si>
  <si>
    <t>124</t>
  </si>
  <si>
    <t>9.2</t>
  </si>
  <si>
    <t>Výstupní stůl nerez z myčky, válečkový, levý celonerezové provedení - pracovní deska tl. 40mm z nerez plechu tl. 1,5mm, podnoží z jeklů 40x40x1,5mm, výšková stavitelnost 20mm mělká vana osazená plastovými válečky</t>
  </si>
  <si>
    <t>126</t>
  </si>
  <si>
    <t>65</t>
  </si>
  <si>
    <t>10.2</t>
  </si>
  <si>
    <t>Vozík nerez na podnosy, konzolový celonerezové provedení kapacita 120 ks podnosů 530x370 mm 4 otočná kolečka min. Ø100mm, z toho 2 s brzdou pracovní deska se hmotností podnosů posouvá po svislé konzole tak, že horní podnos je stále ve stejné poloze</t>
  </si>
  <si>
    <t>128</t>
  </si>
  <si>
    <t>11.2</t>
  </si>
  <si>
    <t>130</t>
  </si>
  <si>
    <t>67</t>
  </si>
  <si>
    <t>12.2</t>
  </si>
  <si>
    <t>Buben nerez samonavíjecí s hadicí 20m, vč. pěnovacího zařízení celonerezová konstrukce bubnu samonavíjení hadice, vodící válečky, hadice ukončena rychlospojkou vč. vodní rozprašovací pistole vč. pěnovacího zařízení</t>
  </si>
  <si>
    <t>132</t>
  </si>
  <si>
    <t>209</t>
  </si>
  <si>
    <t>Přípravna jídla</t>
  </si>
  <si>
    <t>1.4</t>
  </si>
  <si>
    <t>Transportní vozík nerez, chlazený kapacita: 15x GN 2/1-65 nebo 30x GN 1/1-65 chlazený nerezový transportní vozík dvouplášťový izolovaný, chlazení aktivní s ventilátorem, z chromniklové oceli 18/10, přívodní kabel 2 m s vidlicí, jednokřídlé uzamykatelné dveře s těsněním, otevíratelné do 270°, lisované/ bodované bočnice, trubkové madlo, aktivní chlazení s ventilátorem, odkládací zásuvka, elektronický termostat pro nastavení teploty, chlazení od +3 do +10°C, jednokřídlé uzamykatelné dveře s těsněním, otevíratelné do 270°, kolečka prům. 160mm - 2x otočné s brzdou, 2x pevné Příkon: 0,4kW/230V</t>
  </si>
  <si>
    <t>134</t>
  </si>
  <si>
    <t>69</t>
  </si>
  <si>
    <t>2.4</t>
  </si>
  <si>
    <t>Chladící skříň nerez vjezdná, min. 1240 ltr., na GN2/1 nebo EN 600x400, plné dveře pro vozíky o půdorysném rozměru cca 650x730mm, chladivo R290, teplotní rozsah: -2 až +8°C, vnitřní konstrukce z nerezové oceli, vnější povrch z nerezové oceli s matnou úpravou, izolace o tloušťce min. 80mm, vysoce hustá PU izolace bez CFC a HCFC, ergonomická rukojeť z nerezové oceli po celé délce, samozavírací dveře s blokací při otevření na 100° a magnetickým těsněním na všech 4 stranách, nepřímé větrání díky systému vzduchového kanálu po celé délce pro optimální cirkulaci vzduchu a rovnoměrné rozložení teploty, integrované LED osvětlení na ovládacím panelu, zámek, stropní monoblokový systém s výparníkem umístěným mimo chladicí prostor, automatické odtávání, rozhraní pro připojení k externímu PC se softwarem HACCP Příkon: 0,7kW/230V</t>
  </si>
  <si>
    <t>136</t>
  </si>
  <si>
    <t>3.3</t>
  </si>
  <si>
    <t>Pracovní stůl nerez, spodní police, pojízdný celonerezové provedení - pracovní deska tl. 40mm z nerez plechu tl. 1,5mm, podnoží z jeklů 40x40x1,5mm, výšk. stavitelnost 20mm, spodní police plná ve v. 150mm 4 otočná kolečka min. Ø100mm, z toho 2 s brzdou</t>
  </si>
  <si>
    <t>138</t>
  </si>
  <si>
    <t>71</t>
  </si>
  <si>
    <t>4.3</t>
  </si>
  <si>
    <t>Pracovní stůl nerez, dřez vpravo, spodní police, zadní a pravý lem celonerezové provedení - pracovní deska tl. 40mm z nerez plechu tl. 1,5mm, podnoží z jeklů 40x40x1,5mm, výšk. stavitelnost 20mm, dřez lisovaný 500x500x250mm vpravo, spodní police plná ve v. 150mm, zadní a pravý lem v. 50mm vč. stojánkové baterie pákové a sifonu</t>
  </si>
  <si>
    <t>140</t>
  </si>
  <si>
    <t>5.3</t>
  </si>
  <si>
    <t>Pracovní stůl nerez, dřez vlevo, spodní police, zadní a levý lem celonerezové provedení - pracovní deska tl. 40mm z nerez plechu tl. 1,5mm, podnoží z jeklů 40x40x1,5mm, výšk. stavitelnost 20mm, dřez lisovaný 500x500x250mm vlevo, spodní police plná ve v. 150mm, zadní a levý lem v. 50mm vč. stojánkové baterie pákové a sifonu</t>
  </si>
  <si>
    <t>142</t>
  </si>
  <si>
    <t>73</t>
  </si>
  <si>
    <t>6.3</t>
  </si>
  <si>
    <t>Nástěnná skříňka nerez, posuvná dvířka, police celonerezové provedení, nerez plech tl. 1 mm, opláštění z boků a zezadu, z čela posuvná nerez dvířka na valivém vedení, střední přestavitelná police</t>
  </si>
  <si>
    <t>144</t>
  </si>
  <si>
    <t>7.3</t>
  </si>
  <si>
    <t>146</t>
  </si>
  <si>
    <t>75</t>
  </si>
  <si>
    <t>8.3</t>
  </si>
  <si>
    <t>Pracovní stůl nerez skříňkový, posuvná dvířka, zadní a pravý lem celonerezové provedení - pracovní deska tl. 40mm z nerez plechu tl. 1,5mm, podnoží z jeklů 40x40x1,5mm, výšk. stavitelnost 20mm, spodní prostor skříňkový, opláštění z plechu tl. min. 1mm z boků, z čela posuvná dvířka na valivém vedení, spodní police ve v. 150 mm, zadní a pravý lem v. 50mm</t>
  </si>
  <si>
    <t>148</t>
  </si>
  <si>
    <t>9.3</t>
  </si>
  <si>
    <t>Výrobník horkých nápojů, stolní provedení, překapávací jednotka vč. bojleru, 2x termos 20 litrů kapacita 90 l/h, výdej 720 šálků/h příprava vody 14 min/20 l, udržovací teplota 80 až 85°C ovládání pomocí LCD displeje, automatické přerušení cyklu při odebrání zásobníku, čistící program, počítadlo denního a celkového výdeje nezávislý výrobník horké vody (bojler) vestavěný v centrální jednotce, objem 5,6ltr., vč. nekapajícího výdejního kohoutku Příkon: 9,3kW/400V</t>
  </si>
  <si>
    <t>150</t>
  </si>
  <si>
    <t>77</t>
  </si>
  <si>
    <t>10.3</t>
  </si>
  <si>
    <t>152</t>
  </si>
  <si>
    <t>212</t>
  </si>
  <si>
    <t>Úklid</t>
  </si>
  <si>
    <t>1.5</t>
  </si>
  <si>
    <t>Regál skladový komaxit, 5 polic kovové provedení, šroubované, lakované práškovou barvou komaxit, přestavitelnost polic 25mm 5x police s nosností á 100kg</t>
  </si>
  <si>
    <t>154</t>
  </si>
  <si>
    <t>213</t>
  </si>
  <si>
    <t>Centrální změkčovač</t>
  </si>
  <si>
    <t>79</t>
  </si>
  <si>
    <t>1.6</t>
  </si>
  <si>
    <t>Centrální úpravna vody (automatický změkčovač) pro 2x mycí stroj a 3x konvektomat automatický změkčovač vody s řídící časovou hlavicí a s předřazeným mechanickým filtrem, kapacita náplně 30l, podmínky instalace: průtok vody nepřekračuje hodnotu 75I/min a teplota vody je nižší než 40°C, kapacita změkčené vody při změkčování o 10°dH (I) 9000</t>
  </si>
  <si>
    <t>156</t>
  </si>
  <si>
    <t>214</t>
  </si>
  <si>
    <t>Doprava a montáž</t>
  </si>
  <si>
    <t>214.1</t>
  </si>
  <si>
    <t>-112460716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</si>
</sst>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38">
    <font>
      <sz val="11"/>
      <color theme="1"/>
      <name val="Aptos Narrow"/>
      <family val="2"/>
      <charset val="238"/>
      <scheme val="minor"/>
    </font>
    <font>
      <u/>
      <sz val="11"/>
      <color theme="10"/>
      <name val="Aptos Narrow"/>
      <family val="2"/>
      <charset val="238"/>
      <scheme val="minor"/>
    </font>
    <font>
      <sz val="8"/>
      <color rgb="FFFFFFFF"/>
      <name val="Arial CE"/>
    </font>
    <font>
      <b/>
      <sz val="14"/>
      <name val="Arial CE"/>
    </font>
    <font>
      <sz val="8"/>
      <color rgb="FF3366FF"/>
      <name val="Arial CE"/>
    </font>
    <font>
      <b/>
      <sz val="12"/>
      <color rgb="FF969696"/>
      <name val="Arial CE"/>
    </font>
    <font>
      <sz val="10"/>
      <color rgb="FF969696"/>
      <name val="Arial CE"/>
    </font>
    <font>
      <sz val="10"/>
      <name val="Arial CE"/>
    </font>
    <font>
      <b/>
      <sz val="8"/>
      <color rgb="FF969696"/>
      <name val="Arial CE"/>
    </font>
    <font>
      <b/>
      <sz val="11"/>
      <name val="Arial CE"/>
    </font>
    <font>
      <b/>
      <sz val="10"/>
      <name val="Arial CE"/>
    </font>
    <font>
      <b/>
      <sz val="10"/>
      <color rgb="FF969696"/>
      <name val="Arial CE"/>
    </font>
    <font>
      <b/>
      <sz val="12"/>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amily val="1"/>
      <charset val="2"/>
    </font>
    <font>
      <sz val="11"/>
      <name val="Arial CE"/>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12"/>
      <color rgb="FF003366"/>
      <name val="Arial CE"/>
    </font>
    <font>
      <sz val="10"/>
      <color rgb="FF003366"/>
      <name val="Arial CE"/>
    </font>
    <font>
      <sz val="8"/>
      <color rgb="FF960000"/>
      <name val="Arial CE"/>
    </font>
    <font>
      <b/>
      <sz val="8"/>
      <name val="Arial CE"/>
    </font>
    <font>
      <sz val="8"/>
      <color rgb="FF003366"/>
      <name val="Arial CE"/>
    </font>
    <font>
      <sz val="8"/>
      <color rgb="FF800080"/>
      <name val="Arial CE"/>
    </font>
    <font>
      <sz val="7"/>
      <color rgb="FF969696"/>
      <name val="Arial CE"/>
    </font>
    <font>
      <sz val="8"/>
      <color rgb="FF505050"/>
      <name val="Arial CE"/>
    </font>
    <font>
      <sz val="8"/>
      <color rgb="FFFF0000"/>
      <name val="Arial CE"/>
    </font>
    <font>
      <sz val="9"/>
      <name val="Arial"/>
      <family val="2"/>
      <charset val="238"/>
    </font>
    <font>
      <sz val="9"/>
      <color theme="1"/>
      <name val="Arial"/>
      <family val="2"/>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s>
  <cellStyleXfs count="2">
    <xf numFmtId="0" fontId="0" fillId="0" borderId="0"/>
    <xf numFmtId="0" fontId="1" fillId="0" borderId="0" applyNumberFormat="0" applyFill="0" applyBorder="0" applyAlignment="0" applyProtection="0"/>
  </cellStyleXfs>
  <cellXfs count="211">
    <xf numFmtId="0" fontId="0" fillId="0" borderId="0" xfId="0"/>
    <xf numFmtId="0" fontId="2" fillId="0" borderId="0" xfId="0" applyFont="1" applyAlignment="1">
      <alignment horizontal="left" vertical="center"/>
    </xf>
    <xf numFmtId="0" fontId="0" fillId="0" borderId="0" xfId="0" applyAlignment="1">
      <alignment horizontal="left" vertical="center"/>
    </xf>
    <xf numFmtId="0" fontId="0" fillId="0" borderId="1" xfId="0" applyBorder="1"/>
    <xf numFmtId="0" fontId="0" fillId="0" borderId="2" xfId="0" applyBorder="1"/>
    <xf numFmtId="0" fontId="0" fillId="0" borderId="3" xfId="0" applyBorder="1"/>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top"/>
    </xf>
    <xf numFmtId="0" fontId="7" fillId="0" borderId="0" xfId="0" applyFont="1" applyAlignment="1">
      <alignment horizontal="left" vertical="center"/>
    </xf>
    <xf numFmtId="0" fontId="9" fillId="0" borderId="0" xfId="0" applyFont="1" applyAlignment="1">
      <alignment horizontal="left" vertical="top"/>
    </xf>
    <xf numFmtId="0" fontId="6" fillId="0" borderId="0" xfId="0" applyFont="1" applyAlignment="1">
      <alignment horizontal="left" vertical="center"/>
    </xf>
    <xf numFmtId="0" fontId="7" fillId="2" borderId="0" xfId="0" applyFont="1" applyFill="1" applyAlignment="1" applyProtection="1">
      <alignment horizontal="left" vertical="center"/>
      <protection locked="0"/>
    </xf>
    <xf numFmtId="49" fontId="7" fillId="2" borderId="0" xfId="0" applyNumberFormat="1" applyFont="1" applyFill="1" applyAlignment="1" applyProtection="1">
      <alignment horizontal="left" vertical="center"/>
      <protection locked="0"/>
    </xf>
    <xf numFmtId="0" fontId="7" fillId="0" borderId="0" xfId="0" applyFont="1" applyAlignment="1">
      <alignment horizontal="left" vertical="center" wrapText="1"/>
    </xf>
    <xf numFmtId="0" fontId="0" fillId="0" borderId="4" xfId="0" applyBorder="1"/>
    <xf numFmtId="0" fontId="0" fillId="0" borderId="0" xfId="0" applyAlignment="1">
      <alignment vertical="center"/>
    </xf>
    <xf numFmtId="0" fontId="0" fillId="0" borderId="3" xfId="0" applyBorder="1" applyAlignment="1">
      <alignment vertical="center"/>
    </xf>
    <xf numFmtId="0" fontId="10" fillId="0" borderId="5" xfId="0" applyFont="1" applyBorder="1" applyAlignment="1">
      <alignment horizontal="left" vertical="center"/>
    </xf>
    <xf numFmtId="0" fontId="0" fillId="0" borderId="5" xfId="0" applyBorder="1" applyAlignment="1">
      <alignment vertical="center"/>
    </xf>
    <xf numFmtId="0" fontId="6" fillId="0" borderId="0" xfId="0" applyFont="1" applyAlignment="1">
      <alignment horizontal="right" vertical="center"/>
    </xf>
    <xf numFmtId="0" fontId="6" fillId="0" borderId="0" xfId="0" applyFont="1" applyAlignment="1">
      <alignment vertical="center"/>
    </xf>
    <xf numFmtId="0" fontId="6" fillId="0" borderId="3" xfId="0" applyFont="1" applyBorder="1" applyAlignment="1">
      <alignment vertical="center"/>
    </xf>
    <xf numFmtId="0" fontId="0" fillId="3" borderId="0" xfId="0" applyFill="1" applyAlignment="1">
      <alignment vertical="center"/>
    </xf>
    <xf numFmtId="0" fontId="12" fillId="3" borderId="6" xfId="0" applyFont="1" applyFill="1" applyBorder="1" applyAlignment="1">
      <alignment horizontal="left" vertical="center"/>
    </xf>
    <xf numFmtId="0" fontId="0" fillId="3" borderId="7" xfId="0" applyFill="1" applyBorder="1" applyAlignment="1">
      <alignment vertical="center"/>
    </xf>
    <xf numFmtId="0" fontId="12" fillId="3" borderId="7" xfId="0" applyFont="1" applyFill="1" applyBorder="1" applyAlignment="1">
      <alignment horizontal="center" vertical="center"/>
    </xf>
    <xf numFmtId="0" fontId="13" fillId="0" borderId="4" xfId="0" applyFont="1" applyBorder="1" applyAlignment="1">
      <alignment horizontal="left" vertical="center"/>
    </xf>
    <xf numFmtId="0" fontId="0" fillId="0" borderId="4" xfId="0" applyBorder="1" applyAlignment="1">
      <alignment vertical="center"/>
    </xf>
    <xf numFmtId="0" fontId="6" fillId="0" borderId="5" xfId="0" applyFont="1" applyBorder="1" applyAlignment="1">
      <alignment horizontal="left" vertical="center"/>
    </xf>
    <xf numFmtId="0" fontId="0" fillId="0" borderId="9" xfId="0" applyBorder="1" applyAlignment="1">
      <alignment vertical="center"/>
    </xf>
    <xf numFmtId="0" fontId="0" fillId="0" borderId="10"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7" fillId="0" borderId="0" xfId="0" applyFont="1" applyAlignment="1">
      <alignment vertical="center"/>
    </xf>
    <xf numFmtId="0" fontId="7" fillId="0" borderId="3" xfId="0" applyFont="1" applyBorder="1" applyAlignment="1">
      <alignment vertical="center"/>
    </xf>
    <xf numFmtId="0" fontId="9" fillId="0" borderId="0" xfId="0" applyFont="1" applyAlignment="1">
      <alignment vertical="center"/>
    </xf>
    <xf numFmtId="0" fontId="9" fillId="0" borderId="3" xfId="0" applyFont="1" applyBorder="1" applyAlignment="1">
      <alignment vertical="center"/>
    </xf>
    <xf numFmtId="0" fontId="9" fillId="0" borderId="0" xfId="0" applyFont="1" applyAlignment="1">
      <alignment horizontal="left" vertical="center"/>
    </xf>
    <xf numFmtId="0" fontId="10" fillId="0" borderId="0" xfId="0" applyFont="1" applyAlignment="1">
      <alignment vertical="center"/>
    </xf>
    <xf numFmtId="165" fontId="7" fillId="0" borderId="0" xfId="0" applyNumberFormat="1" applyFont="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15" fillId="0" borderId="0" xfId="0" applyFont="1" applyAlignment="1">
      <alignment horizontal="left" vertical="center"/>
    </xf>
    <xf numFmtId="0" fontId="0" fillId="0" borderId="15" xfId="0" applyBorder="1" applyAlignment="1">
      <alignment vertical="center"/>
    </xf>
    <xf numFmtId="0" fontId="0" fillId="4" borderId="7" xfId="0" applyFill="1" applyBorder="1" applyAlignment="1">
      <alignment vertical="center"/>
    </xf>
    <xf numFmtId="0" fontId="16" fillId="4" borderId="0" xfId="0" applyFont="1" applyFill="1" applyAlignment="1">
      <alignment horizontal="center" vertical="center"/>
    </xf>
    <xf numFmtId="0" fontId="17" fillId="0" borderId="16"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8" xfId="0" applyFont="1" applyBorder="1" applyAlignment="1">
      <alignment horizontal="center" vertical="center" wrapText="1"/>
    </xf>
    <xf numFmtId="0" fontId="0" fillId="0" borderId="11" xfId="0" applyBorder="1" applyAlignment="1">
      <alignment vertical="center"/>
    </xf>
    <xf numFmtId="0" fontId="12" fillId="0" borderId="0" xfId="0" applyFont="1" applyAlignment="1">
      <alignment vertical="center"/>
    </xf>
    <xf numFmtId="0" fontId="12" fillId="0" borderId="3" xfId="0" applyFont="1" applyBorder="1" applyAlignment="1">
      <alignment vertical="center"/>
    </xf>
    <xf numFmtId="0" fontId="18" fillId="0" borderId="0" xfId="0" applyFont="1" applyAlignment="1">
      <alignment horizontal="left" vertical="center"/>
    </xf>
    <xf numFmtId="0" fontId="18" fillId="0" borderId="0" xfId="0" applyFont="1" applyAlignment="1">
      <alignment vertical="center"/>
    </xf>
    <xf numFmtId="4" fontId="18" fillId="0" borderId="0" xfId="0" applyNumberFormat="1" applyFont="1" applyAlignment="1">
      <alignment vertical="center"/>
    </xf>
    <xf numFmtId="0" fontId="12" fillId="0" borderId="0" xfId="0" applyFont="1" applyAlignment="1">
      <alignment horizontal="center" vertical="center"/>
    </xf>
    <xf numFmtId="4" fontId="14" fillId="0" borderId="14" xfId="0" applyNumberFormat="1" applyFont="1" applyBorder="1" applyAlignment="1">
      <alignment vertical="center"/>
    </xf>
    <xf numFmtId="4" fontId="14" fillId="0" borderId="0" xfId="0" applyNumberFormat="1" applyFont="1" applyAlignment="1">
      <alignment vertical="center"/>
    </xf>
    <xf numFmtId="166" fontId="14" fillId="0" borderId="0" xfId="0" applyNumberFormat="1" applyFont="1" applyAlignment="1">
      <alignment vertical="center"/>
    </xf>
    <xf numFmtId="4" fontId="14" fillId="0" borderId="15" xfId="0" applyNumberFormat="1" applyFont="1" applyBorder="1" applyAlignment="1">
      <alignment vertical="center"/>
    </xf>
    <xf numFmtId="0" fontId="12" fillId="0" borderId="0" xfId="0" applyFont="1" applyAlignment="1">
      <alignment horizontal="left" vertical="center"/>
    </xf>
    <xf numFmtId="0" fontId="19" fillId="0" borderId="0" xfId="0" applyFont="1" applyAlignment="1">
      <alignment horizontal="left" vertical="center"/>
    </xf>
    <xf numFmtId="0" fontId="20" fillId="0" borderId="0" xfId="1" applyFont="1" applyAlignment="1">
      <alignment horizontal="center" vertical="center"/>
    </xf>
    <xf numFmtId="0" fontId="21" fillId="0" borderId="3" xfId="0" applyFont="1" applyBorder="1" applyAlignment="1">
      <alignment vertical="center"/>
    </xf>
    <xf numFmtId="0" fontId="22" fillId="0" borderId="0" xfId="0" applyFont="1" applyAlignment="1">
      <alignment vertical="center"/>
    </xf>
    <xf numFmtId="0" fontId="23" fillId="0" borderId="0" xfId="0" applyFont="1" applyAlignment="1">
      <alignment vertical="center"/>
    </xf>
    <xf numFmtId="0" fontId="9" fillId="0" borderId="0" xfId="0" applyFont="1" applyAlignment="1">
      <alignment horizontal="center" vertical="center"/>
    </xf>
    <xf numFmtId="4" fontId="24" fillId="0" borderId="19" xfId="0" applyNumberFormat="1" applyFont="1" applyBorder="1" applyAlignment="1">
      <alignment vertical="center"/>
    </xf>
    <xf numFmtId="4" fontId="24" fillId="0" borderId="20" xfId="0" applyNumberFormat="1" applyFont="1" applyBorder="1" applyAlignment="1">
      <alignment vertical="center"/>
    </xf>
    <xf numFmtId="166" fontId="24" fillId="0" borderId="20" xfId="0" applyNumberFormat="1" applyFont="1" applyBorder="1" applyAlignment="1">
      <alignment vertical="center"/>
    </xf>
    <xf numFmtId="4" fontId="24" fillId="0" borderId="21" xfId="0" applyNumberFormat="1" applyFont="1" applyBorder="1" applyAlignment="1">
      <alignment vertical="center"/>
    </xf>
    <xf numFmtId="0" fontId="21" fillId="0" borderId="0" xfId="0" applyFont="1" applyAlignment="1">
      <alignment vertical="center"/>
    </xf>
    <xf numFmtId="0" fontId="21" fillId="0" borderId="0" xfId="0" applyFont="1" applyAlignment="1">
      <alignment horizontal="left" vertical="center"/>
    </xf>
    <xf numFmtId="0" fontId="25" fillId="0" borderId="0" xfId="0" applyFont="1" applyAlignment="1">
      <alignment horizontal="left" vertical="center"/>
    </xf>
    <xf numFmtId="0" fontId="0" fillId="0" borderId="0" xfId="0" applyAlignment="1">
      <alignment vertical="center" wrapText="1"/>
    </xf>
    <xf numFmtId="0" fontId="0" fillId="0" borderId="3" xfId="0" applyBorder="1" applyAlignment="1">
      <alignment vertical="center" wrapText="1"/>
    </xf>
    <xf numFmtId="0" fontId="10" fillId="0" borderId="0" xfId="0" applyFont="1" applyAlignment="1">
      <alignment horizontal="left" vertical="center"/>
    </xf>
    <xf numFmtId="4" fontId="6" fillId="0" borderId="0" xfId="0" applyNumberFormat="1" applyFont="1" applyAlignment="1">
      <alignment vertical="center"/>
    </xf>
    <xf numFmtId="164" fontId="6" fillId="0" borderId="0" xfId="0" applyNumberFormat="1" applyFont="1" applyAlignment="1">
      <alignment horizontal="right" vertical="center"/>
    </xf>
    <xf numFmtId="0" fontId="0" fillId="4" borderId="0" xfId="0" applyFill="1" applyAlignment="1">
      <alignment vertical="center"/>
    </xf>
    <xf numFmtId="0" fontId="12" fillId="4" borderId="6" xfId="0" applyFont="1" applyFill="1" applyBorder="1" applyAlignment="1">
      <alignment horizontal="left" vertical="center"/>
    </xf>
    <xf numFmtId="0" fontId="12" fillId="4" borderId="7" xfId="0" applyFont="1" applyFill="1" applyBorder="1" applyAlignment="1">
      <alignment horizontal="right" vertical="center"/>
    </xf>
    <xf numFmtId="0" fontId="12" fillId="4" borderId="7" xfId="0" applyFont="1" applyFill="1" applyBorder="1" applyAlignment="1">
      <alignment horizontal="center" vertical="center"/>
    </xf>
    <xf numFmtId="4" fontId="12" fillId="4" borderId="7" xfId="0" applyNumberFormat="1" applyFont="1" applyFill="1" applyBorder="1" applyAlignment="1">
      <alignment vertical="center"/>
    </xf>
    <xf numFmtId="0" fontId="0" fillId="4" borderId="8" xfId="0" applyFill="1" applyBorder="1" applyAlignment="1">
      <alignment vertical="center"/>
    </xf>
    <xf numFmtId="0" fontId="6" fillId="0" borderId="5" xfId="0" applyFont="1" applyBorder="1" applyAlignment="1">
      <alignment horizontal="center" vertical="center"/>
    </xf>
    <xf numFmtId="0" fontId="6" fillId="0" borderId="5" xfId="0" applyFont="1" applyBorder="1" applyAlignment="1">
      <alignment horizontal="right" vertical="center"/>
    </xf>
    <xf numFmtId="0" fontId="16" fillId="4" borderId="0" xfId="0" applyFont="1" applyFill="1" applyAlignment="1">
      <alignment horizontal="left" vertical="center"/>
    </xf>
    <xf numFmtId="0" fontId="16" fillId="4" borderId="0" xfId="0" applyFont="1" applyFill="1" applyAlignment="1">
      <alignment horizontal="right" vertical="center"/>
    </xf>
    <xf numFmtId="0" fontId="26" fillId="0" borderId="0" xfId="0" applyFont="1" applyAlignment="1">
      <alignment horizontal="left" vertical="center"/>
    </xf>
    <xf numFmtId="0" fontId="27" fillId="0" borderId="0" xfId="0" applyFont="1" applyAlignment="1">
      <alignment vertical="center"/>
    </xf>
    <xf numFmtId="0" fontId="27" fillId="0" borderId="3" xfId="0" applyFont="1" applyBorder="1" applyAlignment="1">
      <alignment vertical="center"/>
    </xf>
    <xf numFmtId="0" fontId="27" fillId="0" borderId="20" xfId="0" applyFont="1" applyBorder="1" applyAlignment="1">
      <alignment horizontal="left" vertical="center"/>
    </xf>
    <xf numFmtId="0" fontId="27" fillId="0" borderId="20" xfId="0" applyFont="1" applyBorder="1" applyAlignment="1">
      <alignment vertical="center"/>
    </xf>
    <xf numFmtId="4" fontId="27" fillId="0" borderId="20" xfId="0" applyNumberFormat="1" applyFont="1" applyBorder="1" applyAlignment="1">
      <alignment vertical="center"/>
    </xf>
    <xf numFmtId="0" fontId="28" fillId="0" borderId="0" xfId="0" applyFont="1" applyAlignment="1">
      <alignment vertical="center"/>
    </xf>
    <xf numFmtId="0" fontId="28" fillId="0" borderId="3" xfId="0" applyFont="1" applyBorder="1" applyAlignment="1">
      <alignment vertical="center"/>
    </xf>
    <xf numFmtId="0" fontId="28" fillId="0" borderId="20" xfId="0" applyFont="1" applyBorder="1" applyAlignment="1">
      <alignment horizontal="left" vertical="center"/>
    </xf>
    <xf numFmtId="0" fontId="28" fillId="0" borderId="20" xfId="0" applyFont="1" applyBorder="1" applyAlignment="1">
      <alignment vertical="center"/>
    </xf>
    <xf numFmtId="4" fontId="28" fillId="0" borderId="20" xfId="0" applyNumberFormat="1" applyFont="1" applyBorder="1" applyAlignment="1">
      <alignment vertical="center"/>
    </xf>
    <xf numFmtId="0" fontId="0" fillId="0" borderId="0" xfId="0" applyAlignment="1">
      <alignment horizontal="center" vertical="center" wrapText="1"/>
    </xf>
    <xf numFmtId="0" fontId="0" fillId="0" borderId="3" xfId="0" applyBorder="1" applyAlignment="1">
      <alignment horizontal="center" vertical="center" wrapText="1"/>
    </xf>
    <xf numFmtId="0" fontId="16" fillId="4" borderId="16"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16" fillId="4" borderId="18" xfId="0" applyFont="1" applyFill="1" applyBorder="1" applyAlignment="1">
      <alignment horizontal="center" vertical="center" wrapText="1"/>
    </xf>
    <xf numFmtId="4" fontId="18" fillId="0" borderId="0" xfId="0" applyNumberFormat="1" applyFont="1"/>
    <xf numFmtId="166" fontId="29" fillId="0" borderId="12" xfId="0" applyNumberFormat="1" applyFont="1" applyBorder="1"/>
    <xf numFmtId="166" fontId="29" fillId="0" borderId="13" xfId="0" applyNumberFormat="1" applyFont="1" applyBorder="1"/>
    <xf numFmtId="4" fontId="30" fillId="0" borderId="0" xfId="0" applyNumberFormat="1" applyFont="1" applyAlignment="1">
      <alignment vertical="center"/>
    </xf>
    <xf numFmtId="0" fontId="31" fillId="0" borderId="0" xfId="0" applyFont="1"/>
    <xf numFmtId="0" fontId="31" fillId="0" borderId="3" xfId="0" applyFont="1" applyBorder="1"/>
    <xf numFmtId="0" fontId="31" fillId="0" borderId="0" xfId="0" applyFont="1" applyAlignment="1">
      <alignment horizontal="left"/>
    </xf>
    <xf numFmtId="0" fontId="27" fillId="0" borderId="0" xfId="0" applyFont="1" applyAlignment="1">
      <alignment horizontal="left"/>
    </xf>
    <xf numFmtId="0" fontId="31" fillId="0" borderId="0" xfId="0" applyFont="1" applyProtection="1">
      <protection locked="0"/>
    </xf>
    <xf numFmtId="4" fontId="27" fillId="0" borderId="0" xfId="0" applyNumberFormat="1" applyFont="1"/>
    <xf numFmtId="0" fontId="31" fillId="0" borderId="14" xfId="0" applyFont="1" applyBorder="1"/>
    <xf numFmtId="166" fontId="31" fillId="0" borderId="0" xfId="0" applyNumberFormat="1" applyFont="1"/>
    <xf numFmtId="166" fontId="31" fillId="0" borderId="15" xfId="0" applyNumberFormat="1" applyFont="1" applyBorder="1"/>
    <xf numFmtId="0" fontId="31" fillId="0" borderId="0" xfId="0" applyFont="1" applyAlignment="1">
      <alignment horizontal="center"/>
    </xf>
    <xf numFmtId="4" fontId="31" fillId="0" borderId="0" xfId="0" applyNumberFormat="1" applyFont="1" applyAlignment="1">
      <alignment vertical="center"/>
    </xf>
    <xf numFmtId="0" fontId="28" fillId="0" borderId="0" xfId="0" applyFont="1" applyAlignment="1">
      <alignment horizontal="left"/>
    </xf>
    <xf numFmtId="4" fontId="28" fillId="0" borderId="0" xfId="0" applyNumberFormat="1" applyFont="1"/>
    <xf numFmtId="0" fontId="16" fillId="0" borderId="22" xfId="0" applyFont="1" applyBorder="1" applyAlignment="1">
      <alignment horizontal="center" vertical="center"/>
    </xf>
    <xf numFmtId="49" fontId="16" fillId="0" borderId="22" xfId="0" applyNumberFormat="1" applyFont="1" applyBorder="1" applyAlignment="1">
      <alignment horizontal="left" vertical="center" wrapText="1"/>
    </xf>
    <xf numFmtId="0" fontId="16" fillId="0" borderId="22" xfId="0" applyFont="1" applyBorder="1" applyAlignment="1">
      <alignment horizontal="left" vertical="center" wrapText="1"/>
    </xf>
    <xf numFmtId="0" fontId="16" fillId="0" borderId="22" xfId="0" applyFont="1" applyBorder="1" applyAlignment="1">
      <alignment horizontal="center" vertical="center" wrapText="1"/>
    </xf>
    <xf numFmtId="167" fontId="16" fillId="0" borderId="22" xfId="0" applyNumberFormat="1" applyFont="1" applyBorder="1" applyAlignment="1">
      <alignment vertical="center"/>
    </xf>
    <xf numFmtId="4" fontId="16" fillId="2" borderId="22" xfId="0" applyNumberFormat="1" applyFont="1" applyFill="1" applyBorder="1" applyAlignment="1" applyProtection="1">
      <alignment vertical="center"/>
      <protection locked="0"/>
    </xf>
    <xf numFmtId="4" fontId="16" fillId="0" borderId="22" xfId="0" applyNumberFormat="1" applyFont="1" applyBorder="1" applyAlignment="1">
      <alignment vertical="center"/>
    </xf>
    <xf numFmtId="0" fontId="17" fillId="2" borderId="14" xfId="0" applyFont="1" applyFill="1" applyBorder="1" applyAlignment="1" applyProtection="1">
      <alignment horizontal="left" vertical="center"/>
      <protection locked="0"/>
    </xf>
    <xf numFmtId="0" fontId="17" fillId="0" borderId="0" xfId="0" applyFont="1" applyAlignment="1">
      <alignment horizontal="center" vertical="center"/>
    </xf>
    <xf numFmtId="166" fontId="17" fillId="0" borderId="0" xfId="0" applyNumberFormat="1" applyFont="1" applyAlignment="1">
      <alignment vertical="center"/>
    </xf>
    <xf numFmtId="166" fontId="17" fillId="0" borderId="15" xfId="0" applyNumberFormat="1" applyFont="1" applyBorder="1" applyAlignment="1">
      <alignment vertical="center"/>
    </xf>
    <xf numFmtId="0" fontId="16" fillId="0" borderId="0" xfId="0" applyFont="1" applyAlignment="1">
      <alignment horizontal="left" vertical="center"/>
    </xf>
    <xf numFmtId="4" fontId="0" fillId="0" borderId="0" xfId="0" applyNumberFormat="1" applyAlignment="1">
      <alignment vertical="center"/>
    </xf>
    <xf numFmtId="0" fontId="32" fillId="0" borderId="0" xfId="0" applyFont="1" applyAlignment="1">
      <alignment vertical="center"/>
    </xf>
    <xf numFmtId="0" fontId="32" fillId="0" borderId="3" xfId="0" applyFont="1" applyBorder="1" applyAlignment="1">
      <alignment vertical="center"/>
    </xf>
    <xf numFmtId="0" fontId="33" fillId="0" borderId="0" xfId="0" applyFont="1" applyAlignment="1">
      <alignment horizontal="left" vertical="center"/>
    </xf>
    <xf numFmtId="0" fontId="32" fillId="0" borderId="0" xfId="0" applyFont="1" applyAlignment="1">
      <alignment horizontal="left" vertical="center"/>
    </xf>
    <xf numFmtId="0" fontId="32" fillId="0" borderId="0" xfId="0" applyFont="1" applyAlignment="1">
      <alignment horizontal="left" vertical="center" wrapText="1"/>
    </xf>
    <xf numFmtId="0" fontId="32" fillId="0" borderId="0" xfId="0" applyFont="1" applyAlignment="1" applyProtection="1">
      <alignment vertical="center"/>
      <protection locked="0"/>
    </xf>
    <xf numFmtId="0" fontId="32" fillId="0" borderId="14" xfId="0" applyFont="1" applyBorder="1" applyAlignment="1">
      <alignment vertical="center"/>
    </xf>
    <xf numFmtId="0" fontId="32" fillId="0" borderId="15" xfId="0" applyFont="1" applyBorder="1" applyAlignment="1">
      <alignment vertical="center"/>
    </xf>
    <xf numFmtId="0" fontId="34" fillId="0" borderId="0" xfId="0" applyFont="1" applyAlignment="1">
      <alignment vertical="center"/>
    </xf>
    <xf numFmtId="0" fontId="34" fillId="0" borderId="3" xfId="0" applyFont="1" applyBorder="1" applyAlignment="1">
      <alignment vertical="center"/>
    </xf>
    <xf numFmtId="0" fontId="34" fillId="0" borderId="0" xfId="0" applyFont="1" applyAlignment="1">
      <alignment horizontal="left" vertical="center"/>
    </xf>
    <xf numFmtId="0" fontId="34" fillId="0" borderId="0" xfId="0" applyFont="1" applyAlignment="1">
      <alignment horizontal="left" vertical="center" wrapText="1"/>
    </xf>
    <xf numFmtId="167" fontId="34" fillId="0" borderId="0" xfId="0" applyNumberFormat="1" applyFont="1" applyAlignment="1">
      <alignment vertical="center"/>
    </xf>
    <xf numFmtId="0" fontId="34" fillId="0" borderId="0" xfId="0" applyFont="1" applyAlignment="1" applyProtection="1">
      <alignment vertical="center"/>
      <protection locked="0"/>
    </xf>
    <xf numFmtId="0" fontId="34" fillId="0" borderId="14" xfId="0" applyFont="1" applyBorder="1" applyAlignment="1">
      <alignment vertical="center"/>
    </xf>
    <xf numFmtId="0" fontId="34" fillId="0" borderId="15" xfId="0" applyFont="1" applyBorder="1" applyAlignment="1">
      <alignment vertical="center"/>
    </xf>
    <xf numFmtId="0" fontId="35" fillId="0" borderId="0" xfId="0" applyFont="1" applyAlignment="1">
      <alignment vertical="center"/>
    </xf>
    <xf numFmtId="0" fontId="35" fillId="0" borderId="3" xfId="0" applyFont="1" applyBorder="1" applyAlignment="1">
      <alignment vertical="center"/>
    </xf>
    <xf numFmtId="0" fontId="35" fillId="0" borderId="0" xfId="0" applyFont="1" applyAlignment="1">
      <alignment horizontal="left" vertical="center"/>
    </xf>
    <xf numFmtId="0" fontId="35" fillId="0" borderId="0" xfId="0" applyFont="1" applyAlignment="1">
      <alignment horizontal="left" vertical="center" wrapText="1"/>
    </xf>
    <xf numFmtId="167" fontId="35" fillId="0" borderId="0" xfId="0" applyNumberFormat="1" applyFont="1" applyAlignment="1">
      <alignment vertical="center"/>
    </xf>
    <xf numFmtId="0" fontId="35" fillId="0" borderId="0" xfId="0" applyFont="1" applyAlignment="1" applyProtection="1">
      <alignment vertical="center"/>
      <protection locked="0"/>
    </xf>
    <xf numFmtId="0" fontId="35" fillId="0" borderId="14" xfId="0" applyFont="1" applyBorder="1" applyAlignment="1">
      <alignment vertical="center"/>
    </xf>
    <xf numFmtId="0" fontId="35" fillId="0" borderId="15" xfId="0" applyFont="1" applyBorder="1" applyAlignment="1">
      <alignment vertical="center"/>
    </xf>
    <xf numFmtId="0" fontId="16" fillId="0" borderId="22" xfId="0" applyFont="1" applyBorder="1" applyAlignment="1">
      <alignment horizontal="left" vertical="top" wrapText="1"/>
    </xf>
    <xf numFmtId="0" fontId="17" fillId="2" borderId="19" xfId="0" applyFont="1" applyFill="1" applyBorder="1" applyAlignment="1" applyProtection="1">
      <alignment horizontal="left" vertical="center"/>
      <protection locked="0"/>
    </xf>
    <xf numFmtId="0" fontId="17" fillId="0" borderId="20" xfId="0" applyFont="1" applyBorder="1" applyAlignment="1">
      <alignment horizontal="center" vertical="center"/>
    </xf>
    <xf numFmtId="0" fontId="0" fillId="0" borderId="20" xfId="0" applyBorder="1" applyAlignment="1">
      <alignment vertical="center"/>
    </xf>
    <xf numFmtId="166" fontId="17" fillId="0" borderId="20" xfId="0" applyNumberFormat="1" applyFont="1" applyBorder="1" applyAlignment="1">
      <alignment vertical="center"/>
    </xf>
    <xf numFmtId="166" fontId="17" fillId="0" borderId="21" xfId="0" applyNumberFormat="1" applyFont="1" applyBorder="1" applyAlignment="1">
      <alignment vertical="center"/>
    </xf>
    <xf numFmtId="0" fontId="36" fillId="0" borderId="0" xfId="0" applyFont="1" applyAlignment="1">
      <alignment horizontal="left" vertical="top" wrapText="1"/>
    </xf>
    <xf numFmtId="0" fontId="37" fillId="0" borderId="0" xfId="0" applyFont="1" applyAlignment="1">
      <alignment horizontal="left" vertical="top" wrapText="1"/>
    </xf>
    <xf numFmtId="0" fontId="7" fillId="0" borderId="0" xfId="0" applyFont="1" applyAlignment="1">
      <alignment horizontal="left" vertical="center"/>
    </xf>
    <xf numFmtId="0" fontId="8" fillId="0" borderId="0" xfId="0" applyFont="1" applyAlignment="1">
      <alignment horizontal="left" vertical="top" wrapText="1"/>
    </xf>
    <xf numFmtId="0" fontId="8" fillId="0" borderId="0" xfId="0" applyFont="1" applyAlignment="1">
      <alignment horizontal="left" vertical="center"/>
    </xf>
    <xf numFmtId="0" fontId="11" fillId="0" borderId="0" xfId="0" applyFont="1" applyAlignment="1">
      <alignment horizontal="left" vertical="center"/>
    </xf>
    <xf numFmtId="0" fontId="9" fillId="0" borderId="0" xfId="0" applyFont="1" applyAlignment="1">
      <alignment horizontal="left" vertical="top" wrapText="1"/>
    </xf>
    <xf numFmtId="49" fontId="7" fillId="2" borderId="0" xfId="0" applyNumberFormat="1" applyFont="1" applyFill="1" applyAlignment="1" applyProtection="1">
      <alignment horizontal="left" vertical="center"/>
      <protection locked="0"/>
    </xf>
    <xf numFmtId="49" fontId="7" fillId="0" borderId="0" xfId="0" applyNumberFormat="1" applyFont="1" applyAlignment="1">
      <alignment horizontal="left" vertical="center"/>
    </xf>
    <xf numFmtId="0" fontId="7" fillId="0" borderId="0" xfId="0" applyFont="1" applyAlignment="1">
      <alignment horizontal="left" vertical="center" wrapText="1"/>
    </xf>
    <xf numFmtId="4" fontId="10" fillId="0" borderId="5" xfId="0" applyNumberFormat="1" applyFont="1" applyBorder="1" applyAlignment="1">
      <alignment vertical="center"/>
    </xf>
    <xf numFmtId="0" fontId="0" fillId="0" borderId="5" xfId="0" applyBorder="1" applyAlignment="1">
      <alignment vertical="center"/>
    </xf>
    <xf numFmtId="0" fontId="6" fillId="0" borderId="0" xfId="0" applyFont="1" applyAlignment="1">
      <alignment horizontal="right" vertical="center"/>
    </xf>
    <xf numFmtId="164" fontId="6" fillId="0" borderId="0" xfId="0" applyNumberFormat="1" applyFont="1" applyAlignment="1">
      <alignment horizontal="left" vertical="center"/>
    </xf>
    <xf numFmtId="0" fontId="6" fillId="0" borderId="0" xfId="0" applyFont="1" applyAlignment="1">
      <alignment vertical="center"/>
    </xf>
    <xf numFmtId="4" fontId="11" fillId="0" borderId="0" xfId="0" applyNumberFormat="1" applyFont="1" applyAlignment="1">
      <alignment vertical="center"/>
    </xf>
    <xf numFmtId="0" fontId="9" fillId="0" borderId="0" xfId="0" applyFont="1" applyAlignment="1">
      <alignment horizontal="left" vertical="center" wrapText="1"/>
    </xf>
    <xf numFmtId="0" fontId="9" fillId="0" borderId="0" xfId="0" applyFont="1" applyAlignment="1">
      <alignment vertical="center"/>
    </xf>
    <xf numFmtId="0" fontId="12" fillId="3" borderId="7" xfId="0" applyFont="1" applyFill="1" applyBorder="1" applyAlignment="1">
      <alignment horizontal="left" vertical="center"/>
    </xf>
    <xf numFmtId="0" fontId="0" fillId="3" borderId="7" xfId="0" applyFill="1" applyBorder="1" applyAlignment="1">
      <alignment vertical="center"/>
    </xf>
    <xf numFmtId="4" fontId="12" fillId="3" borderId="7" xfId="0" applyNumberFormat="1" applyFont="1" applyFill="1" applyBorder="1" applyAlignment="1">
      <alignment vertical="center"/>
    </xf>
    <xf numFmtId="0" fontId="0" fillId="3" borderId="8" xfId="0" applyFill="1" applyBorder="1" applyAlignment="1">
      <alignment vertical="center"/>
    </xf>
    <xf numFmtId="165" fontId="7" fillId="0" borderId="0" xfId="0" applyNumberFormat="1" applyFont="1" applyAlignment="1">
      <alignment horizontal="left" vertical="center"/>
    </xf>
    <xf numFmtId="0" fontId="7" fillId="0" borderId="0" xfId="0" applyFont="1" applyAlignment="1">
      <alignment vertical="center" wrapText="1"/>
    </xf>
    <xf numFmtId="0" fontId="7" fillId="0" borderId="0" xfId="0" applyFont="1" applyAlignment="1">
      <alignment vertical="center"/>
    </xf>
    <xf numFmtId="0" fontId="14" fillId="0" borderId="11" xfId="0" applyFont="1" applyBorder="1" applyAlignment="1">
      <alignment horizontal="center" vertical="center"/>
    </xf>
    <xf numFmtId="0" fontId="14" fillId="0" borderId="12" xfId="0" applyFont="1" applyBorder="1" applyAlignment="1">
      <alignment horizontal="left" vertical="center"/>
    </xf>
    <xf numFmtId="0" fontId="15" fillId="0" borderId="14" xfId="0" applyFont="1" applyBorder="1" applyAlignment="1">
      <alignment horizontal="left" vertical="center"/>
    </xf>
    <xf numFmtId="0" fontId="15" fillId="0" borderId="0" xfId="0" applyFont="1" applyAlignment="1">
      <alignment horizontal="left" vertical="center"/>
    </xf>
    <xf numFmtId="0" fontId="16" fillId="4" borderId="6" xfId="0" applyFont="1" applyFill="1" applyBorder="1" applyAlignment="1">
      <alignment horizontal="center" vertical="center"/>
    </xf>
    <xf numFmtId="0" fontId="16" fillId="4" borderId="7" xfId="0" applyFont="1" applyFill="1" applyBorder="1" applyAlignment="1">
      <alignment horizontal="left" vertical="center"/>
    </xf>
    <xf numFmtId="0" fontId="16" fillId="4" borderId="7" xfId="0" applyFont="1" applyFill="1" applyBorder="1" applyAlignment="1">
      <alignment horizontal="center" vertical="center"/>
    </xf>
    <xf numFmtId="0" fontId="16" fillId="4" borderId="7" xfId="0" applyFont="1" applyFill="1" applyBorder="1" applyAlignment="1">
      <alignment horizontal="right" vertical="center"/>
    </xf>
    <xf numFmtId="0" fontId="16" fillId="4" borderId="8" xfId="0" applyFont="1" applyFill="1" applyBorder="1" applyAlignment="1">
      <alignment horizontal="left" vertical="center"/>
    </xf>
    <xf numFmtId="4" fontId="18" fillId="0" borderId="0" xfId="0" applyNumberFormat="1" applyFont="1" applyAlignment="1">
      <alignment horizontal="right" vertical="center"/>
    </xf>
    <xf numFmtId="4" fontId="18" fillId="0" borderId="0" xfId="0" applyNumberFormat="1" applyFont="1" applyAlignment="1">
      <alignment vertical="center"/>
    </xf>
    <xf numFmtId="0" fontId="22" fillId="0" borderId="0" xfId="0" applyFont="1" applyAlignment="1">
      <alignment horizontal="left" vertical="center" wrapText="1"/>
    </xf>
    <xf numFmtId="4" fontId="23" fillId="0" borderId="0" xfId="0" applyNumberFormat="1" applyFont="1" applyAlignment="1">
      <alignment vertical="center"/>
    </xf>
    <xf numFmtId="0" fontId="23" fillId="0" borderId="0" xfId="0" applyFont="1" applyAlignment="1">
      <alignment vertical="center"/>
    </xf>
    <xf numFmtId="0" fontId="0" fillId="0" borderId="0" xfId="0" applyAlignment="1">
      <alignment vertical="center"/>
    </xf>
    <xf numFmtId="0" fontId="6" fillId="0" borderId="0" xfId="0" applyFont="1" applyAlignment="1">
      <alignment horizontal="left" vertical="center" wrapText="1"/>
    </xf>
    <xf numFmtId="0" fontId="6" fillId="0" borderId="0" xfId="0" applyFont="1" applyAlignment="1">
      <alignment horizontal="left" vertical="center"/>
    </xf>
    <xf numFmtId="0" fontId="7" fillId="2" borderId="0" xfId="0" applyFont="1" applyFill="1" applyAlignment="1" applyProtection="1">
      <alignment horizontal="left" vertical="center"/>
      <protection locked="0"/>
    </xf>
    <xf numFmtId="0" fontId="0" fillId="0" borderId="0" xfId="0" applyAlignme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8440C-00CC-402A-B582-681286BBF69D}">
  <dimension ref="A1:CP97"/>
  <sheetViews>
    <sheetView tabSelected="1" zoomScale="85" zoomScaleNormal="85" workbookViewId="0">
      <selection activeCell="BF39" sqref="BF39"/>
    </sheetView>
  </sheetViews>
  <sheetFormatPr defaultRowHeight="14.45"/>
  <cols>
    <col min="1" max="1" width="7.140625" customWidth="1"/>
    <col min="2" max="2" width="1.42578125" customWidth="1"/>
    <col min="3" max="3" width="3.5703125" customWidth="1"/>
    <col min="4" max="33" width="2.28515625" customWidth="1"/>
    <col min="34" max="34" width="2.85546875" customWidth="1"/>
    <col min="35" max="35" width="27.140625" customWidth="1"/>
    <col min="36" max="37" width="2.140625" customWidth="1"/>
    <col min="38" max="38" width="7.140625" customWidth="1"/>
    <col min="39" max="39" width="2.85546875" customWidth="1"/>
    <col min="40" max="40" width="11.42578125" customWidth="1"/>
    <col min="41" max="41" width="6.42578125" customWidth="1"/>
    <col min="42" max="42" width="3.5703125" customWidth="1"/>
    <col min="43" max="43" width="5.28515625" customWidth="1"/>
    <col min="44" max="44" width="11.7109375" customWidth="1"/>
    <col min="45" max="45" width="45.42578125" hidden="1" customWidth="1"/>
    <col min="46" max="46" width="9.28515625" hidden="1" customWidth="1"/>
    <col min="47" max="47" width="13.28515625" hidden="1" customWidth="1"/>
    <col min="48" max="48" width="16.28515625" hidden="1" customWidth="1"/>
    <col min="49" max="49" width="15.7109375" hidden="1" customWidth="1"/>
    <col min="50" max="50" width="19.85546875" hidden="1" customWidth="1"/>
    <col min="51" max="51" width="19.42578125" hidden="1" customWidth="1"/>
    <col min="52" max="52" width="11.28515625" hidden="1" customWidth="1"/>
    <col min="53" max="53" width="10.7109375" hidden="1" customWidth="1"/>
    <col min="54" max="55" width="17.140625" hidden="1" customWidth="1"/>
    <col min="56" max="56" width="9.7109375" hidden="1" customWidth="1"/>
    <col min="57" max="57" width="57" customWidth="1"/>
    <col min="58" max="58" width="3.28515625" customWidth="1"/>
    <col min="59" max="59" width="0.28515625" hidden="1" customWidth="1"/>
    <col min="60" max="94" width="8.85546875" hidden="1" customWidth="1"/>
    <col min="95" max="107" width="8.85546875" customWidth="1"/>
  </cols>
  <sheetData>
    <row r="1" spans="1:74">
      <c r="A1" s="1" t="s">
        <v>0</v>
      </c>
      <c r="AZ1" s="1" t="s">
        <v>1</v>
      </c>
      <c r="BA1" s="1" t="s">
        <v>2</v>
      </c>
      <c r="BB1" s="1" t="s">
        <v>3</v>
      </c>
      <c r="BT1" s="1" t="s">
        <v>4</v>
      </c>
      <c r="BU1" s="1" t="s">
        <v>4</v>
      </c>
      <c r="BV1" s="1" t="s">
        <v>5</v>
      </c>
    </row>
    <row r="2" spans="1:74" ht="36.950000000000003" customHeight="1">
      <c r="AR2" s="210"/>
      <c r="AS2" s="210"/>
      <c r="AT2" s="210"/>
      <c r="AU2" s="210"/>
      <c r="AV2" s="210"/>
      <c r="AW2" s="210"/>
      <c r="AX2" s="210"/>
      <c r="AY2" s="210"/>
      <c r="AZ2" s="210"/>
      <c r="BA2" s="210"/>
      <c r="BB2" s="210"/>
      <c r="BC2" s="210"/>
      <c r="BD2" s="210"/>
      <c r="BE2" s="210"/>
      <c r="BS2" s="2" t="s">
        <v>6</v>
      </c>
      <c r="BT2" s="2" t="s">
        <v>7</v>
      </c>
    </row>
    <row r="3" spans="1:74" ht="6.95" customHeight="1">
      <c r="B3" s="3"/>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5"/>
      <c r="BS3" s="2" t="s">
        <v>6</v>
      </c>
      <c r="BT3" s="2" t="s">
        <v>8</v>
      </c>
    </row>
    <row r="4" spans="1:74" ht="24.95" customHeight="1">
      <c r="B4" s="5"/>
      <c r="D4" s="6" t="s">
        <v>9</v>
      </c>
      <c r="AR4" s="5"/>
      <c r="AS4" s="7" t="s">
        <v>10</v>
      </c>
      <c r="BE4" s="8" t="s">
        <v>11</v>
      </c>
      <c r="BS4" s="2" t="s">
        <v>12</v>
      </c>
    </row>
    <row r="5" spans="1:74" ht="12" customHeight="1">
      <c r="B5" s="5"/>
      <c r="D5" s="9" t="s">
        <v>13</v>
      </c>
      <c r="K5" s="169" t="s">
        <v>14</v>
      </c>
      <c r="L5" s="210"/>
      <c r="M5" s="210"/>
      <c r="N5" s="210"/>
      <c r="O5" s="210"/>
      <c r="P5" s="210"/>
      <c r="Q5" s="210"/>
      <c r="R5" s="210"/>
      <c r="S5" s="210"/>
      <c r="T5" s="210"/>
      <c r="U5" s="210"/>
      <c r="V5" s="210"/>
      <c r="W5" s="210"/>
      <c r="X5" s="210"/>
      <c r="Y5" s="210"/>
      <c r="Z5" s="210"/>
      <c r="AA5" s="210"/>
      <c r="AB5" s="210"/>
      <c r="AC5" s="210"/>
      <c r="AD5" s="210"/>
      <c r="AE5" s="210"/>
      <c r="AF5" s="210"/>
      <c r="AG5" s="210"/>
      <c r="AH5" s="210"/>
      <c r="AI5" s="210"/>
      <c r="AJ5" s="210"/>
      <c r="AK5" s="210"/>
      <c r="AL5" s="210"/>
      <c r="AM5" s="210"/>
      <c r="AN5" s="210"/>
      <c r="AO5" s="210"/>
      <c r="AR5" s="5"/>
      <c r="BE5" s="170" t="s">
        <v>15</v>
      </c>
      <c r="BS5" s="2" t="s">
        <v>6</v>
      </c>
    </row>
    <row r="6" spans="1:74" ht="36.950000000000003" customHeight="1">
      <c r="B6" s="5"/>
      <c r="D6" s="11" t="s">
        <v>16</v>
      </c>
      <c r="K6" s="173" t="s">
        <v>17</v>
      </c>
      <c r="L6" s="210"/>
      <c r="M6" s="210"/>
      <c r="N6" s="210"/>
      <c r="O6" s="210"/>
      <c r="P6" s="210"/>
      <c r="Q6" s="210"/>
      <c r="R6" s="210"/>
      <c r="S6" s="210"/>
      <c r="T6" s="210"/>
      <c r="U6" s="210"/>
      <c r="V6" s="210"/>
      <c r="W6" s="210"/>
      <c r="X6" s="210"/>
      <c r="Y6" s="210"/>
      <c r="Z6" s="210"/>
      <c r="AA6" s="210"/>
      <c r="AB6" s="210"/>
      <c r="AC6" s="210"/>
      <c r="AD6" s="210"/>
      <c r="AE6" s="210"/>
      <c r="AF6" s="210"/>
      <c r="AG6" s="210"/>
      <c r="AH6" s="210"/>
      <c r="AI6" s="210"/>
      <c r="AJ6" s="210"/>
      <c r="AK6" s="210"/>
      <c r="AL6" s="210"/>
      <c r="AM6" s="210"/>
      <c r="AN6" s="210"/>
      <c r="AO6" s="210"/>
      <c r="AR6" s="5"/>
      <c r="BE6" s="171"/>
      <c r="BS6" s="2" t="s">
        <v>6</v>
      </c>
    </row>
    <row r="7" spans="1:74" ht="12" customHeight="1">
      <c r="B7" s="5"/>
      <c r="D7" s="12" t="s">
        <v>18</v>
      </c>
      <c r="K7" s="10" t="s">
        <v>1</v>
      </c>
      <c r="AK7" s="12" t="s">
        <v>19</v>
      </c>
      <c r="AN7" s="10" t="s">
        <v>1</v>
      </c>
      <c r="AR7" s="5"/>
      <c r="BE7" s="171"/>
      <c r="BS7" s="2" t="s">
        <v>6</v>
      </c>
    </row>
    <row r="8" spans="1:74" ht="12" customHeight="1">
      <c r="B8" s="5"/>
      <c r="D8" s="12" t="s">
        <v>20</v>
      </c>
      <c r="K8" s="10" t="s">
        <v>21</v>
      </c>
      <c r="AK8" s="12" t="s">
        <v>22</v>
      </c>
      <c r="AN8" s="13" t="s">
        <v>23</v>
      </c>
      <c r="AR8" s="5"/>
      <c r="BE8" s="171"/>
      <c r="BS8" s="2" t="s">
        <v>6</v>
      </c>
    </row>
    <row r="9" spans="1:74" ht="14.45" customHeight="1">
      <c r="B9" s="5"/>
      <c r="AR9" s="5"/>
      <c r="BE9" s="171"/>
      <c r="BS9" s="2" t="s">
        <v>6</v>
      </c>
    </row>
    <row r="10" spans="1:74" ht="12" customHeight="1">
      <c r="B10" s="5"/>
      <c r="D10" s="12" t="s">
        <v>24</v>
      </c>
      <c r="AK10" s="12" t="s">
        <v>25</v>
      </c>
      <c r="AN10" s="10" t="s">
        <v>1</v>
      </c>
      <c r="AR10" s="5"/>
      <c r="BE10" s="171"/>
      <c r="BS10" s="2" t="s">
        <v>6</v>
      </c>
    </row>
    <row r="11" spans="1:74" ht="18.399999999999999" customHeight="1">
      <c r="B11" s="5"/>
      <c r="E11" s="10" t="s">
        <v>21</v>
      </c>
      <c r="AK11" s="12" t="s">
        <v>26</v>
      </c>
      <c r="AN11" s="10" t="s">
        <v>1</v>
      </c>
      <c r="AR11" s="5"/>
      <c r="BE11" s="171"/>
      <c r="BS11" s="2" t="s">
        <v>6</v>
      </c>
    </row>
    <row r="12" spans="1:74" ht="6.95" customHeight="1">
      <c r="B12" s="5"/>
      <c r="AR12" s="5"/>
      <c r="BE12" s="171"/>
      <c r="BS12" s="2" t="s">
        <v>6</v>
      </c>
    </row>
    <row r="13" spans="1:74" ht="12" customHeight="1">
      <c r="B13" s="5"/>
      <c r="D13" s="12" t="s">
        <v>27</v>
      </c>
      <c r="AK13" s="12" t="s">
        <v>25</v>
      </c>
      <c r="AN13" s="14" t="s">
        <v>28</v>
      </c>
      <c r="AR13" s="5"/>
      <c r="BE13" s="171"/>
      <c r="BS13" s="2" t="s">
        <v>6</v>
      </c>
    </row>
    <row r="14" spans="1:74">
      <c r="B14" s="5"/>
      <c r="E14" s="174" t="s">
        <v>29</v>
      </c>
      <c r="F14" s="175"/>
      <c r="G14" s="175"/>
      <c r="H14" s="175"/>
      <c r="I14" s="175"/>
      <c r="J14" s="175"/>
      <c r="K14" s="175"/>
      <c r="L14" s="175"/>
      <c r="M14" s="175"/>
      <c r="N14" s="175"/>
      <c r="O14" s="175"/>
      <c r="P14" s="175"/>
      <c r="Q14" s="175"/>
      <c r="R14" s="175"/>
      <c r="S14" s="175"/>
      <c r="T14" s="175"/>
      <c r="U14" s="175"/>
      <c r="V14" s="175"/>
      <c r="W14" s="175"/>
      <c r="X14" s="175"/>
      <c r="Y14" s="175"/>
      <c r="Z14" s="175"/>
      <c r="AA14" s="175"/>
      <c r="AB14" s="175"/>
      <c r="AC14" s="175"/>
      <c r="AD14" s="175"/>
      <c r="AE14" s="175"/>
      <c r="AF14" s="175"/>
      <c r="AG14" s="175"/>
      <c r="AH14" s="175"/>
      <c r="AI14" s="175"/>
      <c r="AJ14" s="175"/>
      <c r="AK14" s="12" t="s">
        <v>26</v>
      </c>
      <c r="AN14" s="14" t="s">
        <v>28</v>
      </c>
      <c r="AR14" s="5"/>
      <c r="BE14" s="171"/>
      <c r="BS14" s="2" t="s">
        <v>6</v>
      </c>
    </row>
    <row r="15" spans="1:74" ht="6.95" customHeight="1">
      <c r="B15" s="5"/>
      <c r="AR15" s="5"/>
      <c r="BE15" s="171"/>
      <c r="BS15" s="2" t="s">
        <v>4</v>
      </c>
    </row>
    <row r="16" spans="1:74" ht="12" customHeight="1">
      <c r="B16" s="5"/>
      <c r="D16" s="12" t="s">
        <v>30</v>
      </c>
      <c r="AK16" s="12" t="s">
        <v>25</v>
      </c>
      <c r="AN16" s="10" t="s">
        <v>1</v>
      </c>
      <c r="AR16" s="5"/>
      <c r="BE16" s="171"/>
      <c r="BS16" s="2" t="s">
        <v>4</v>
      </c>
    </row>
    <row r="17" spans="2:71" ht="18.399999999999999" customHeight="1">
      <c r="B17" s="5"/>
      <c r="E17" s="10" t="s">
        <v>21</v>
      </c>
      <c r="AK17" s="12" t="s">
        <v>26</v>
      </c>
      <c r="AN17" s="10" t="s">
        <v>1</v>
      </c>
      <c r="AR17" s="5"/>
      <c r="BE17" s="171"/>
      <c r="BS17" s="2" t="s">
        <v>31</v>
      </c>
    </row>
    <row r="18" spans="2:71" ht="6.95" customHeight="1">
      <c r="B18" s="5"/>
      <c r="AR18" s="5"/>
      <c r="BE18" s="171"/>
      <c r="BS18" s="2" t="s">
        <v>6</v>
      </c>
    </row>
    <row r="19" spans="2:71" ht="12" customHeight="1">
      <c r="B19" s="5"/>
      <c r="D19" s="12" t="s">
        <v>32</v>
      </c>
      <c r="AK19" s="12" t="s">
        <v>25</v>
      </c>
      <c r="AN19" s="10" t="s">
        <v>1</v>
      </c>
      <c r="AR19" s="5"/>
      <c r="BE19" s="171"/>
      <c r="BS19" s="2" t="s">
        <v>6</v>
      </c>
    </row>
    <row r="20" spans="2:71" ht="18.399999999999999" customHeight="1">
      <c r="B20" s="5"/>
      <c r="E20" s="10" t="s">
        <v>21</v>
      </c>
      <c r="AK20" s="12" t="s">
        <v>26</v>
      </c>
      <c r="AN20" s="10" t="s">
        <v>1</v>
      </c>
      <c r="AR20" s="5"/>
      <c r="BE20" s="171"/>
      <c r="BS20" s="2" t="s">
        <v>4</v>
      </c>
    </row>
    <row r="21" spans="2:71" ht="6.95" customHeight="1">
      <c r="B21" s="5"/>
      <c r="AR21" s="5"/>
      <c r="BE21" s="171"/>
    </row>
    <row r="22" spans="2:71" ht="12" customHeight="1">
      <c r="B22" s="5"/>
      <c r="D22" s="12" t="s">
        <v>33</v>
      </c>
      <c r="AR22" s="5"/>
      <c r="BE22" s="171"/>
    </row>
    <row r="23" spans="2:71" ht="16.5" customHeight="1">
      <c r="B23" s="5"/>
      <c r="E23" s="176" t="s">
        <v>1</v>
      </c>
      <c r="F23" s="176"/>
      <c r="G23" s="176"/>
      <c r="H23" s="176"/>
      <c r="I23" s="176"/>
      <c r="J23" s="176"/>
      <c r="K23" s="176"/>
      <c r="L23" s="176"/>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6"/>
      <c r="AK23" s="176"/>
      <c r="AL23" s="176"/>
      <c r="AM23" s="176"/>
      <c r="AN23" s="176"/>
      <c r="AR23" s="5"/>
      <c r="BE23" s="171"/>
    </row>
    <row r="24" spans="2:71" ht="6.95" customHeight="1">
      <c r="B24" s="5"/>
      <c r="AR24" s="5"/>
      <c r="BE24" s="171"/>
    </row>
    <row r="25" spans="2:71" ht="6.95" customHeight="1">
      <c r="B25" s="5"/>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R25" s="5"/>
      <c r="BE25" s="171"/>
    </row>
    <row r="26" spans="2:71" s="17" customFormat="1" ht="25.9" customHeight="1">
      <c r="B26" s="18"/>
      <c r="D26" s="19" t="s">
        <v>34</v>
      </c>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177">
        <f>ROUND(AG94,2)</f>
        <v>0</v>
      </c>
      <c r="AL26" s="178"/>
      <c r="AM26" s="178"/>
      <c r="AN26" s="178"/>
      <c r="AO26" s="178"/>
      <c r="AR26" s="18"/>
      <c r="BE26" s="171"/>
    </row>
    <row r="27" spans="2:71" s="17" customFormat="1" ht="6.95" customHeight="1">
      <c r="B27" s="18"/>
      <c r="AR27" s="18"/>
      <c r="BE27" s="171"/>
    </row>
    <row r="28" spans="2:71" s="17" customFormat="1">
      <c r="B28" s="18"/>
      <c r="L28" s="179" t="s">
        <v>35</v>
      </c>
      <c r="M28" s="179"/>
      <c r="N28" s="179"/>
      <c r="O28" s="179"/>
      <c r="P28" s="179"/>
      <c r="W28" s="179" t="s">
        <v>36</v>
      </c>
      <c r="X28" s="179"/>
      <c r="Y28" s="179"/>
      <c r="Z28" s="179"/>
      <c r="AA28" s="179"/>
      <c r="AB28" s="179"/>
      <c r="AC28" s="179"/>
      <c r="AD28" s="179"/>
      <c r="AE28" s="179"/>
      <c r="AK28" s="179" t="s">
        <v>37</v>
      </c>
      <c r="AL28" s="179"/>
      <c r="AM28" s="179"/>
      <c r="AN28" s="179"/>
      <c r="AO28" s="179"/>
      <c r="AR28" s="18"/>
      <c r="BE28" s="171"/>
    </row>
    <row r="29" spans="2:71" s="22" customFormat="1" ht="14.45" customHeight="1">
      <c r="B29" s="23"/>
      <c r="D29" s="12" t="s">
        <v>38</v>
      </c>
      <c r="F29" s="12" t="s">
        <v>39</v>
      </c>
      <c r="L29" s="180">
        <v>0.21</v>
      </c>
      <c r="M29" s="181"/>
      <c r="N29" s="181"/>
      <c r="O29" s="181"/>
      <c r="P29" s="181"/>
      <c r="W29" s="182">
        <f>ROUND(AZ94, 2)</f>
        <v>0</v>
      </c>
      <c r="X29" s="181"/>
      <c r="Y29" s="181"/>
      <c r="Z29" s="181"/>
      <c r="AA29" s="181"/>
      <c r="AB29" s="181"/>
      <c r="AC29" s="181"/>
      <c r="AD29" s="181"/>
      <c r="AE29" s="181"/>
      <c r="AK29" s="182">
        <f>'A.10 - Gastrotechnologie ...'!J33</f>
        <v>0</v>
      </c>
      <c r="AL29" s="181"/>
      <c r="AM29" s="181"/>
      <c r="AN29" s="181"/>
      <c r="AO29" s="181"/>
      <c r="AR29" s="23"/>
      <c r="BE29" s="172"/>
    </row>
    <row r="30" spans="2:71" s="22" customFormat="1" ht="14.45" customHeight="1">
      <c r="B30" s="23"/>
      <c r="F30" s="12" t="s">
        <v>40</v>
      </c>
      <c r="L30" s="180">
        <v>0.12</v>
      </c>
      <c r="M30" s="181"/>
      <c r="N30" s="181"/>
      <c r="O30" s="181"/>
      <c r="P30" s="181"/>
      <c r="W30" s="182">
        <f>ROUND(BA94, 2)</f>
        <v>0</v>
      </c>
      <c r="X30" s="181"/>
      <c r="Y30" s="181"/>
      <c r="Z30" s="181"/>
      <c r="AA30" s="181"/>
      <c r="AB30" s="181"/>
      <c r="AC30" s="181"/>
      <c r="AD30" s="181"/>
      <c r="AE30" s="181"/>
      <c r="AK30" s="182">
        <f>ROUND(AW94, 2)</f>
        <v>0</v>
      </c>
      <c r="AL30" s="181"/>
      <c r="AM30" s="181"/>
      <c r="AN30" s="181"/>
      <c r="AO30" s="181"/>
      <c r="AR30" s="23"/>
      <c r="BE30" s="172"/>
    </row>
    <row r="31" spans="2:71" s="22" customFormat="1" ht="14.45" hidden="1" customHeight="1">
      <c r="B31" s="23"/>
      <c r="F31" s="12" t="s">
        <v>41</v>
      </c>
      <c r="L31" s="180">
        <v>0.21</v>
      </c>
      <c r="M31" s="181"/>
      <c r="N31" s="181"/>
      <c r="O31" s="181"/>
      <c r="P31" s="181"/>
      <c r="W31" s="182">
        <f>ROUND(BB94, 2)</f>
        <v>0</v>
      </c>
      <c r="X31" s="181"/>
      <c r="Y31" s="181"/>
      <c r="Z31" s="181"/>
      <c r="AA31" s="181"/>
      <c r="AB31" s="181"/>
      <c r="AC31" s="181"/>
      <c r="AD31" s="181"/>
      <c r="AE31" s="181"/>
      <c r="AK31" s="182">
        <v>0</v>
      </c>
      <c r="AL31" s="181"/>
      <c r="AM31" s="181"/>
      <c r="AN31" s="181"/>
      <c r="AO31" s="181"/>
      <c r="AR31" s="23"/>
      <c r="BE31" s="172"/>
    </row>
    <row r="32" spans="2:71" s="22" customFormat="1" ht="14.45" hidden="1" customHeight="1">
      <c r="B32" s="23"/>
      <c r="F32" s="12" t="s">
        <v>42</v>
      </c>
      <c r="L32" s="180">
        <v>0.12</v>
      </c>
      <c r="M32" s="181"/>
      <c r="N32" s="181"/>
      <c r="O32" s="181"/>
      <c r="P32" s="181"/>
      <c r="W32" s="182">
        <f>ROUND(BC94, 2)</f>
        <v>0</v>
      </c>
      <c r="X32" s="181"/>
      <c r="Y32" s="181"/>
      <c r="Z32" s="181"/>
      <c r="AA32" s="181"/>
      <c r="AB32" s="181"/>
      <c r="AC32" s="181"/>
      <c r="AD32" s="181"/>
      <c r="AE32" s="181"/>
      <c r="AK32" s="182">
        <v>0</v>
      </c>
      <c r="AL32" s="181"/>
      <c r="AM32" s="181"/>
      <c r="AN32" s="181"/>
      <c r="AO32" s="181"/>
      <c r="AR32" s="23"/>
      <c r="BE32" s="172"/>
    </row>
    <row r="33" spans="2:57" s="22" customFormat="1" ht="14.45" hidden="1" customHeight="1">
      <c r="B33" s="23"/>
      <c r="F33" s="12" t="s">
        <v>43</v>
      </c>
      <c r="L33" s="180">
        <v>0</v>
      </c>
      <c r="M33" s="181"/>
      <c r="N33" s="181"/>
      <c r="O33" s="181"/>
      <c r="P33" s="181"/>
      <c r="W33" s="182">
        <f>ROUND(BD94, 2)</f>
        <v>0</v>
      </c>
      <c r="X33" s="181"/>
      <c r="Y33" s="181"/>
      <c r="Z33" s="181"/>
      <c r="AA33" s="181"/>
      <c r="AB33" s="181"/>
      <c r="AC33" s="181"/>
      <c r="AD33" s="181"/>
      <c r="AE33" s="181"/>
      <c r="AK33" s="182">
        <v>0</v>
      </c>
      <c r="AL33" s="181"/>
      <c r="AM33" s="181"/>
      <c r="AN33" s="181"/>
      <c r="AO33" s="181"/>
      <c r="AR33" s="23"/>
      <c r="BE33" s="172"/>
    </row>
    <row r="34" spans="2:57" s="17" customFormat="1" ht="6.95" customHeight="1">
      <c r="B34" s="18"/>
      <c r="AR34" s="18"/>
      <c r="BE34" s="171"/>
    </row>
    <row r="35" spans="2:57" s="17" customFormat="1" ht="25.9" customHeight="1">
      <c r="B35" s="18"/>
      <c r="C35" s="24"/>
      <c r="D35" s="25" t="s">
        <v>44</v>
      </c>
      <c r="E35" s="26"/>
      <c r="F35" s="26"/>
      <c r="G35" s="26"/>
      <c r="H35" s="26"/>
      <c r="I35" s="26"/>
      <c r="J35" s="26"/>
      <c r="K35" s="26"/>
      <c r="L35" s="26"/>
      <c r="M35" s="26"/>
      <c r="N35" s="26"/>
      <c r="O35" s="26"/>
      <c r="P35" s="26"/>
      <c r="Q35" s="26"/>
      <c r="R35" s="26"/>
      <c r="S35" s="26"/>
      <c r="T35" s="27" t="s">
        <v>45</v>
      </c>
      <c r="U35" s="26"/>
      <c r="V35" s="26"/>
      <c r="W35" s="26"/>
      <c r="X35" s="185" t="s">
        <v>46</v>
      </c>
      <c r="Y35" s="186"/>
      <c r="Z35" s="186"/>
      <c r="AA35" s="186"/>
      <c r="AB35" s="186"/>
      <c r="AC35" s="26"/>
      <c r="AD35" s="26"/>
      <c r="AE35" s="26"/>
      <c r="AF35" s="26"/>
      <c r="AG35" s="26"/>
      <c r="AH35" s="26"/>
      <c r="AI35" s="26"/>
      <c r="AJ35" s="26"/>
      <c r="AK35" s="187">
        <f>SUM(AK26:AK33)</f>
        <v>0</v>
      </c>
      <c r="AL35" s="186"/>
      <c r="AM35" s="186"/>
      <c r="AN35" s="186"/>
      <c r="AO35" s="188"/>
      <c r="AP35" s="24"/>
      <c r="AQ35" s="24"/>
      <c r="AR35" s="18"/>
    </row>
    <row r="36" spans="2:57" s="17" customFormat="1" ht="6.95" customHeight="1">
      <c r="B36" s="18"/>
      <c r="AR36" s="18"/>
    </row>
    <row r="37" spans="2:57" s="17" customFormat="1" ht="14.45" customHeight="1">
      <c r="B37" s="18"/>
      <c r="AR37" s="18"/>
    </row>
    <row r="38" spans="2:57" ht="14.45" customHeight="1">
      <c r="B38" s="5"/>
      <c r="AR38" s="5"/>
    </row>
    <row r="39" spans="2:57" ht="14.45" customHeight="1">
      <c r="B39" s="5"/>
      <c r="AR39" s="5"/>
    </row>
    <row r="40" spans="2:57" ht="14.45" customHeight="1">
      <c r="B40" s="5"/>
      <c r="AR40" s="5"/>
    </row>
    <row r="41" spans="2:57" ht="14.45" customHeight="1">
      <c r="B41" s="5"/>
      <c r="AR41" s="5"/>
    </row>
    <row r="42" spans="2:57" ht="14.45" customHeight="1">
      <c r="B42" s="5"/>
      <c r="AR42" s="5"/>
    </row>
    <row r="43" spans="2:57" ht="14.45" customHeight="1">
      <c r="B43" s="5"/>
      <c r="AR43" s="5"/>
    </row>
    <row r="44" spans="2:57" ht="14.45" customHeight="1">
      <c r="B44" s="5"/>
      <c r="AR44" s="5"/>
    </row>
    <row r="45" spans="2:57" ht="14.45" customHeight="1">
      <c r="B45" s="5"/>
      <c r="AR45" s="5"/>
    </row>
    <row r="46" spans="2:57" ht="14.45" customHeight="1">
      <c r="B46" s="5"/>
      <c r="AR46" s="5"/>
    </row>
    <row r="47" spans="2:57" ht="14.45" customHeight="1">
      <c r="B47" s="5"/>
      <c r="AR47" s="5"/>
    </row>
    <row r="48" spans="2:57" ht="14.45" customHeight="1">
      <c r="B48" s="5"/>
      <c r="AR48" s="5"/>
    </row>
    <row r="49" spans="2:44" s="17" customFormat="1" ht="14.45" customHeight="1">
      <c r="B49" s="18"/>
      <c r="D49" s="28" t="s">
        <v>47</v>
      </c>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8" t="s">
        <v>48</v>
      </c>
      <c r="AI49" s="29"/>
      <c r="AJ49" s="29"/>
      <c r="AK49" s="29"/>
      <c r="AL49" s="29"/>
      <c r="AM49" s="29"/>
      <c r="AN49" s="29"/>
      <c r="AO49" s="29"/>
      <c r="AR49" s="18"/>
    </row>
    <row r="50" spans="2:44">
      <c r="B50" s="5"/>
      <c r="AR50" s="5"/>
    </row>
    <row r="51" spans="2:44">
      <c r="B51" s="5"/>
      <c r="AR51" s="5"/>
    </row>
    <row r="52" spans="2:44">
      <c r="B52" s="5"/>
      <c r="AR52" s="5"/>
    </row>
    <row r="53" spans="2:44">
      <c r="B53" s="5"/>
      <c r="AR53" s="5"/>
    </row>
    <row r="54" spans="2:44">
      <c r="B54" s="5"/>
      <c r="AR54" s="5"/>
    </row>
    <row r="55" spans="2:44">
      <c r="B55" s="5"/>
      <c r="AR55" s="5"/>
    </row>
    <row r="56" spans="2:44">
      <c r="B56" s="5"/>
      <c r="AR56" s="5"/>
    </row>
    <row r="57" spans="2:44">
      <c r="B57" s="5"/>
      <c r="AR57" s="5"/>
    </row>
    <row r="58" spans="2:44">
      <c r="B58" s="5"/>
      <c r="AR58" s="5"/>
    </row>
    <row r="59" spans="2:44">
      <c r="B59" s="5"/>
      <c r="AR59" s="5"/>
    </row>
    <row r="60" spans="2:44" s="17" customFormat="1">
      <c r="B60" s="18"/>
      <c r="D60" s="30" t="s">
        <v>49</v>
      </c>
      <c r="E60" s="20"/>
      <c r="F60" s="20"/>
      <c r="G60" s="20"/>
      <c r="H60" s="20"/>
      <c r="I60" s="20"/>
      <c r="J60" s="20"/>
      <c r="K60" s="20"/>
      <c r="L60" s="20"/>
      <c r="M60" s="20"/>
      <c r="N60" s="20"/>
      <c r="O60" s="20"/>
      <c r="P60" s="20"/>
      <c r="Q60" s="20"/>
      <c r="R60" s="20"/>
      <c r="S60" s="20"/>
      <c r="T60" s="20"/>
      <c r="U60" s="20"/>
      <c r="V60" s="30" t="s">
        <v>50</v>
      </c>
      <c r="W60" s="20"/>
      <c r="X60" s="20"/>
      <c r="Y60" s="20"/>
      <c r="Z60" s="20"/>
      <c r="AA60" s="20"/>
      <c r="AB60" s="20"/>
      <c r="AC60" s="20"/>
      <c r="AD60" s="20"/>
      <c r="AE60" s="20"/>
      <c r="AF60" s="20"/>
      <c r="AG60" s="20"/>
      <c r="AH60" s="30" t="s">
        <v>49</v>
      </c>
      <c r="AI60" s="20"/>
      <c r="AJ60" s="20"/>
      <c r="AK60" s="20"/>
      <c r="AL60" s="20"/>
      <c r="AM60" s="30" t="s">
        <v>50</v>
      </c>
      <c r="AN60" s="20"/>
      <c r="AO60" s="20"/>
      <c r="AR60" s="18"/>
    </row>
    <row r="61" spans="2:44">
      <c r="B61" s="5"/>
      <c r="AR61" s="5"/>
    </row>
    <row r="62" spans="2:44">
      <c r="B62" s="5"/>
      <c r="AR62" s="5"/>
    </row>
    <row r="63" spans="2:44">
      <c r="B63" s="5"/>
      <c r="AR63" s="5"/>
    </row>
    <row r="64" spans="2:44" s="17" customFormat="1">
      <c r="B64" s="18"/>
      <c r="D64" s="28" t="s">
        <v>51</v>
      </c>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8" t="s">
        <v>52</v>
      </c>
      <c r="AI64" s="29"/>
      <c r="AJ64" s="29"/>
      <c r="AK64" s="29"/>
      <c r="AL64" s="29"/>
      <c r="AM64" s="29"/>
      <c r="AN64" s="29"/>
      <c r="AO64" s="29"/>
      <c r="AR64" s="18"/>
    </row>
    <row r="65" spans="2:44">
      <c r="B65" s="5"/>
      <c r="AR65" s="5"/>
    </row>
    <row r="66" spans="2:44">
      <c r="B66" s="5"/>
      <c r="AR66" s="5"/>
    </row>
    <row r="67" spans="2:44">
      <c r="B67" s="5"/>
      <c r="AR67" s="5"/>
    </row>
    <row r="68" spans="2:44">
      <c r="B68" s="5"/>
      <c r="AR68" s="5"/>
    </row>
    <row r="69" spans="2:44">
      <c r="B69" s="5"/>
      <c r="AR69" s="5"/>
    </row>
    <row r="70" spans="2:44">
      <c r="B70" s="5"/>
      <c r="AR70" s="5"/>
    </row>
    <row r="71" spans="2:44">
      <c r="B71" s="5"/>
      <c r="AR71" s="5"/>
    </row>
    <row r="72" spans="2:44">
      <c r="B72" s="5"/>
      <c r="AR72" s="5"/>
    </row>
    <row r="73" spans="2:44">
      <c r="B73" s="5"/>
      <c r="AR73" s="5"/>
    </row>
    <row r="74" spans="2:44">
      <c r="B74" s="5"/>
      <c r="AR74" s="5"/>
    </row>
    <row r="75" spans="2:44" s="17" customFormat="1">
      <c r="B75" s="18"/>
      <c r="D75" s="30" t="s">
        <v>49</v>
      </c>
      <c r="E75" s="20"/>
      <c r="F75" s="20"/>
      <c r="G75" s="20"/>
      <c r="H75" s="20"/>
      <c r="I75" s="20"/>
      <c r="J75" s="20"/>
      <c r="K75" s="20"/>
      <c r="L75" s="20"/>
      <c r="M75" s="20"/>
      <c r="N75" s="20"/>
      <c r="O75" s="20"/>
      <c r="P75" s="20"/>
      <c r="Q75" s="20"/>
      <c r="R75" s="20"/>
      <c r="S75" s="20"/>
      <c r="T75" s="20"/>
      <c r="U75" s="20"/>
      <c r="V75" s="30" t="s">
        <v>50</v>
      </c>
      <c r="W75" s="20"/>
      <c r="X75" s="20"/>
      <c r="Y75" s="20"/>
      <c r="Z75" s="20"/>
      <c r="AA75" s="20"/>
      <c r="AB75" s="20"/>
      <c r="AC75" s="20"/>
      <c r="AD75" s="20"/>
      <c r="AE75" s="20"/>
      <c r="AF75" s="20"/>
      <c r="AG75" s="20"/>
      <c r="AH75" s="30" t="s">
        <v>49</v>
      </c>
      <c r="AI75" s="20"/>
      <c r="AJ75" s="20"/>
      <c r="AK75" s="20"/>
      <c r="AL75" s="20"/>
      <c r="AM75" s="30" t="s">
        <v>50</v>
      </c>
      <c r="AN75" s="20"/>
      <c r="AO75" s="20"/>
      <c r="AR75" s="18"/>
    </row>
    <row r="76" spans="2:44" s="17" customFormat="1">
      <c r="B76" s="18"/>
      <c r="AR76" s="18"/>
    </row>
    <row r="77" spans="2:44" s="17" customFormat="1" ht="6.95" customHeight="1">
      <c r="B77" s="31"/>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c r="AQ77" s="32"/>
      <c r="AR77" s="18"/>
    </row>
    <row r="81" spans="1:91" s="17" customFormat="1" ht="6.95" customHeight="1">
      <c r="B81" s="33"/>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18"/>
    </row>
    <row r="82" spans="1:91" s="17" customFormat="1" ht="24.95" customHeight="1">
      <c r="B82" s="18"/>
      <c r="C82" s="6" t="s">
        <v>53</v>
      </c>
      <c r="AR82" s="18"/>
    </row>
    <row r="83" spans="1:91" s="17" customFormat="1" ht="6.95" customHeight="1">
      <c r="B83" s="18"/>
      <c r="AR83" s="18"/>
    </row>
    <row r="84" spans="1:91" s="35" customFormat="1" ht="12" customHeight="1">
      <c r="B84" s="36"/>
      <c r="C84" s="12" t="s">
        <v>13</v>
      </c>
      <c r="L84" s="35" t="str">
        <f>K5</f>
        <v>EnergyBenefit0152b</v>
      </c>
      <c r="AR84" s="36"/>
    </row>
    <row r="85" spans="1:91" s="37" customFormat="1" ht="36.950000000000003" customHeight="1">
      <c r="B85" s="38"/>
      <c r="C85" s="39" t="s">
        <v>16</v>
      </c>
      <c r="L85" s="183" t="str">
        <f>K6</f>
        <v>FN Brno, Jihlavská 20 - rekonstrukce přípravny jídel a rozšíření jídelny</v>
      </c>
      <c r="M85" s="184"/>
      <c r="N85" s="184"/>
      <c r="O85" s="184"/>
      <c r="P85" s="184"/>
      <c r="Q85" s="184"/>
      <c r="R85" s="184"/>
      <c r="S85" s="184"/>
      <c r="T85" s="184"/>
      <c r="U85" s="184"/>
      <c r="V85" s="184"/>
      <c r="W85" s="184"/>
      <c r="X85" s="184"/>
      <c r="Y85" s="184"/>
      <c r="Z85" s="184"/>
      <c r="AA85" s="184"/>
      <c r="AB85" s="184"/>
      <c r="AC85" s="184"/>
      <c r="AD85" s="184"/>
      <c r="AE85" s="184"/>
      <c r="AF85" s="184"/>
      <c r="AG85" s="184"/>
      <c r="AH85" s="184"/>
      <c r="AI85" s="184"/>
      <c r="AJ85" s="184"/>
      <c r="AK85" s="184"/>
      <c r="AL85" s="184"/>
      <c r="AM85" s="184"/>
      <c r="AN85" s="184"/>
      <c r="AO85" s="184"/>
      <c r="AR85" s="38"/>
    </row>
    <row r="86" spans="1:91" s="17" customFormat="1" ht="6.95" customHeight="1">
      <c r="B86" s="18"/>
      <c r="AR86" s="18"/>
    </row>
    <row r="87" spans="1:91" s="17" customFormat="1" ht="12" customHeight="1">
      <c r="B87" s="18"/>
      <c r="C87" s="12" t="s">
        <v>20</v>
      </c>
      <c r="L87" s="40" t="str">
        <f>IF(K8="","",K8)</f>
        <v xml:space="preserve"> </v>
      </c>
      <c r="AI87" s="12" t="s">
        <v>22</v>
      </c>
      <c r="AM87" s="189" t="str">
        <f>IF(AN8= "","",AN8)</f>
        <v>14. 11. 2025</v>
      </c>
      <c r="AN87" s="189"/>
      <c r="AR87" s="18"/>
    </row>
    <row r="88" spans="1:91" s="17" customFormat="1" ht="6.95" customHeight="1">
      <c r="B88" s="18"/>
      <c r="AR88" s="18"/>
    </row>
    <row r="89" spans="1:91" s="17" customFormat="1" ht="15.2" customHeight="1">
      <c r="B89" s="18"/>
      <c r="C89" s="12" t="s">
        <v>24</v>
      </c>
      <c r="L89" s="35" t="str">
        <f>IF(E11= "","",E11)</f>
        <v xml:space="preserve"> </v>
      </c>
      <c r="AI89" s="12" t="s">
        <v>30</v>
      </c>
      <c r="AM89" s="190" t="str">
        <f>IF(E17="","",E17)</f>
        <v xml:space="preserve"> </v>
      </c>
      <c r="AN89" s="191"/>
      <c r="AO89" s="191"/>
      <c r="AP89" s="191"/>
      <c r="AR89" s="18"/>
      <c r="AS89" s="192" t="s">
        <v>54</v>
      </c>
      <c r="AT89" s="193"/>
      <c r="AU89" s="42"/>
      <c r="AV89" s="42"/>
      <c r="AW89" s="42"/>
      <c r="AX89" s="42"/>
      <c r="AY89" s="42"/>
      <c r="AZ89" s="42"/>
      <c r="BA89" s="42"/>
      <c r="BB89" s="42"/>
      <c r="BC89" s="42"/>
      <c r="BD89" s="43"/>
    </row>
    <row r="90" spans="1:91" s="17" customFormat="1" ht="15.2" customHeight="1">
      <c r="B90" s="18"/>
      <c r="C90" s="12" t="s">
        <v>27</v>
      </c>
      <c r="L90" s="35" t="str">
        <f>IF(E14= "Vyplň údaj","",E14)</f>
        <v>Vyplň údal</v>
      </c>
      <c r="AI90" s="12" t="s">
        <v>32</v>
      </c>
      <c r="AM90" s="190" t="str">
        <f>IF(E20="","",E20)</f>
        <v xml:space="preserve"> </v>
      </c>
      <c r="AN90" s="191"/>
      <c r="AO90" s="191"/>
      <c r="AP90" s="191"/>
      <c r="AR90" s="18"/>
      <c r="AS90" s="194"/>
      <c r="AT90" s="195"/>
      <c r="BD90" s="45"/>
    </row>
    <row r="91" spans="1:91" s="17" customFormat="1" ht="10.9" customHeight="1">
      <c r="B91" s="18"/>
      <c r="AR91" s="18"/>
      <c r="AS91" s="194"/>
      <c r="AT91" s="195"/>
      <c r="BD91" s="45"/>
    </row>
    <row r="92" spans="1:91" s="17" customFormat="1" ht="29.25" customHeight="1">
      <c r="B92" s="18"/>
      <c r="C92" s="196" t="s">
        <v>55</v>
      </c>
      <c r="D92" s="197"/>
      <c r="E92" s="197"/>
      <c r="F92" s="197"/>
      <c r="G92" s="197"/>
      <c r="H92" s="46"/>
      <c r="I92" s="198" t="s">
        <v>56</v>
      </c>
      <c r="J92" s="197"/>
      <c r="K92" s="197"/>
      <c r="L92" s="197"/>
      <c r="M92" s="197"/>
      <c r="N92" s="197"/>
      <c r="O92" s="197"/>
      <c r="P92" s="197"/>
      <c r="Q92" s="197"/>
      <c r="R92" s="197"/>
      <c r="S92" s="197"/>
      <c r="T92" s="197"/>
      <c r="U92" s="197"/>
      <c r="V92" s="197"/>
      <c r="W92" s="197"/>
      <c r="X92" s="197"/>
      <c r="Y92" s="197"/>
      <c r="Z92" s="197"/>
      <c r="AA92" s="197"/>
      <c r="AB92" s="197"/>
      <c r="AC92" s="197"/>
      <c r="AD92" s="197"/>
      <c r="AE92" s="197"/>
      <c r="AF92" s="197"/>
      <c r="AG92" s="199" t="s">
        <v>57</v>
      </c>
      <c r="AH92" s="197"/>
      <c r="AI92" s="197"/>
      <c r="AJ92" s="197"/>
      <c r="AK92" s="197"/>
      <c r="AL92" s="197"/>
      <c r="AM92" s="197"/>
      <c r="AN92" s="198" t="s">
        <v>58</v>
      </c>
      <c r="AO92" s="197"/>
      <c r="AP92" s="200"/>
      <c r="AQ92" s="47" t="s">
        <v>59</v>
      </c>
      <c r="AR92" s="18"/>
      <c r="AS92" s="48" t="s">
        <v>60</v>
      </c>
      <c r="AT92" s="49" t="s">
        <v>61</v>
      </c>
      <c r="AU92" s="49" t="s">
        <v>62</v>
      </c>
      <c r="AV92" s="49" t="s">
        <v>63</v>
      </c>
      <c r="AW92" s="49" t="s">
        <v>64</v>
      </c>
      <c r="AX92" s="49" t="s">
        <v>65</v>
      </c>
      <c r="AY92" s="49" t="s">
        <v>66</v>
      </c>
      <c r="AZ92" s="49" t="s">
        <v>67</v>
      </c>
      <c r="BA92" s="49" t="s">
        <v>68</v>
      </c>
      <c r="BB92" s="49" t="s">
        <v>69</v>
      </c>
      <c r="BC92" s="49" t="s">
        <v>70</v>
      </c>
      <c r="BD92" s="50" t="s">
        <v>71</v>
      </c>
    </row>
    <row r="93" spans="1:91" s="17" customFormat="1" ht="10.9" customHeight="1">
      <c r="B93" s="18"/>
      <c r="AR93" s="18"/>
      <c r="AS93" s="51"/>
      <c r="AT93" s="42"/>
      <c r="AU93" s="42"/>
      <c r="AV93" s="42"/>
      <c r="AW93" s="42"/>
      <c r="AX93" s="42"/>
      <c r="AY93" s="42"/>
      <c r="AZ93" s="42"/>
      <c r="BA93" s="42"/>
      <c r="BB93" s="42"/>
      <c r="BC93" s="42"/>
      <c r="BD93" s="43"/>
    </row>
    <row r="94" spans="1:91" s="52" customFormat="1" ht="32.450000000000003" customHeight="1">
      <c r="B94" s="53"/>
      <c r="C94" s="54" t="s">
        <v>72</v>
      </c>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201">
        <f>ROUND(AG95,2)</f>
        <v>0</v>
      </c>
      <c r="AH94" s="201"/>
      <c r="AI94" s="201"/>
      <c r="AJ94" s="201"/>
      <c r="AK94" s="201"/>
      <c r="AL94" s="201"/>
      <c r="AM94" s="201"/>
      <c r="AN94" s="202">
        <f>AG94*1.21</f>
        <v>0</v>
      </c>
      <c r="AO94" s="202"/>
      <c r="AP94" s="202"/>
      <c r="AQ94" s="57" t="s">
        <v>1</v>
      </c>
      <c r="AR94" s="53"/>
      <c r="AS94" s="58">
        <f>ROUND(AS95,2)</f>
        <v>0</v>
      </c>
      <c r="AT94" s="59">
        <f>ROUND(SUM(AV94:AW94),2)</f>
        <v>0</v>
      </c>
      <c r="AU94" s="60">
        <f>ROUND(AU95,5)</f>
        <v>0</v>
      </c>
      <c r="AV94" s="59">
        <f>ROUND(AZ94*L29,2)</f>
        <v>0</v>
      </c>
      <c r="AW94" s="59">
        <f>ROUND(BA94*L30,2)</f>
        <v>0</v>
      </c>
      <c r="AX94" s="59">
        <f>ROUND(BB94*L29,2)</f>
        <v>0</v>
      </c>
      <c r="AY94" s="59">
        <f>ROUND(BC94*L30,2)</f>
        <v>0</v>
      </c>
      <c r="AZ94" s="59">
        <f>ROUND(AZ95,2)</f>
        <v>0</v>
      </c>
      <c r="BA94" s="59">
        <f>ROUND(BA95,2)</f>
        <v>0</v>
      </c>
      <c r="BB94" s="59">
        <f>ROUND(BB95,2)</f>
        <v>0</v>
      </c>
      <c r="BC94" s="59">
        <f>ROUND(BC95,2)</f>
        <v>0</v>
      </c>
      <c r="BD94" s="61">
        <f>ROUND(BD95,2)</f>
        <v>0</v>
      </c>
      <c r="BS94" s="62" t="s">
        <v>73</v>
      </c>
      <c r="BT94" s="62" t="s">
        <v>74</v>
      </c>
      <c r="BU94" s="63" t="s">
        <v>75</v>
      </c>
      <c r="BV94" s="62" t="s">
        <v>76</v>
      </c>
      <c r="BW94" s="62" t="s">
        <v>5</v>
      </c>
      <c r="BX94" s="62" t="s">
        <v>77</v>
      </c>
      <c r="CL94" s="62" t="s">
        <v>1</v>
      </c>
    </row>
    <row r="95" spans="1:91" s="73" customFormat="1" ht="16.5" customHeight="1">
      <c r="A95" s="64" t="s">
        <v>78</v>
      </c>
      <c r="B95" s="65"/>
      <c r="C95" s="66"/>
      <c r="D95" s="203" t="s">
        <v>79</v>
      </c>
      <c r="E95" s="203"/>
      <c r="F95" s="203"/>
      <c r="G95" s="203"/>
      <c r="H95" s="203"/>
      <c r="I95" s="67"/>
      <c r="J95" s="203" t="s">
        <v>80</v>
      </c>
      <c r="K95" s="203"/>
      <c r="L95" s="203"/>
      <c r="M95" s="203"/>
      <c r="N95" s="203"/>
      <c r="O95" s="203"/>
      <c r="P95" s="203"/>
      <c r="Q95" s="203"/>
      <c r="R95" s="203"/>
      <c r="S95" s="203"/>
      <c r="T95" s="203"/>
      <c r="U95" s="203"/>
      <c r="V95" s="203"/>
      <c r="W95" s="203"/>
      <c r="X95" s="203"/>
      <c r="Y95" s="203"/>
      <c r="Z95" s="203"/>
      <c r="AA95" s="203"/>
      <c r="AB95" s="203"/>
      <c r="AC95" s="203"/>
      <c r="AD95" s="203"/>
      <c r="AE95" s="203"/>
      <c r="AF95" s="203"/>
      <c r="AG95" s="204">
        <f>'A.10 - Gastrotechnologie ...'!J30</f>
        <v>0</v>
      </c>
      <c r="AH95" s="205"/>
      <c r="AI95" s="205"/>
      <c r="AJ95" s="205"/>
      <c r="AK95" s="205"/>
      <c r="AL95" s="205"/>
      <c r="AM95" s="205"/>
      <c r="AN95" s="204">
        <f>'A.10 - Gastrotechnologie ...'!J39</f>
        <v>0</v>
      </c>
      <c r="AO95" s="205"/>
      <c r="AP95" s="205"/>
      <c r="AQ95" s="68" t="s">
        <v>81</v>
      </c>
      <c r="AR95" s="65"/>
      <c r="AS95" s="69">
        <v>0</v>
      </c>
      <c r="AT95" s="70">
        <f>ROUND(SUM(AV95:AW95),2)</f>
        <v>0</v>
      </c>
      <c r="AU95" s="71">
        <v>0</v>
      </c>
      <c r="AV95" s="70">
        <v>0</v>
      </c>
      <c r="AW95" s="70">
        <v>0</v>
      </c>
      <c r="AX95" s="70">
        <v>0</v>
      </c>
      <c r="AY95" s="70">
        <v>0</v>
      </c>
      <c r="AZ95" s="70">
        <v>0</v>
      </c>
      <c r="BA95" s="70">
        <v>0</v>
      </c>
      <c r="BB95" s="70">
        <v>0</v>
      </c>
      <c r="BC95" s="70">
        <v>0</v>
      </c>
      <c r="BD95" s="72">
        <v>0</v>
      </c>
      <c r="BT95" s="74" t="s">
        <v>82</v>
      </c>
      <c r="BV95" s="74" t="s">
        <v>76</v>
      </c>
      <c r="BW95" s="74" t="s">
        <v>83</v>
      </c>
      <c r="BX95" s="74" t="s">
        <v>5</v>
      </c>
      <c r="CL95" s="74" t="s">
        <v>1</v>
      </c>
      <c r="CM95" s="74" t="s">
        <v>84</v>
      </c>
    </row>
    <row r="96" spans="1:91" s="17" customFormat="1" ht="30" customHeight="1">
      <c r="B96" s="18"/>
      <c r="AR96" s="18"/>
    </row>
    <row r="97" spans="2:44" s="17" customFormat="1" ht="6.95" customHeight="1">
      <c r="B97" s="31"/>
      <c r="C97" s="32"/>
      <c r="D97" s="32"/>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c r="AN97" s="32"/>
      <c r="AO97" s="32"/>
      <c r="AP97" s="32"/>
      <c r="AQ97" s="32"/>
      <c r="AR97" s="18"/>
    </row>
  </sheetData>
  <sheetProtection algorithmName="SHA-512" hashValue="iDNuXtOvY4atyVd1C+0zRpificB1SKxBvCpP43VZcHQvs6AUegQjLs4JDo6zQhJ3delTC9qb62YJCmYtpBxIjA==" saltValue="UIUSS3JheNj+u36gm44CQA==" spinCount="100000" sheet="1" objects="1" scenarios="1"/>
  <mergeCells count="42">
    <mergeCell ref="AG94:AM94"/>
    <mergeCell ref="AN94:AP94"/>
    <mergeCell ref="D95:H95"/>
    <mergeCell ref="J95:AF95"/>
    <mergeCell ref="AG95:AM95"/>
    <mergeCell ref="AN95:AP95"/>
    <mergeCell ref="AM87:AN87"/>
    <mergeCell ref="AM89:AP89"/>
    <mergeCell ref="AS89:AT91"/>
    <mergeCell ref="AM90:AP90"/>
    <mergeCell ref="C92:G92"/>
    <mergeCell ref="I92:AF92"/>
    <mergeCell ref="AG92:AM92"/>
    <mergeCell ref="AN92:AP92"/>
    <mergeCell ref="L85:AO85"/>
    <mergeCell ref="L31:P31"/>
    <mergeCell ref="W31:AE31"/>
    <mergeCell ref="AK31:AO31"/>
    <mergeCell ref="L32:P32"/>
    <mergeCell ref="W32:AE32"/>
    <mergeCell ref="AK32:AO32"/>
    <mergeCell ref="L33:P33"/>
    <mergeCell ref="W33:AE33"/>
    <mergeCell ref="AK33:AO33"/>
    <mergeCell ref="X35:AB35"/>
    <mergeCell ref="AK35:AO35"/>
    <mergeCell ref="AR2:BE2"/>
    <mergeCell ref="K5:AO5"/>
    <mergeCell ref="BE5:BE34"/>
    <mergeCell ref="K6:AO6"/>
    <mergeCell ref="E14:AJ14"/>
    <mergeCell ref="E23:AN23"/>
    <mergeCell ref="AK26:AO26"/>
    <mergeCell ref="L28:P28"/>
    <mergeCell ref="W28:AE28"/>
    <mergeCell ref="AK28:AO28"/>
    <mergeCell ref="L29:P29"/>
    <mergeCell ref="W29:AE29"/>
    <mergeCell ref="AK29:AO29"/>
    <mergeCell ref="L30:P30"/>
    <mergeCell ref="W30:AE30"/>
    <mergeCell ref="AK30:AO30"/>
  </mergeCells>
  <hyperlinks>
    <hyperlink ref="A95" location="'A.10 - Gastrotechnologie ...'!C2" display="/" xr:uid="{D010562F-7F1B-4794-B8BC-32834E578B30}"/>
  </hyperlink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349E5-2A30-4961-BDF2-01FF235D3610}">
  <dimension ref="B2:BM248"/>
  <sheetViews>
    <sheetView topLeftCell="A234" zoomScale="115" zoomScaleNormal="115" workbookViewId="0">
      <selection activeCell="H240" sqref="H240:I240"/>
    </sheetView>
  </sheetViews>
  <sheetFormatPr defaultRowHeight="14.45"/>
  <cols>
    <col min="1" max="1" width="7.140625" customWidth="1"/>
    <col min="2" max="2" width="1" customWidth="1"/>
    <col min="3" max="3" width="3.5703125" customWidth="1"/>
    <col min="4" max="4" width="3.7109375" customWidth="1"/>
    <col min="5" max="5" width="14.7109375" customWidth="1"/>
    <col min="6" max="6" width="43.5703125" customWidth="1"/>
    <col min="7" max="7" width="6.42578125" customWidth="1"/>
    <col min="8" max="8" width="12" customWidth="1"/>
    <col min="9" max="9" width="13.5703125" customWidth="1"/>
    <col min="10" max="11" width="19.140625" customWidth="1"/>
    <col min="12" max="12" width="8" customWidth="1"/>
    <col min="13" max="13" width="9.28515625" hidden="1" customWidth="1"/>
    <col min="15" max="20" width="12.140625" hidden="1" customWidth="1"/>
    <col min="21" max="21" width="14" hidden="1" customWidth="1"/>
    <col min="22" max="22" width="10.5703125" customWidth="1"/>
    <col min="23" max="23" width="14" customWidth="1"/>
    <col min="24" max="24" width="10.5703125" customWidth="1"/>
    <col min="25" max="25" width="12.85546875" customWidth="1"/>
    <col min="26" max="26" width="9.42578125" customWidth="1"/>
    <col min="27" max="27" width="12.85546875" customWidth="1"/>
    <col min="28" max="28" width="14" customWidth="1"/>
    <col min="29" max="29" width="9.42578125" customWidth="1"/>
    <col min="30" max="30" width="12.85546875" customWidth="1"/>
    <col min="31" max="31" width="14" customWidth="1"/>
  </cols>
  <sheetData>
    <row r="2" spans="2:46" ht="36.950000000000003" customHeight="1">
      <c r="L2" s="210"/>
      <c r="M2" s="210"/>
      <c r="N2" s="210"/>
      <c r="O2" s="210"/>
      <c r="P2" s="210"/>
      <c r="Q2" s="210"/>
      <c r="R2" s="210"/>
      <c r="S2" s="210"/>
      <c r="T2" s="210"/>
      <c r="U2" s="210"/>
      <c r="V2" s="210"/>
      <c r="AT2" s="2" t="s">
        <v>83</v>
      </c>
    </row>
    <row r="3" spans="2:46" ht="6.95" customHeight="1">
      <c r="B3" s="3"/>
      <c r="C3" s="4"/>
      <c r="D3" s="4"/>
      <c r="E3" s="4"/>
      <c r="F3" s="4"/>
      <c r="G3" s="4"/>
      <c r="H3" s="4"/>
      <c r="I3" s="4"/>
      <c r="J3" s="4"/>
      <c r="K3" s="4"/>
      <c r="L3" s="5"/>
      <c r="AT3" s="2" t="s">
        <v>84</v>
      </c>
    </row>
    <row r="4" spans="2:46" ht="24.95" customHeight="1">
      <c r="B4" s="5"/>
      <c r="D4" s="6" t="s">
        <v>85</v>
      </c>
      <c r="L4" s="5"/>
      <c r="M4" s="75" t="s">
        <v>10</v>
      </c>
      <c r="AT4" s="2" t="s">
        <v>4</v>
      </c>
    </row>
    <row r="5" spans="2:46" ht="6.95" customHeight="1">
      <c r="B5" s="5"/>
      <c r="L5" s="5"/>
    </row>
    <row r="6" spans="2:46" ht="12" customHeight="1">
      <c r="B6" s="5"/>
      <c r="D6" s="12" t="s">
        <v>16</v>
      </c>
      <c r="L6" s="5"/>
    </row>
    <row r="7" spans="2:46" ht="26.25" customHeight="1">
      <c r="B7" s="5"/>
      <c r="E7" s="207" t="s">
        <v>17</v>
      </c>
      <c r="F7" s="208"/>
      <c r="G7" s="208"/>
      <c r="H7" s="208"/>
      <c r="L7" s="5"/>
    </row>
    <row r="8" spans="2:46" s="17" customFormat="1" ht="12" customHeight="1">
      <c r="B8" s="18"/>
      <c r="D8" s="12" t="s">
        <v>86</v>
      </c>
      <c r="L8" s="18"/>
    </row>
    <row r="9" spans="2:46" s="17" customFormat="1" ht="16.5" customHeight="1">
      <c r="B9" s="18"/>
      <c r="E9" s="183" t="s">
        <v>87</v>
      </c>
      <c r="F9" s="206"/>
      <c r="G9" s="206"/>
      <c r="H9" s="206"/>
      <c r="L9" s="18"/>
    </row>
    <row r="10" spans="2:46" s="17" customFormat="1">
      <c r="B10" s="18"/>
      <c r="L10" s="18"/>
    </row>
    <row r="11" spans="2:46" s="17" customFormat="1" ht="12" customHeight="1">
      <c r="B11" s="18"/>
      <c r="D11" s="12" t="s">
        <v>18</v>
      </c>
      <c r="F11" s="10" t="s">
        <v>1</v>
      </c>
      <c r="I11" s="12" t="s">
        <v>19</v>
      </c>
      <c r="J11" s="10" t="s">
        <v>1</v>
      </c>
      <c r="L11" s="18"/>
    </row>
    <row r="12" spans="2:46" s="17" customFormat="1" ht="12" customHeight="1">
      <c r="B12" s="18"/>
      <c r="D12" s="12" t="s">
        <v>20</v>
      </c>
      <c r="F12" s="10" t="s">
        <v>21</v>
      </c>
      <c r="I12" s="12" t="s">
        <v>22</v>
      </c>
      <c r="J12" s="41" t="s">
        <v>23</v>
      </c>
      <c r="L12" s="18"/>
    </row>
    <row r="13" spans="2:46" s="17" customFormat="1" ht="10.9" customHeight="1">
      <c r="B13" s="18"/>
      <c r="L13" s="18"/>
    </row>
    <row r="14" spans="2:46" s="17" customFormat="1" ht="12" customHeight="1">
      <c r="B14" s="18"/>
      <c r="D14" s="12" t="s">
        <v>24</v>
      </c>
      <c r="I14" s="12" t="s">
        <v>25</v>
      </c>
      <c r="J14" s="10" t="s">
        <v>1</v>
      </c>
      <c r="L14" s="18"/>
    </row>
    <row r="15" spans="2:46" s="17" customFormat="1" ht="18" customHeight="1">
      <c r="B15" s="18"/>
      <c r="E15" s="10" t="s">
        <v>21</v>
      </c>
      <c r="I15" s="12" t="s">
        <v>26</v>
      </c>
      <c r="J15" s="10" t="s">
        <v>1</v>
      </c>
      <c r="L15" s="18"/>
    </row>
    <row r="16" spans="2:46" s="17" customFormat="1" ht="6.95" customHeight="1">
      <c r="B16" s="18"/>
      <c r="L16" s="18"/>
    </row>
    <row r="17" spans="2:12" s="17" customFormat="1" ht="12" customHeight="1">
      <c r="B17" s="18"/>
      <c r="D17" s="12" t="s">
        <v>27</v>
      </c>
      <c r="I17" s="12" t="s">
        <v>25</v>
      </c>
      <c r="J17" s="13" t="s">
        <v>28</v>
      </c>
      <c r="L17" s="18"/>
    </row>
    <row r="18" spans="2:12" s="17" customFormat="1" ht="18" customHeight="1">
      <c r="B18" s="18"/>
      <c r="E18" s="209" t="s">
        <v>28</v>
      </c>
      <c r="F18" s="169"/>
      <c r="G18" s="169"/>
      <c r="H18" s="169"/>
      <c r="I18" s="12" t="s">
        <v>26</v>
      </c>
      <c r="J18" s="13" t="s">
        <v>28</v>
      </c>
      <c r="L18" s="18"/>
    </row>
    <row r="19" spans="2:12" s="17" customFormat="1" ht="6.95" customHeight="1">
      <c r="B19" s="18"/>
      <c r="L19" s="18"/>
    </row>
    <row r="20" spans="2:12" s="17" customFormat="1" ht="12" customHeight="1">
      <c r="B20" s="18"/>
      <c r="D20" s="12" t="s">
        <v>30</v>
      </c>
      <c r="I20" s="12" t="s">
        <v>25</v>
      </c>
      <c r="J20" s="10" t="s">
        <v>1</v>
      </c>
      <c r="L20" s="18"/>
    </row>
    <row r="21" spans="2:12" s="17" customFormat="1" ht="18" customHeight="1">
      <c r="B21" s="18"/>
      <c r="E21" s="10" t="s">
        <v>21</v>
      </c>
      <c r="I21" s="12" t="s">
        <v>26</v>
      </c>
      <c r="J21" s="10" t="s">
        <v>1</v>
      </c>
      <c r="L21" s="18"/>
    </row>
    <row r="22" spans="2:12" s="17" customFormat="1" ht="6.95" customHeight="1">
      <c r="B22" s="18"/>
      <c r="L22" s="18"/>
    </row>
    <row r="23" spans="2:12" s="17" customFormat="1" ht="12" customHeight="1">
      <c r="B23" s="18"/>
      <c r="D23" s="12" t="s">
        <v>32</v>
      </c>
      <c r="I23" s="12" t="s">
        <v>25</v>
      </c>
      <c r="J23" s="10" t="s">
        <v>1</v>
      </c>
      <c r="L23" s="18"/>
    </row>
    <row r="24" spans="2:12" s="17" customFormat="1" ht="18" customHeight="1">
      <c r="B24" s="18"/>
      <c r="E24" s="10" t="s">
        <v>21</v>
      </c>
      <c r="I24" s="12" t="s">
        <v>26</v>
      </c>
      <c r="J24" s="10" t="s">
        <v>1</v>
      </c>
      <c r="L24" s="18"/>
    </row>
    <row r="25" spans="2:12" s="17" customFormat="1" ht="6.95" customHeight="1">
      <c r="B25" s="18"/>
      <c r="L25" s="18"/>
    </row>
    <row r="26" spans="2:12" s="17" customFormat="1" ht="12" customHeight="1">
      <c r="B26" s="18"/>
      <c r="D26" s="12" t="s">
        <v>33</v>
      </c>
      <c r="L26" s="18"/>
    </row>
    <row r="27" spans="2:12" s="76" customFormat="1" ht="16.5" customHeight="1">
      <c r="B27" s="77"/>
      <c r="E27" s="176" t="s">
        <v>1</v>
      </c>
      <c r="F27" s="176"/>
      <c r="G27" s="176"/>
      <c r="H27" s="176"/>
      <c r="L27" s="77"/>
    </row>
    <row r="28" spans="2:12" s="17" customFormat="1" ht="6.95" customHeight="1">
      <c r="B28" s="18"/>
      <c r="L28" s="18"/>
    </row>
    <row r="29" spans="2:12" s="17" customFormat="1" ht="6.95" customHeight="1">
      <c r="B29" s="18"/>
      <c r="D29" s="42"/>
      <c r="E29" s="42"/>
      <c r="F29" s="42"/>
      <c r="G29" s="42"/>
      <c r="H29" s="42"/>
      <c r="I29" s="42"/>
      <c r="J29" s="42"/>
      <c r="K29" s="42"/>
      <c r="L29" s="18"/>
    </row>
    <row r="30" spans="2:12" s="17" customFormat="1" ht="25.35" customHeight="1">
      <c r="B30" s="18"/>
      <c r="D30" s="78" t="s">
        <v>34</v>
      </c>
      <c r="J30" s="56">
        <f>ROUND(J126, 2)</f>
        <v>0</v>
      </c>
      <c r="L30" s="18"/>
    </row>
    <row r="31" spans="2:12" s="17" customFormat="1" ht="6.95" customHeight="1">
      <c r="B31" s="18"/>
      <c r="D31" s="42"/>
      <c r="E31" s="42"/>
      <c r="F31" s="42"/>
      <c r="G31" s="42"/>
      <c r="H31" s="42"/>
      <c r="I31" s="42"/>
      <c r="J31" s="42"/>
      <c r="K31" s="42"/>
      <c r="L31" s="18"/>
    </row>
    <row r="32" spans="2:12" s="17" customFormat="1" ht="14.45" customHeight="1">
      <c r="B32" s="18"/>
      <c r="F32" s="21" t="s">
        <v>36</v>
      </c>
      <c r="I32" s="21" t="s">
        <v>35</v>
      </c>
      <c r="J32" s="21" t="s">
        <v>37</v>
      </c>
      <c r="L32" s="18"/>
    </row>
    <row r="33" spans="2:12" s="17" customFormat="1" ht="14.45" customHeight="1">
      <c r="B33" s="18"/>
      <c r="D33" s="44" t="s">
        <v>38</v>
      </c>
      <c r="E33" s="12" t="s">
        <v>39</v>
      </c>
      <c r="F33" s="79">
        <f>ROUND((SUM(BE126:BE247)),  2)</f>
        <v>0</v>
      </c>
      <c r="I33" s="80">
        <v>0.21</v>
      </c>
      <c r="J33" s="79">
        <f>ROUND(((SUM(BE126:BE247))*I33),  2)</f>
        <v>0</v>
      </c>
      <c r="L33" s="18"/>
    </row>
    <row r="34" spans="2:12" s="17" customFormat="1" ht="14.45" customHeight="1">
      <c r="B34" s="18"/>
      <c r="E34" s="12" t="s">
        <v>40</v>
      </c>
      <c r="F34" s="79">
        <f>ROUND((SUM(BF126:BF247)),  2)</f>
        <v>0</v>
      </c>
      <c r="I34" s="80">
        <v>0.12</v>
      </c>
      <c r="J34" s="79">
        <f>ROUND(((SUM(BF126:BF247))*I34),  2)</f>
        <v>0</v>
      </c>
      <c r="L34" s="18"/>
    </row>
    <row r="35" spans="2:12" s="17" customFormat="1" ht="14.45" hidden="1" customHeight="1">
      <c r="B35" s="18"/>
      <c r="E35" s="12" t="s">
        <v>41</v>
      </c>
      <c r="F35" s="79">
        <f>ROUND((SUM(BG126:BG247)),  2)</f>
        <v>0</v>
      </c>
      <c r="I35" s="80">
        <v>0.21</v>
      </c>
      <c r="J35" s="79">
        <f>0</f>
        <v>0</v>
      </c>
      <c r="L35" s="18"/>
    </row>
    <row r="36" spans="2:12" s="17" customFormat="1" ht="14.45" hidden="1" customHeight="1">
      <c r="B36" s="18"/>
      <c r="E36" s="12" t="s">
        <v>42</v>
      </c>
      <c r="F36" s="79">
        <f>ROUND((SUM(BH126:BH247)),  2)</f>
        <v>0</v>
      </c>
      <c r="I36" s="80">
        <v>0.12</v>
      </c>
      <c r="J36" s="79">
        <f>0</f>
        <v>0</v>
      </c>
      <c r="L36" s="18"/>
    </row>
    <row r="37" spans="2:12" s="17" customFormat="1" ht="14.45" hidden="1" customHeight="1">
      <c r="B37" s="18"/>
      <c r="E37" s="12" t="s">
        <v>43</v>
      </c>
      <c r="F37" s="79">
        <f>ROUND((SUM(BI126:BI247)),  2)</f>
        <v>0</v>
      </c>
      <c r="I37" s="80">
        <v>0</v>
      </c>
      <c r="J37" s="79">
        <f>0</f>
        <v>0</v>
      </c>
      <c r="L37" s="18"/>
    </row>
    <row r="38" spans="2:12" s="17" customFormat="1" ht="6.95" customHeight="1">
      <c r="B38" s="18"/>
      <c r="L38" s="18"/>
    </row>
    <row r="39" spans="2:12" s="17" customFormat="1" ht="25.35" customHeight="1">
      <c r="B39" s="18"/>
      <c r="C39" s="81"/>
      <c r="D39" s="82" t="s">
        <v>44</v>
      </c>
      <c r="E39" s="46"/>
      <c r="F39" s="46"/>
      <c r="G39" s="83" t="s">
        <v>45</v>
      </c>
      <c r="H39" s="84" t="s">
        <v>46</v>
      </c>
      <c r="I39" s="46"/>
      <c r="J39" s="85">
        <f>SUM(J30:J37)</f>
        <v>0</v>
      </c>
      <c r="K39" s="86"/>
      <c r="L39" s="18"/>
    </row>
    <row r="40" spans="2:12" s="17" customFormat="1" ht="14.45" customHeight="1">
      <c r="B40" s="18"/>
      <c r="L40" s="18"/>
    </row>
    <row r="41" spans="2:12" ht="14.45" customHeight="1">
      <c r="B41" s="5"/>
      <c r="L41" s="5"/>
    </row>
    <row r="42" spans="2:12" ht="14.45" customHeight="1">
      <c r="B42" s="5"/>
      <c r="L42" s="5"/>
    </row>
    <row r="43" spans="2:12" ht="14.45" customHeight="1">
      <c r="B43" s="5"/>
      <c r="L43" s="5"/>
    </row>
    <row r="44" spans="2:12" ht="14.45" customHeight="1">
      <c r="B44" s="5"/>
      <c r="L44" s="5"/>
    </row>
    <row r="45" spans="2:12" ht="14.45" customHeight="1">
      <c r="B45" s="5"/>
      <c r="L45" s="5"/>
    </row>
    <row r="46" spans="2:12" ht="14.45" customHeight="1">
      <c r="B46" s="5"/>
      <c r="L46" s="5"/>
    </row>
    <row r="47" spans="2:12" ht="14.45" customHeight="1">
      <c r="B47" s="5"/>
      <c r="L47" s="5"/>
    </row>
    <row r="48" spans="2:12" ht="14.45" customHeight="1">
      <c r="B48" s="5"/>
      <c r="L48" s="5"/>
    </row>
    <row r="49" spans="2:12" ht="14.45" customHeight="1">
      <c r="B49" s="5"/>
      <c r="L49" s="5"/>
    </row>
    <row r="50" spans="2:12" s="17" customFormat="1" ht="14.45" customHeight="1">
      <c r="B50" s="18"/>
      <c r="D50" s="28" t="s">
        <v>47</v>
      </c>
      <c r="E50" s="29"/>
      <c r="F50" s="29"/>
      <c r="G50" s="28" t="s">
        <v>48</v>
      </c>
      <c r="H50" s="29"/>
      <c r="I50" s="29"/>
      <c r="J50" s="29"/>
      <c r="K50" s="29"/>
      <c r="L50" s="18"/>
    </row>
    <row r="51" spans="2:12">
      <c r="B51" s="5"/>
      <c r="L51" s="5"/>
    </row>
    <row r="52" spans="2:12">
      <c r="B52" s="5"/>
      <c r="L52" s="5"/>
    </row>
    <row r="53" spans="2:12">
      <c r="B53" s="5"/>
      <c r="L53" s="5"/>
    </row>
    <row r="54" spans="2:12">
      <c r="B54" s="5"/>
      <c r="L54" s="5"/>
    </row>
    <row r="55" spans="2:12">
      <c r="B55" s="5"/>
      <c r="L55" s="5"/>
    </row>
    <row r="56" spans="2:12">
      <c r="B56" s="5"/>
      <c r="L56" s="5"/>
    </row>
    <row r="57" spans="2:12">
      <c r="B57" s="5"/>
      <c r="L57" s="5"/>
    </row>
    <row r="58" spans="2:12">
      <c r="B58" s="5"/>
      <c r="L58" s="5"/>
    </row>
    <row r="59" spans="2:12">
      <c r="B59" s="5"/>
      <c r="L59" s="5"/>
    </row>
    <row r="60" spans="2:12">
      <c r="B60" s="5"/>
      <c r="L60" s="5"/>
    </row>
    <row r="61" spans="2:12" s="17" customFormat="1">
      <c r="B61" s="18"/>
      <c r="D61" s="30" t="s">
        <v>49</v>
      </c>
      <c r="E61" s="20"/>
      <c r="F61" s="87" t="s">
        <v>50</v>
      </c>
      <c r="G61" s="30" t="s">
        <v>49</v>
      </c>
      <c r="H61" s="20"/>
      <c r="I61" s="20"/>
      <c r="J61" s="88" t="s">
        <v>50</v>
      </c>
      <c r="K61" s="20"/>
      <c r="L61" s="18"/>
    </row>
    <row r="62" spans="2:12">
      <c r="B62" s="5"/>
      <c r="L62" s="5"/>
    </row>
    <row r="63" spans="2:12">
      <c r="B63" s="5"/>
      <c r="L63" s="5"/>
    </row>
    <row r="64" spans="2:12">
      <c r="B64" s="5"/>
      <c r="L64" s="5"/>
    </row>
    <row r="65" spans="2:12" s="17" customFormat="1">
      <c r="B65" s="18"/>
      <c r="D65" s="28" t="s">
        <v>51</v>
      </c>
      <c r="E65" s="29"/>
      <c r="F65" s="29"/>
      <c r="G65" s="28" t="s">
        <v>52</v>
      </c>
      <c r="H65" s="29"/>
      <c r="I65" s="29"/>
      <c r="J65" s="29"/>
      <c r="K65" s="29"/>
      <c r="L65" s="18"/>
    </row>
    <row r="66" spans="2:12">
      <c r="B66" s="5"/>
      <c r="L66" s="5"/>
    </row>
    <row r="67" spans="2:12">
      <c r="B67" s="5"/>
      <c r="L67" s="5"/>
    </row>
    <row r="68" spans="2:12">
      <c r="B68" s="5"/>
      <c r="L68" s="5"/>
    </row>
    <row r="69" spans="2:12">
      <c r="B69" s="5"/>
      <c r="L69" s="5"/>
    </row>
    <row r="70" spans="2:12">
      <c r="B70" s="5"/>
      <c r="L70" s="5"/>
    </row>
    <row r="71" spans="2:12">
      <c r="B71" s="5"/>
      <c r="L71" s="5"/>
    </row>
    <row r="72" spans="2:12">
      <c r="B72" s="5"/>
      <c r="L72" s="5"/>
    </row>
    <row r="73" spans="2:12">
      <c r="B73" s="5"/>
      <c r="L73" s="5"/>
    </row>
    <row r="74" spans="2:12">
      <c r="B74" s="5"/>
      <c r="L74" s="5"/>
    </row>
    <row r="75" spans="2:12">
      <c r="B75" s="5"/>
      <c r="L75" s="5"/>
    </row>
    <row r="76" spans="2:12" s="17" customFormat="1">
      <c r="B76" s="18"/>
      <c r="D76" s="30" t="s">
        <v>49</v>
      </c>
      <c r="E76" s="20"/>
      <c r="F76" s="87" t="s">
        <v>50</v>
      </c>
      <c r="G76" s="30" t="s">
        <v>49</v>
      </c>
      <c r="H76" s="20"/>
      <c r="I76" s="20"/>
      <c r="J76" s="88" t="s">
        <v>50</v>
      </c>
      <c r="K76" s="20"/>
      <c r="L76" s="18"/>
    </row>
    <row r="77" spans="2:12" s="17" customFormat="1" ht="14.45" customHeight="1">
      <c r="B77" s="31"/>
      <c r="C77" s="32"/>
      <c r="D77" s="32"/>
      <c r="E77" s="32"/>
      <c r="F77" s="32"/>
      <c r="G77" s="32"/>
      <c r="H77" s="32"/>
      <c r="I77" s="32"/>
      <c r="J77" s="32"/>
      <c r="K77" s="32"/>
      <c r="L77" s="18"/>
    </row>
    <row r="81" spans="2:47" s="17" customFormat="1" ht="6.95" customHeight="1">
      <c r="B81" s="33"/>
      <c r="C81" s="34"/>
      <c r="D81" s="34"/>
      <c r="E81" s="34"/>
      <c r="F81" s="34"/>
      <c r="G81" s="34"/>
      <c r="H81" s="34"/>
      <c r="I81" s="34"/>
      <c r="J81" s="34"/>
      <c r="K81" s="34"/>
      <c r="L81" s="18"/>
    </row>
    <row r="82" spans="2:47" s="17" customFormat="1" ht="24.95" customHeight="1">
      <c r="B82" s="18"/>
      <c r="C82" s="6" t="s">
        <v>88</v>
      </c>
      <c r="L82" s="18"/>
    </row>
    <row r="83" spans="2:47" s="17" customFormat="1" ht="6.95" customHeight="1">
      <c r="B83" s="18"/>
      <c r="L83" s="18"/>
    </row>
    <row r="84" spans="2:47" s="17" customFormat="1" ht="12" customHeight="1">
      <c r="B84" s="18"/>
      <c r="C84" s="12" t="s">
        <v>16</v>
      </c>
      <c r="L84" s="18"/>
    </row>
    <row r="85" spans="2:47" s="17" customFormat="1" ht="26.25" customHeight="1">
      <c r="B85" s="18"/>
      <c r="E85" s="207" t="str">
        <f>E7</f>
        <v>FN Brno, Jihlavská 20 - rekonstrukce přípravny jídel a rozšíření jídelny</v>
      </c>
      <c r="F85" s="208"/>
      <c r="G85" s="208"/>
      <c r="H85" s="208"/>
      <c r="L85" s="18"/>
    </row>
    <row r="86" spans="2:47" s="17" customFormat="1" ht="12" customHeight="1">
      <c r="B86" s="18"/>
      <c r="C86" s="12" t="s">
        <v>86</v>
      </c>
      <c r="L86" s="18"/>
    </row>
    <row r="87" spans="2:47" s="17" customFormat="1" ht="16.5" customHeight="1">
      <c r="B87" s="18"/>
      <c r="E87" s="183" t="str">
        <f>E9</f>
        <v>A.10 - Gastrotechnologie - 2.np</v>
      </c>
      <c r="F87" s="206"/>
      <c r="G87" s="206"/>
      <c r="H87" s="206"/>
      <c r="L87" s="18"/>
    </row>
    <row r="88" spans="2:47" s="17" customFormat="1" ht="6.95" customHeight="1">
      <c r="B88" s="18"/>
      <c r="L88" s="18"/>
    </row>
    <row r="89" spans="2:47" s="17" customFormat="1" ht="12" customHeight="1">
      <c r="B89" s="18"/>
      <c r="C89" s="12" t="s">
        <v>20</v>
      </c>
      <c r="F89" s="10" t="str">
        <f>F12</f>
        <v xml:space="preserve"> </v>
      </c>
      <c r="I89" s="12" t="s">
        <v>22</v>
      </c>
      <c r="J89" s="41" t="str">
        <f>IF(J12="","",J12)</f>
        <v>14. 11. 2025</v>
      </c>
      <c r="L89" s="18"/>
    </row>
    <row r="90" spans="2:47" s="17" customFormat="1" ht="6.95" customHeight="1">
      <c r="B90" s="18"/>
      <c r="L90" s="18"/>
    </row>
    <row r="91" spans="2:47" s="17" customFormat="1" ht="15.2" customHeight="1">
      <c r="B91" s="18"/>
      <c r="C91" s="12" t="s">
        <v>24</v>
      </c>
      <c r="F91" s="10" t="str">
        <f>E15</f>
        <v xml:space="preserve"> </v>
      </c>
      <c r="I91" s="12" t="s">
        <v>30</v>
      </c>
      <c r="J91" s="15" t="str">
        <f>E21</f>
        <v xml:space="preserve"> </v>
      </c>
      <c r="L91" s="18"/>
    </row>
    <row r="92" spans="2:47" s="17" customFormat="1" ht="15.2" customHeight="1">
      <c r="B92" s="18"/>
      <c r="C92" s="12" t="s">
        <v>27</v>
      </c>
      <c r="F92" s="10" t="str">
        <f>IF(E18="","",E18)</f>
        <v>Vyplň údaj</v>
      </c>
      <c r="I92" s="12" t="s">
        <v>32</v>
      </c>
      <c r="J92" s="15" t="str">
        <f>E24</f>
        <v xml:space="preserve"> </v>
      </c>
      <c r="L92" s="18"/>
    </row>
    <row r="93" spans="2:47" s="17" customFormat="1" ht="10.35" customHeight="1">
      <c r="B93" s="18"/>
      <c r="L93" s="18"/>
    </row>
    <row r="94" spans="2:47" s="17" customFormat="1" ht="29.25" customHeight="1">
      <c r="B94" s="18"/>
      <c r="C94" s="89" t="s">
        <v>89</v>
      </c>
      <c r="D94" s="81"/>
      <c r="E94" s="81"/>
      <c r="F94" s="81"/>
      <c r="G94" s="81"/>
      <c r="H94" s="81"/>
      <c r="I94" s="81"/>
      <c r="J94" s="90" t="s">
        <v>90</v>
      </c>
      <c r="K94" s="81"/>
      <c r="L94" s="18"/>
    </row>
    <row r="95" spans="2:47" s="17" customFormat="1" ht="10.35" customHeight="1">
      <c r="B95" s="18"/>
      <c r="L95" s="18"/>
    </row>
    <row r="96" spans="2:47" s="17" customFormat="1" ht="22.9" customHeight="1">
      <c r="B96" s="18"/>
      <c r="C96" s="91" t="s">
        <v>91</v>
      </c>
      <c r="J96" s="56">
        <f>J126</f>
        <v>0</v>
      </c>
      <c r="L96" s="18"/>
      <c r="AU96" s="2" t="s">
        <v>92</v>
      </c>
    </row>
    <row r="97" spans="2:12" s="92" customFormat="1" ht="24.95" customHeight="1">
      <c r="B97" s="93"/>
      <c r="D97" s="94" t="s">
        <v>93</v>
      </c>
      <c r="E97" s="95"/>
      <c r="F97" s="95"/>
      <c r="G97" s="95"/>
      <c r="H97" s="95"/>
      <c r="I97" s="95"/>
      <c r="J97" s="96">
        <f>J127</f>
        <v>0</v>
      </c>
      <c r="L97" s="93"/>
    </row>
    <row r="98" spans="2:12" s="97" customFormat="1" ht="19.899999999999999" customHeight="1">
      <c r="B98" s="98"/>
      <c r="D98" s="99" t="s">
        <v>94</v>
      </c>
      <c r="E98" s="100"/>
      <c r="F98" s="100"/>
      <c r="G98" s="100"/>
      <c r="H98" s="100"/>
      <c r="I98" s="100"/>
      <c r="J98" s="101">
        <f>J128</f>
        <v>0</v>
      </c>
      <c r="L98" s="98"/>
    </row>
    <row r="99" spans="2:12" s="97" customFormat="1" ht="19.899999999999999" customHeight="1">
      <c r="B99" s="98"/>
      <c r="D99" s="99" t="s">
        <v>95</v>
      </c>
      <c r="E99" s="100"/>
      <c r="F99" s="100"/>
      <c r="G99" s="100"/>
      <c r="H99" s="100"/>
      <c r="I99" s="100"/>
      <c r="J99" s="101">
        <f>J161</f>
        <v>0</v>
      </c>
      <c r="L99" s="98"/>
    </row>
    <row r="100" spans="2:12" s="97" customFormat="1" ht="19.899999999999999" customHeight="1">
      <c r="B100" s="98"/>
      <c r="D100" s="99" t="s">
        <v>96</v>
      </c>
      <c r="E100" s="100"/>
      <c r="F100" s="100"/>
      <c r="G100" s="100"/>
      <c r="H100" s="100"/>
      <c r="I100" s="100"/>
      <c r="J100" s="101">
        <f>J166</f>
        <v>0</v>
      </c>
      <c r="L100" s="98"/>
    </row>
    <row r="101" spans="2:12" s="97" customFormat="1" ht="19.899999999999999" customHeight="1">
      <c r="B101" s="98"/>
      <c r="D101" s="99" t="s">
        <v>97</v>
      </c>
      <c r="E101" s="100"/>
      <c r="F101" s="100"/>
      <c r="G101" s="100"/>
      <c r="H101" s="100"/>
      <c r="I101" s="100"/>
      <c r="J101" s="101">
        <f>J190</f>
        <v>0</v>
      </c>
      <c r="L101" s="98"/>
    </row>
    <row r="102" spans="2:12" s="97" customFormat="1" ht="19.899999999999999" customHeight="1">
      <c r="B102" s="98"/>
      <c r="D102" s="99" t="s">
        <v>98</v>
      </c>
      <c r="E102" s="100"/>
      <c r="F102" s="100"/>
      <c r="G102" s="100"/>
      <c r="H102" s="100"/>
      <c r="I102" s="100"/>
      <c r="J102" s="101">
        <f>J215</f>
        <v>0</v>
      </c>
      <c r="L102" s="98"/>
    </row>
    <row r="103" spans="2:12" s="97" customFormat="1" ht="19.899999999999999" customHeight="1">
      <c r="B103" s="98"/>
      <c r="D103" s="99" t="s">
        <v>99</v>
      </c>
      <c r="E103" s="100"/>
      <c r="F103" s="100"/>
      <c r="G103" s="100"/>
      <c r="H103" s="100"/>
      <c r="I103" s="100"/>
      <c r="J103" s="101">
        <f>J231</f>
        <v>0</v>
      </c>
      <c r="L103" s="98"/>
    </row>
    <row r="104" spans="2:12" s="97" customFormat="1" ht="19.899999999999999" customHeight="1">
      <c r="B104" s="98"/>
      <c r="D104" s="99" t="s">
        <v>100</v>
      </c>
      <c r="E104" s="100"/>
      <c r="F104" s="100"/>
      <c r="G104" s="100"/>
      <c r="H104" s="100"/>
      <c r="I104" s="100"/>
      <c r="J104" s="101">
        <f>J242</f>
        <v>0</v>
      </c>
      <c r="L104" s="98"/>
    </row>
    <row r="105" spans="2:12" s="97" customFormat="1" ht="19.899999999999999" customHeight="1">
      <c r="B105" s="98"/>
      <c r="D105" s="99" t="s">
        <v>101</v>
      </c>
      <c r="E105" s="100"/>
      <c r="F105" s="100"/>
      <c r="G105" s="100"/>
      <c r="H105" s="100"/>
      <c r="I105" s="100"/>
      <c r="J105" s="101">
        <f>J244</f>
        <v>0</v>
      </c>
      <c r="L105" s="98"/>
    </row>
    <row r="106" spans="2:12" s="97" customFormat="1" ht="19.899999999999999" customHeight="1">
      <c r="B106" s="98"/>
      <c r="D106" s="99" t="s">
        <v>102</v>
      </c>
      <c r="E106" s="100"/>
      <c r="F106" s="100"/>
      <c r="G106" s="100"/>
      <c r="H106" s="100"/>
      <c r="I106" s="100"/>
      <c r="J106" s="101">
        <f>J246</f>
        <v>0</v>
      </c>
      <c r="L106" s="98"/>
    </row>
    <row r="107" spans="2:12" s="17" customFormat="1" ht="21.75" customHeight="1">
      <c r="B107" s="18"/>
      <c r="L107" s="18"/>
    </row>
    <row r="108" spans="2:12" s="17" customFormat="1" ht="6.95" customHeight="1">
      <c r="B108" s="31"/>
      <c r="C108" s="32"/>
      <c r="D108" s="32"/>
      <c r="E108" s="32"/>
      <c r="F108" s="32"/>
      <c r="G108" s="32"/>
      <c r="H108" s="32"/>
      <c r="I108" s="32"/>
      <c r="J108" s="32"/>
      <c r="K108" s="32"/>
      <c r="L108" s="18"/>
    </row>
    <row r="112" spans="2:12" s="17" customFormat="1" ht="6.95" customHeight="1">
      <c r="B112" s="33"/>
      <c r="C112" s="34"/>
      <c r="D112" s="34"/>
      <c r="E112" s="34"/>
      <c r="F112" s="34"/>
      <c r="G112" s="34"/>
      <c r="H112" s="34"/>
      <c r="I112" s="34"/>
      <c r="J112" s="34"/>
      <c r="K112" s="34"/>
      <c r="L112" s="18"/>
    </row>
    <row r="113" spans="2:63" s="17" customFormat="1" ht="24.95" customHeight="1">
      <c r="B113" s="18"/>
      <c r="C113" s="6" t="s">
        <v>103</v>
      </c>
      <c r="L113" s="18"/>
    </row>
    <row r="114" spans="2:63" s="17" customFormat="1" ht="6.95" customHeight="1">
      <c r="B114" s="18"/>
      <c r="L114" s="18"/>
    </row>
    <row r="115" spans="2:63" s="17" customFormat="1" ht="12" customHeight="1">
      <c r="B115" s="18"/>
      <c r="C115" s="12" t="s">
        <v>16</v>
      </c>
      <c r="L115" s="18"/>
    </row>
    <row r="116" spans="2:63" s="17" customFormat="1" ht="26.25" customHeight="1">
      <c r="B116" s="18"/>
      <c r="E116" s="207" t="str">
        <f>E7</f>
        <v>FN Brno, Jihlavská 20 - rekonstrukce přípravny jídel a rozšíření jídelny</v>
      </c>
      <c r="F116" s="208"/>
      <c r="G116" s="208"/>
      <c r="H116" s="208"/>
      <c r="L116" s="18"/>
    </row>
    <row r="117" spans="2:63" s="17" customFormat="1" ht="12" customHeight="1">
      <c r="B117" s="18"/>
      <c r="C117" s="12" t="s">
        <v>86</v>
      </c>
      <c r="L117" s="18"/>
    </row>
    <row r="118" spans="2:63" s="17" customFormat="1" ht="16.5" customHeight="1">
      <c r="B118" s="18"/>
      <c r="E118" s="183" t="str">
        <f>E9</f>
        <v>A.10 - Gastrotechnologie - 2.np</v>
      </c>
      <c r="F118" s="206"/>
      <c r="G118" s="206"/>
      <c r="H118" s="206"/>
      <c r="L118" s="18"/>
    </row>
    <row r="119" spans="2:63" s="17" customFormat="1" ht="6.95" customHeight="1">
      <c r="B119" s="18"/>
      <c r="L119" s="18"/>
    </row>
    <row r="120" spans="2:63" s="17" customFormat="1" ht="12" customHeight="1">
      <c r="B120" s="18"/>
      <c r="C120" s="12" t="s">
        <v>20</v>
      </c>
      <c r="F120" s="10" t="str">
        <f>F12</f>
        <v xml:space="preserve"> </v>
      </c>
      <c r="I120" s="12" t="s">
        <v>22</v>
      </c>
      <c r="J120" s="41" t="str">
        <f>IF(J12="","",J12)</f>
        <v>14. 11. 2025</v>
      </c>
      <c r="L120" s="18"/>
    </row>
    <row r="121" spans="2:63" s="17" customFormat="1" ht="6.95" customHeight="1">
      <c r="B121" s="18"/>
      <c r="L121" s="18"/>
    </row>
    <row r="122" spans="2:63" s="17" customFormat="1" ht="15.2" customHeight="1">
      <c r="B122" s="18"/>
      <c r="C122" s="12" t="s">
        <v>24</v>
      </c>
      <c r="F122" s="10" t="str">
        <f>E15</f>
        <v xml:space="preserve"> </v>
      </c>
      <c r="I122" s="12" t="s">
        <v>30</v>
      </c>
      <c r="J122" s="15" t="str">
        <f>E21</f>
        <v xml:space="preserve"> </v>
      </c>
      <c r="L122" s="18"/>
    </row>
    <row r="123" spans="2:63" s="17" customFormat="1" ht="15.2" customHeight="1">
      <c r="B123" s="18"/>
      <c r="C123" s="12" t="s">
        <v>27</v>
      </c>
      <c r="F123" s="10" t="str">
        <f>IF(E18="","",E18)</f>
        <v>Vyplň údaj</v>
      </c>
      <c r="I123" s="12" t="s">
        <v>32</v>
      </c>
      <c r="J123" s="15" t="str">
        <f>E24</f>
        <v xml:space="preserve"> </v>
      </c>
      <c r="L123" s="18"/>
    </row>
    <row r="124" spans="2:63" s="17" customFormat="1" ht="10.35" customHeight="1">
      <c r="B124" s="18"/>
      <c r="L124" s="18"/>
    </row>
    <row r="125" spans="2:63" s="102" customFormat="1" ht="29.25" customHeight="1">
      <c r="B125" s="103"/>
      <c r="C125" s="104" t="s">
        <v>104</v>
      </c>
      <c r="D125" s="105" t="s">
        <v>59</v>
      </c>
      <c r="E125" s="105" t="s">
        <v>55</v>
      </c>
      <c r="F125" s="105" t="s">
        <v>56</v>
      </c>
      <c r="G125" s="105" t="s">
        <v>105</v>
      </c>
      <c r="H125" s="105" t="s">
        <v>106</v>
      </c>
      <c r="I125" s="105" t="s">
        <v>107</v>
      </c>
      <c r="J125" s="105" t="s">
        <v>90</v>
      </c>
      <c r="K125" s="106" t="s">
        <v>108</v>
      </c>
      <c r="L125" s="103"/>
      <c r="M125" s="48" t="s">
        <v>1</v>
      </c>
      <c r="N125" s="49" t="s">
        <v>38</v>
      </c>
      <c r="O125" s="49" t="s">
        <v>109</v>
      </c>
      <c r="P125" s="49" t="s">
        <v>110</v>
      </c>
      <c r="Q125" s="49" t="s">
        <v>111</v>
      </c>
      <c r="R125" s="49" t="s">
        <v>112</v>
      </c>
      <c r="S125" s="49" t="s">
        <v>113</v>
      </c>
      <c r="T125" s="50" t="s">
        <v>114</v>
      </c>
    </row>
    <row r="126" spans="2:63" s="17" customFormat="1" ht="22.9" customHeight="1">
      <c r="B126" s="18"/>
      <c r="C126" s="54" t="s">
        <v>115</v>
      </c>
      <c r="J126" s="107">
        <f>BK126</f>
        <v>0</v>
      </c>
      <c r="L126" s="18"/>
      <c r="M126" s="51"/>
      <c r="N126" s="42"/>
      <c r="O126" s="42"/>
      <c r="P126" s="108">
        <f>P127</f>
        <v>0</v>
      </c>
      <c r="Q126" s="42"/>
      <c r="R126" s="108">
        <f>R127</f>
        <v>0</v>
      </c>
      <c r="S126" s="42"/>
      <c r="T126" s="109">
        <f>T127</f>
        <v>0</v>
      </c>
      <c r="AT126" s="2" t="s">
        <v>73</v>
      </c>
      <c r="AU126" s="2" t="s">
        <v>92</v>
      </c>
      <c r="BK126" s="110">
        <f>BK127</f>
        <v>0</v>
      </c>
    </row>
    <row r="127" spans="2:63" s="111" customFormat="1" ht="25.9" customHeight="1">
      <c r="B127" s="112"/>
      <c r="D127" s="113" t="s">
        <v>73</v>
      </c>
      <c r="E127" s="114" t="s">
        <v>116</v>
      </c>
      <c r="F127" s="114" t="s">
        <v>117</v>
      </c>
      <c r="I127" s="115"/>
      <c r="J127" s="116">
        <f>BK127</f>
        <v>0</v>
      </c>
      <c r="L127" s="112"/>
      <c r="M127" s="117"/>
      <c r="P127" s="118">
        <f>P128+P161+P166+P190+P215+P231+P242+P244+P246</f>
        <v>0</v>
      </c>
      <c r="R127" s="118">
        <f>R128+R161+R166+R190+R215+R231+R242+R244+R246</f>
        <v>0</v>
      </c>
      <c r="T127" s="119">
        <f>T128+T161+T166+T190+T215+T231+T242+T244+T246</f>
        <v>0</v>
      </c>
      <c r="AR127" s="113" t="s">
        <v>82</v>
      </c>
      <c r="AT127" s="120" t="s">
        <v>73</v>
      </c>
      <c r="AU127" s="120" t="s">
        <v>74</v>
      </c>
      <c r="AY127" s="113" t="s">
        <v>118</v>
      </c>
      <c r="BK127" s="121">
        <f>BK128+BK161+BK166+BK190+BK215+BK231+BK242+BK244+BK246</f>
        <v>0</v>
      </c>
    </row>
    <row r="128" spans="2:63" s="111" customFormat="1" ht="22.9" customHeight="1">
      <c r="B128" s="112"/>
      <c r="D128" s="113" t="s">
        <v>73</v>
      </c>
      <c r="E128" s="122" t="s">
        <v>119</v>
      </c>
      <c r="F128" s="122" t="s">
        <v>120</v>
      </c>
      <c r="I128" s="115"/>
      <c r="J128" s="123">
        <f>BK128</f>
        <v>0</v>
      </c>
      <c r="L128" s="112"/>
      <c r="M128" s="117"/>
      <c r="P128" s="118">
        <f>SUM(P129:P160)</f>
        <v>0</v>
      </c>
      <c r="R128" s="118">
        <f>SUM(R129:R160)</f>
        <v>0</v>
      </c>
      <c r="T128" s="119">
        <f>SUM(T129:T160)</f>
        <v>0</v>
      </c>
      <c r="AR128" s="113" t="s">
        <v>82</v>
      </c>
      <c r="AT128" s="120" t="s">
        <v>73</v>
      </c>
      <c r="AU128" s="120" t="s">
        <v>82</v>
      </c>
      <c r="AY128" s="113" t="s">
        <v>118</v>
      </c>
      <c r="BK128" s="121">
        <f>SUM(BK129:BK160)</f>
        <v>0</v>
      </c>
    </row>
    <row r="129" spans="2:65" s="17" customFormat="1" ht="16.5" customHeight="1">
      <c r="B129" s="18"/>
      <c r="C129" s="124" t="s">
        <v>82</v>
      </c>
      <c r="D129" s="124" t="s">
        <v>121</v>
      </c>
      <c r="E129" s="125" t="s">
        <v>122</v>
      </c>
      <c r="F129" s="126" t="s">
        <v>120</v>
      </c>
      <c r="G129" s="127" t="s">
        <v>1</v>
      </c>
      <c r="H129" s="128">
        <v>0</v>
      </c>
      <c r="I129" s="129"/>
      <c r="J129" s="130">
        <f>ROUND(I129*H129,2)</f>
        <v>0</v>
      </c>
      <c r="K129" s="126" t="s">
        <v>1</v>
      </c>
      <c r="L129" s="18"/>
      <c r="M129" s="131" t="s">
        <v>1</v>
      </c>
      <c r="N129" s="132" t="s">
        <v>39</v>
      </c>
      <c r="P129" s="133">
        <f>O129*H129</f>
        <v>0</v>
      </c>
      <c r="Q129" s="133">
        <v>0</v>
      </c>
      <c r="R129" s="133">
        <f>Q129*H129</f>
        <v>0</v>
      </c>
      <c r="S129" s="133">
        <v>0</v>
      </c>
      <c r="T129" s="134">
        <f>S129*H129</f>
        <v>0</v>
      </c>
      <c r="AR129" s="135" t="s">
        <v>123</v>
      </c>
      <c r="AT129" s="135" t="s">
        <v>121</v>
      </c>
      <c r="AU129" s="135" t="s">
        <v>84</v>
      </c>
      <c r="AY129" s="2" t="s">
        <v>118</v>
      </c>
      <c r="BE129" s="136">
        <f>IF(N129="základní",J129,0)</f>
        <v>0</v>
      </c>
      <c r="BF129" s="136">
        <f>IF(N129="snížená",J129,0)</f>
        <v>0</v>
      </c>
      <c r="BG129" s="136">
        <f>IF(N129="zákl. přenesená",J129,0)</f>
        <v>0</v>
      </c>
      <c r="BH129" s="136">
        <f>IF(N129="sníž. přenesená",J129,0)</f>
        <v>0</v>
      </c>
      <c r="BI129" s="136">
        <f>IF(N129="nulová",J129,0)</f>
        <v>0</v>
      </c>
      <c r="BJ129" s="2" t="s">
        <v>82</v>
      </c>
      <c r="BK129" s="136">
        <f>ROUND(I129*H129,2)</f>
        <v>0</v>
      </c>
      <c r="BL129" s="2" t="s">
        <v>123</v>
      </c>
      <c r="BM129" s="135" t="s">
        <v>124</v>
      </c>
    </row>
    <row r="130" spans="2:65" s="137" customFormat="1" ht="30.6">
      <c r="B130" s="138"/>
      <c r="D130" s="139" t="s">
        <v>125</v>
      </c>
      <c r="E130" s="140" t="s">
        <v>1</v>
      </c>
      <c r="F130" s="141" t="s">
        <v>126</v>
      </c>
      <c r="H130" s="140" t="s">
        <v>1</v>
      </c>
      <c r="I130" s="142"/>
      <c r="L130" s="138"/>
      <c r="M130" s="143"/>
      <c r="T130" s="144"/>
      <c r="AT130" s="140" t="s">
        <v>125</v>
      </c>
      <c r="AU130" s="140" t="s">
        <v>84</v>
      </c>
      <c r="AV130" s="137" t="s">
        <v>82</v>
      </c>
      <c r="AW130" s="137" t="s">
        <v>31</v>
      </c>
      <c r="AX130" s="137" t="s">
        <v>74</v>
      </c>
      <c r="AY130" s="140" t="s">
        <v>118</v>
      </c>
    </row>
    <row r="131" spans="2:65" s="137" customFormat="1" ht="20.45">
      <c r="B131" s="138"/>
      <c r="D131" s="139" t="s">
        <v>125</v>
      </c>
      <c r="E131" s="140" t="s">
        <v>1</v>
      </c>
      <c r="F131" s="141" t="s">
        <v>127</v>
      </c>
      <c r="H131" s="140" t="s">
        <v>1</v>
      </c>
      <c r="I131" s="142"/>
      <c r="L131" s="138"/>
      <c r="M131" s="143"/>
      <c r="T131" s="144"/>
      <c r="AT131" s="140" t="s">
        <v>125</v>
      </c>
      <c r="AU131" s="140" t="s">
        <v>84</v>
      </c>
      <c r="AV131" s="137" t="s">
        <v>82</v>
      </c>
      <c r="AW131" s="137" t="s">
        <v>31</v>
      </c>
      <c r="AX131" s="137" t="s">
        <v>74</v>
      </c>
      <c r="AY131" s="140" t="s">
        <v>118</v>
      </c>
    </row>
    <row r="132" spans="2:65" s="137" customFormat="1" ht="30.6">
      <c r="B132" s="138"/>
      <c r="D132" s="139" t="s">
        <v>125</v>
      </c>
      <c r="E132" s="140" t="s">
        <v>1</v>
      </c>
      <c r="F132" s="141" t="s">
        <v>128</v>
      </c>
      <c r="H132" s="140" t="s">
        <v>1</v>
      </c>
      <c r="I132" s="142"/>
      <c r="L132" s="138"/>
      <c r="M132" s="143"/>
      <c r="T132" s="144"/>
      <c r="AT132" s="140" t="s">
        <v>125</v>
      </c>
      <c r="AU132" s="140" t="s">
        <v>84</v>
      </c>
      <c r="AV132" s="137" t="s">
        <v>82</v>
      </c>
      <c r="AW132" s="137" t="s">
        <v>31</v>
      </c>
      <c r="AX132" s="137" t="s">
        <v>74</v>
      </c>
      <c r="AY132" s="140" t="s">
        <v>118</v>
      </c>
    </row>
    <row r="133" spans="2:65" s="137" customFormat="1" ht="20.45">
      <c r="B133" s="138"/>
      <c r="D133" s="139" t="s">
        <v>125</v>
      </c>
      <c r="E133" s="140" t="s">
        <v>1</v>
      </c>
      <c r="F133" s="141" t="s">
        <v>129</v>
      </c>
      <c r="H133" s="140" t="s">
        <v>1</v>
      </c>
      <c r="I133" s="142"/>
      <c r="L133" s="138"/>
      <c r="M133" s="143"/>
      <c r="T133" s="144"/>
      <c r="AT133" s="140" t="s">
        <v>125</v>
      </c>
      <c r="AU133" s="140" t="s">
        <v>84</v>
      </c>
      <c r="AV133" s="137" t="s">
        <v>82</v>
      </c>
      <c r="AW133" s="137" t="s">
        <v>31</v>
      </c>
      <c r="AX133" s="137" t="s">
        <v>74</v>
      </c>
      <c r="AY133" s="140" t="s">
        <v>118</v>
      </c>
    </row>
    <row r="134" spans="2:65" s="137" customFormat="1" ht="20.45">
      <c r="B134" s="138"/>
      <c r="D134" s="139" t="s">
        <v>125</v>
      </c>
      <c r="E134" s="140" t="s">
        <v>1</v>
      </c>
      <c r="F134" s="141" t="s">
        <v>130</v>
      </c>
      <c r="H134" s="140" t="s">
        <v>1</v>
      </c>
      <c r="I134" s="142"/>
      <c r="L134" s="138"/>
      <c r="M134" s="143"/>
      <c r="T134" s="144"/>
      <c r="AT134" s="140" t="s">
        <v>125</v>
      </c>
      <c r="AU134" s="140" t="s">
        <v>84</v>
      </c>
      <c r="AV134" s="137" t="s">
        <v>82</v>
      </c>
      <c r="AW134" s="137" t="s">
        <v>31</v>
      </c>
      <c r="AX134" s="137" t="s">
        <v>74</v>
      </c>
      <c r="AY134" s="140" t="s">
        <v>118</v>
      </c>
    </row>
    <row r="135" spans="2:65" s="137" customFormat="1" ht="30.6">
      <c r="B135" s="138"/>
      <c r="D135" s="139" t="s">
        <v>125</v>
      </c>
      <c r="E135" s="140" t="s">
        <v>1</v>
      </c>
      <c r="F135" s="141" t="s">
        <v>131</v>
      </c>
      <c r="H135" s="140" t="s">
        <v>1</v>
      </c>
      <c r="I135" s="142"/>
      <c r="L135" s="138"/>
      <c r="M135" s="143"/>
      <c r="T135" s="144"/>
      <c r="AT135" s="140" t="s">
        <v>125</v>
      </c>
      <c r="AU135" s="140" t="s">
        <v>84</v>
      </c>
      <c r="AV135" s="137" t="s">
        <v>82</v>
      </c>
      <c r="AW135" s="137" t="s">
        <v>31</v>
      </c>
      <c r="AX135" s="137" t="s">
        <v>74</v>
      </c>
      <c r="AY135" s="140" t="s">
        <v>118</v>
      </c>
    </row>
    <row r="136" spans="2:65" s="137" customFormat="1" ht="20.45">
      <c r="B136" s="138"/>
      <c r="D136" s="139" t="s">
        <v>125</v>
      </c>
      <c r="E136" s="140" t="s">
        <v>1</v>
      </c>
      <c r="F136" s="141" t="s">
        <v>132</v>
      </c>
      <c r="H136" s="140" t="s">
        <v>1</v>
      </c>
      <c r="I136" s="142"/>
      <c r="L136" s="138"/>
      <c r="M136" s="143"/>
      <c r="T136" s="144"/>
      <c r="AT136" s="140" t="s">
        <v>125</v>
      </c>
      <c r="AU136" s="140" t="s">
        <v>84</v>
      </c>
      <c r="AV136" s="137" t="s">
        <v>82</v>
      </c>
      <c r="AW136" s="137" t="s">
        <v>31</v>
      </c>
      <c r="AX136" s="137" t="s">
        <v>74</v>
      </c>
      <c r="AY136" s="140" t="s">
        <v>118</v>
      </c>
    </row>
    <row r="137" spans="2:65" s="137" customFormat="1" ht="10.15">
      <c r="B137" s="138"/>
      <c r="D137" s="139" t="s">
        <v>125</v>
      </c>
      <c r="E137" s="140" t="s">
        <v>1</v>
      </c>
      <c r="F137" s="141" t="s">
        <v>133</v>
      </c>
      <c r="H137" s="140" t="s">
        <v>1</v>
      </c>
      <c r="I137" s="142"/>
      <c r="L137" s="138"/>
      <c r="M137" s="143"/>
      <c r="T137" s="144"/>
      <c r="AT137" s="140" t="s">
        <v>125</v>
      </c>
      <c r="AU137" s="140" t="s">
        <v>84</v>
      </c>
      <c r="AV137" s="137" t="s">
        <v>82</v>
      </c>
      <c r="AW137" s="137" t="s">
        <v>31</v>
      </c>
      <c r="AX137" s="137" t="s">
        <v>74</v>
      </c>
      <c r="AY137" s="140" t="s">
        <v>118</v>
      </c>
    </row>
    <row r="138" spans="2:65" s="137" customFormat="1" ht="10.15">
      <c r="B138" s="138"/>
      <c r="D138" s="139" t="s">
        <v>125</v>
      </c>
      <c r="E138" s="140" t="s">
        <v>1</v>
      </c>
      <c r="F138" s="141" t="s">
        <v>134</v>
      </c>
      <c r="H138" s="140" t="s">
        <v>1</v>
      </c>
      <c r="I138" s="142"/>
      <c r="L138" s="138"/>
      <c r="M138" s="143"/>
      <c r="T138" s="144"/>
      <c r="AT138" s="140" t="s">
        <v>125</v>
      </c>
      <c r="AU138" s="140" t="s">
        <v>84</v>
      </c>
      <c r="AV138" s="137" t="s">
        <v>82</v>
      </c>
      <c r="AW138" s="137" t="s">
        <v>31</v>
      </c>
      <c r="AX138" s="137" t="s">
        <v>74</v>
      </c>
      <c r="AY138" s="140" t="s">
        <v>118</v>
      </c>
    </row>
    <row r="139" spans="2:65" s="137" customFormat="1" ht="10.15">
      <c r="B139" s="138"/>
      <c r="D139" s="139" t="s">
        <v>125</v>
      </c>
      <c r="E139" s="140" t="s">
        <v>1</v>
      </c>
      <c r="F139" s="141" t="s">
        <v>135</v>
      </c>
      <c r="H139" s="140" t="s">
        <v>1</v>
      </c>
      <c r="I139" s="142"/>
      <c r="L139" s="138"/>
      <c r="M139" s="143"/>
      <c r="T139" s="144"/>
      <c r="AT139" s="140" t="s">
        <v>125</v>
      </c>
      <c r="AU139" s="140" t="s">
        <v>84</v>
      </c>
      <c r="AV139" s="137" t="s">
        <v>82</v>
      </c>
      <c r="AW139" s="137" t="s">
        <v>31</v>
      </c>
      <c r="AX139" s="137" t="s">
        <v>74</v>
      </c>
      <c r="AY139" s="140" t="s">
        <v>118</v>
      </c>
    </row>
    <row r="140" spans="2:65" s="137" customFormat="1" ht="10.15">
      <c r="B140" s="138"/>
      <c r="D140" s="139" t="s">
        <v>125</v>
      </c>
      <c r="E140" s="140" t="s">
        <v>1</v>
      </c>
      <c r="F140" s="141" t="s">
        <v>136</v>
      </c>
      <c r="H140" s="140" t="s">
        <v>1</v>
      </c>
      <c r="I140" s="142"/>
      <c r="L140" s="138"/>
      <c r="M140" s="143"/>
      <c r="T140" s="144"/>
      <c r="AT140" s="140" t="s">
        <v>125</v>
      </c>
      <c r="AU140" s="140" t="s">
        <v>84</v>
      </c>
      <c r="AV140" s="137" t="s">
        <v>82</v>
      </c>
      <c r="AW140" s="137" t="s">
        <v>31</v>
      </c>
      <c r="AX140" s="137" t="s">
        <v>74</v>
      </c>
      <c r="AY140" s="140" t="s">
        <v>118</v>
      </c>
    </row>
    <row r="141" spans="2:65" s="137" customFormat="1" ht="10.15">
      <c r="B141" s="138"/>
      <c r="D141" s="139" t="s">
        <v>125</v>
      </c>
      <c r="E141" s="140" t="s">
        <v>1</v>
      </c>
      <c r="F141" s="141" t="s">
        <v>137</v>
      </c>
      <c r="H141" s="140" t="s">
        <v>1</v>
      </c>
      <c r="I141" s="142"/>
      <c r="L141" s="138"/>
      <c r="M141" s="143"/>
      <c r="T141" s="144"/>
      <c r="AT141" s="140" t="s">
        <v>125</v>
      </c>
      <c r="AU141" s="140" t="s">
        <v>84</v>
      </c>
      <c r="AV141" s="137" t="s">
        <v>82</v>
      </c>
      <c r="AW141" s="137" t="s">
        <v>31</v>
      </c>
      <c r="AX141" s="137" t="s">
        <v>74</v>
      </c>
      <c r="AY141" s="140" t="s">
        <v>118</v>
      </c>
    </row>
    <row r="142" spans="2:65" s="137" customFormat="1" ht="10.15">
      <c r="B142" s="138"/>
      <c r="D142" s="139" t="s">
        <v>125</v>
      </c>
      <c r="E142" s="140" t="s">
        <v>1</v>
      </c>
      <c r="F142" s="141" t="s">
        <v>138</v>
      </c>
      <c r="H142" s="140" t="s">
        <v>1</v>
      </c>
      <c r="I142" s="142"/>
      <c r="L142" s="138"/>
      <c r="M142" s="143"/>
      <c r="T142" s="144"/>
      <c r="AT142" s="140" t="s">
        <v>125</v>
      </c>
      <c r="AU142" s="140" t="s">
        <v>84</v>
      </c>
      <c r="AV142" s="137" t="s">
        <v>82</v>
      </c>
      <c r="AW142" s="137" t="s">
        <v>31</v>
      </c>
      <c r="AX142" s="137" t="s">
        <v>74</v>
      </c>
      <c r="AY142" s="140" t="s">
        <v>118</v>
      </c>
    </row>
    <row r="143" spans="2:65" s="137" customFormat="1" ht="10.15">
      <c r="B143" s="138"/>
      <c r="D143" s="139" t="s">
        <v>125</v>
      </c>
      <c r="E143" s="140" t="s">
        <v>1</v>
      </c>
      <c r="F143" s="141" t="s">
        <v>139</v>
      </c>
      <c r="H143" s="140" t="s">
        <v>1</v>
      </c>
      <c r="I143" s="142"/>
      <c r="L143" s="138"/>
      <c r="M143" s="143"/>
      <c r="T143" s="144"/>
      <c r="AT143" s="140" t="s">
        <v>125</v>
      </c>
      <c r="AU143" s="140" t="s">
        <v>84</v>
      </c>
      <c r="AV143" s="137" t="s">
        <v>82</v>
      </c>
      <c r="AW143" s="137" t="s">
        <v>31</v>
      </c>
      <c r="AX143" s="137" t="s">
        <v>74</v>
      </c>
      <c r="AY143" s="140" t="s">
        <v>118</v>
      </c>
    </row>
    <row r="144" spans="2:65" s="137" customFormat="1" ht="10.15">
      <c r="B144" s="138"/>
      <c r="D144" s="139" t="s">
        <v>125</v>
      </c>
      <c r="E144" s="140" t="s">
        <v>1</v>
      </c>
      <c r="F144" s="141" t="s">
        <v>140</v>
      </c>
      <c r="H144" s="140" t="s">
        <v>1</v>
      </c>
      <c r="I144" s="142"/>
      <c r="L144" s="138"/>
      <c r="M144" s="143"/>
      <c r="T144" s="144"/>
      <c r="AT144" s="140" t="s">
        <v>125</v>
      </c>
      <c r="AU144" s="140" t="s">
        <v>84</v>
      </c>
      <c r="AV144" s="137" t="s">
        <v>82</v>
      </c>
      <c r="AW144" s="137" t="s">
        <v>31</v>
      </c>
      <c r="AX144" s="137" t="s">
        <v>74</v>
      </c>
      <c r="AY144" s="140" t="s">
        <v>118</v>
      </c>
    </row>
    <row r="145" spans="2:51" s="137" customFormat="1" ht="10.15">
      <c r="B145" s="138"/>
      <c r="D145" s="139" t="s">
        <v>125</v>
      </c>
      <c r="E145" s="140" t="s">
        <v>1</v>
      </c>
      <c r="F145" s="141" t="s">
        <v>141</v>
      </c>
      <c r="H145" s="140" t="s">
        <v>1</v>
      </c>
      <c r="I145" s="142"/>
      <c r="L145" s="138"/>
      <c r="M145" s="143"/>
      <c r="T145" s="144"/>
      <c r="AT145" s="140" t="s">
        <v>125</v>
      </c>
      <c r="AU145" s="140" t="s">
        <v>84</v>
      </c>
      <c r="AV145" s="137" t="s">
        <v>82</v>
      </c>
      <c r="AW145" s="137" t="s">
        <v>31</v>
      </c>
      <c r="AX145" s="137" t="s">
        <v>74</v>
      </c>
      <c r="AY145" s="140" t="s">
        <v>118</v>
      </c>
    </row>
    <row r="146" spans="2:51" s="137" customFormat="1" ht="10.15">
      <c r="B146" s="138"/>
      <c r="D146" s="139" t="s">
        <v>125</v>
      </c>
      <c r="E146" s="140" t="s">
        <v>1</v>
      </c>
      <c r="F146" s="141" t="s">
        <v>142</v>
      </c>
      <c r="H146" s="140" t="s">
        <v>1</v>
      </c>
      <c r="I146" s="142"/>
      <c r="L146" s="138"/>
      <c r="M146" s="143"/>
      <c r="T146" s="144"/>
      <c r="AT146" s="140" t="s">
        <v>125</v>
      </c>
      <c r="AU146" s="140" t="s">
        <v>84</v>
      </c>
      <c r="AV146" s="137" t="s">
        <v>82</v>
      </c>
      <c r="AW146" s="137" t="s">
        <v>31</v>
      </c>
      <c r="AX146" s="137" t="s">
        <v>74</v>
      </c>
      <c r="AY146" s="140" t="s">
        <v>118</v>
      </c>
    </row>
    <row r="147" spans="2:51" s="137" customFormat="1" ht="10.15">
      <c r="B147" s="138"/>
      <c r="D147" s="139" t="s">
        <v>125</v>
      </c>
      <c r="E147" s="140" t="s">
        <v>1</v>
      </c>
      <c r="F147" s="141" t="s">
        <v>143</v>
      </c>
      <c r="H147" s="140" t="s">
        <v>1</v>
      </c>
      <c r="I147" s="142"/>
      <c r="L147" s="138"/>
      <c r="M147" s="143"/>
      <c r="T147" s="144"/>
      <c r="AT147" s="140" t="s">
        <v>125</v>
      </c>
      <c r="AU147" s="140" t="s">
        <v>84</v>
      </c>
      <c r="AV147" s="137" t="s">
        <v>82</v>
      </c>
      <c r="AW147" s="137" t="s">
        <v>31</v>
      </c>
      <c r="AX147" s="137" t="s">
        <v>74</v>
      </c>
      <c r="AY147" s="140" t="s">
        <v>118</v>
      </c>
    </row>
    <row r="148" spans="2:51" s="137" customFormat="1" ht="10.15">
      <c r="B148" s="138"/>
      <c r="D148" s="139" t="s">
        <v>125</v>
      </c>
      <c r="E148" s="140" t="s">
        <v>1</v>
      </c>
      <c r="F148" s="141" t="s">
        <v>144</v>
      </c>
      <c r="H148" s="140" t="s">
        <v>1</v>
      </c>
      <c r="I148" s="142"/>
      <c r="L148" s="138"/>
      <c r="M148" s="143"/>
      <c r="T148" s="144"/>
      <c r="AT148" s="140" t="s">
        <v>125</v>
      </c>
      <c r="AU148" s="140" t="s">
        <v>84</v>
      </c>
      <c r="AV148" s="137" t="s">
        <v>82</v>
      </c>
      <c r="AW148" s="137" t="s">
        <v>31</v>
      </c>
      <c r="AX148" s="137" t="s">
        <v>74</v>
      </c>
      <c r="AY148" s="140" t="s">
        <v>118</v>
      </c>
    </row>
    <row r="149" spans="2:51" s="137" customFormat="1" ht="10.15">
      <c r="B149" s="138"/>
      <c r="D149" s="139" t="s">
        <v>125</v>
      </c>
      <c r="E149" s="140" t="s">
        <v>1</v>
      </c>
      <c r="F149" s="141" t="s">
        <v>145</v>
      </c>
      <c r="H149" s="140" t="s">
        <v>1</v>
      </c>
      <c r="I149" s="142"/>
      <c r="L149" s="138"/>
      <c r="M149" s="143"/>
      <c r="T149" s="144"/>
      <c r="AT149" s="140" t="s">
        <v>125</v>
      </c>
      <c r="AU149" s="140" t="s">
        <v>84</v>
      </c>
      <c r="AV149" s="137" t="s">
        <v>82</v>
      </c>
      <c r="AW149" s="137" t="s">
        <v>31</v>
      </c>
      <c r="AX149" s="137" t="s">
        <v>74</v>
      </c>
      <c r="AY149" s="140" t="s">
        <v>118</v>
      </c>
    </row>
    <row r="150" spans="2:51" s="137" customFormat="1" ht="10.15">
      <c r="B150" s="138"/>
      <c r="D150" s="139" t="s">
        <v>125</v>
      </c>
      <c r="E150" s="140" t="s">
        <v>1</v>
      </c>
      <c r="F150" s="141" t="s">
        <v>146</v>
      </c>
      <c r="H150" s="140" t="s">
        <v>1</v>
      </c>
      <c r="I150" s="142"/>
      <c r="L150" s="138"/>
      <c r="M150" s="143"/>
      <c r="T150" s="144"/>
      <c r="AT150" s="140" t="s">
        <v>125</v>
      </c>
      <c r="AU150" s="140" t="s">
        <v>84</v>
      </c>
      <c r="AV150" s="137" t="s">
        <v>82</v>
      </c>
      <c r="AW150" s="137" t="s">
        <v>31</v>
      </c>
      <c r="AX150" s="137" t="s">
        <v>74</v>
      </c>
      <c r="AY150" s="140" t="s">
        <v>118</v>
      </c>
    </row>
    <row r="151" spans="2:51" s="137" customFormat="1" ht="10.15">
      <c r="B151" s="138"/>
      <c r="D151" s="139" t="s">
        <v>125</v>
      </c>
      <c r="E151" s="140" t="s">
        <v>1</v>
      </c>
      <c r="F151" s="141" t="s">
        <v>147</v>
      </c>
      <c r="H151" s="140" t="s">
        <v>1</v>
      </c>
      <c r="I151" s="142"/>
      <c r="L151" s="138"/>
      <c r="M151" s="143"/>
      <c r="T151" s="144"/>
      <c r="AT151" s="140" t="s">
        <v>125</v>
      </c>
      <c r="AU151" s="140" t="s">
        <v>84</v>
      </c>
      <c r="AV151" s="137" t="s">
        <v>82</v>
      </c>
      <c r="AW151" s="137" t="s">
        <v>31</v>
      </c>
      <c r="AX151" s="137" t="s">
        <v>74</v>
      </c>
      <c r="AY151" s="140" t="s">
        <v>118</v>
      </c>
    </row>
    <row r="152" spans="2:51" s="137" customFormat="1" ht="10.15">
      <c r="B152" s="138"/>
      <c r="D152" s="139" t="s">
        <v>125</v>
      </c>
      <c r="E152" s="140" t="s">
        <v>1</v>
      </c>
      <c r="F152" s="141" t="s">
        <v>148</v>
      </c>
      <c r="H152" s="140" t="s">
        <v>1</v>
      </c>
      <c r="I152" s="142"/>
      <c r="L152" s="138"/>
      <c r="M152" s="143"/>
      <c r="T152" s="144"/>
      <c r="AT152" s="140" t="s">
        <v>125</v>
      </c>
      <c r="AU152" s="140" t="s">
        <v>84</v>
      </c>
      <c r="AV152" s="137" t="s">
        <v>82</v>
      </c>
      <c r="AW152" s="137" t="s">
        <v>31</v>
      </c>
      <c r="AX152" s="137" t="s">
        <v>74</v>
      </c>
      <c r="AY152" s="140" t="s">
        <v>118</v>
      </c>
    </row>
    <row r="153" spans="2:51" s="137" customFormat="1" ht="10.15">
      <c r="B153" s="138"/>
      <c r="D153" s="139" t="s">
        <v>125</v>
      </c>
      <c r="E153" s="140" t="s">
        <v>1</v>
      </c>
      <c r="F153" s="141" t="s">
        <v>149</v>
      </c>
      <c r="H153" s="140" t="s">
        <v>1</v>
      </c>
      <c r="I153" s="142"/>
      <c r="L153" s="138"/>
      <c r="M153" s="143"/>
      <c r="T153" s="144"/>
      <c r="AT153" s="140" t="s">
        <v>125</v>
      </c>
      <c r="AU153" s="140" t="s">
        <v>84</v>
      </c>
      <c r="AV153" s="137" t="s">
        <v>82</v>
      </c>
      <c r="AW153" s="137" t="s">
        <v>31</v>
      </c>
      <c r="AX153" s="137" t="s">
        <v>74</v>
      </c>
      <c r="AY153" s="140" t="s">
        <v>118</v>
      </c>
    </row>
    <row r="154" spans="2:51" s="137" customFormat="1" ht="10.15">
      <c r="B154" s="138"/>
      <c r="D154" s="139" t="s">
        <v>125</v>
      </c>
      <c r="E154" s="140" t="s">
        <v>1</v>
      </c>
      <c r="F154" s="141" t="s">
        <v>150</v>
      </c>
      <c r="H154" s="140" t="s">
        <v>1</v>
      </c>
      <c r="I154" s="142"/>
      <c r="L154" s="138"/>
      <c r="M154" s="143"/>
      <c r="T154" s="144"/>
      <c r="AT154" s="140" t="s">
        <v>125</v>
      </c>
      <c r="AU154" s="140" t="s">
        <v>84</v>
      </c>
      <c r="AV154" s="137" t="s">
        <v>82</v>
      </c>
      <c r="AW154" s="137" t="s">
        <v>31</v>
      </c>
      <c r="AX154" s="137" t="s">
        <v>74</v>
      </c>
      <c r="AY154" s="140" t="s">
        <v>118</v>
      </c>
    </row>
    <row r="155" spans="2:51" s="137" customFormat="1" ht="10.15">
      <c r="B155" s="138"/>
      <c r="D155" s="139" t="s">
        <v>125</v>
      </c>
      <c r="E155" s="140" t="s">
        <v>1</v>
      </c>
      <c r="F155" s="141" t="s">
        <v>151</v>
      </c>
      <c r="H155" s="140" t="s">
        <v>1</v>
      </c>
      <c r="I155" s="142"/>
      <c r="L155" s="138"/>
      <c r="M155" s="143"/>
      <c r="T155" s="144"/>
      <c r="AT155" s="140" t="s">
        <v>125</v>
      </c>
      <c r="AU155" s="140" t="s">
        <v>84</v>
      </c>
      <c r="AV155" s="137" t="s">
        <v>82</v>
      </c>
      <c r="AW155" s="137" t="s">
        <v>31</v>
      </c>
      <c r="AX155" s="137" t="s">
        <v>74</v>
      </c>
      <c r="AY155" s="140" t="s">
        <v>118</v>
      </c>
    </row>
    <row r="156" spans="2:51" s="137" customFormat="1" ht="10.15">
      <c r="B156" s="138"/>
      <c r="D156" s="139" t="s">
        <v>125</v>
      </c>
      <c r="E156" s="140" t="s">
        <v>1</v>
      </c>
      <c r="F156" s="141" t="s">
        <v>152</v>
      </c>
      <c r="H156" s="140" t="s">
        <v>1</v>
      </c>
      <c r="I156" s="142"/>
      <c r="L156" s="138"/>
      <c r="M156" s="143"/>
      <c r="T156" s="144"/>
      <c r="AT156" s="140" t="s">
        <v>125</v>
      </c>
      <c r="AU156" s="140" t="s">
        <v>84</v>
      </c>
      <c r="AV156" s="137" t="s">
        <v>82</v>
      </c>
      <c r="AW156" s="137" t="s">
        <v>31</v>
      </c>
      <c r="AX156" s="137" t="s">
        <v>74</v>
      </c>
      <c r="AY156" s="140" t="s">
        <v>118</v>
      </c>
    </row>
    <row r="157" spans="2:51" s="137" customFormat="1" ht="10.15">
      <c r="B157" s="138"/>
      <c r="D157" s="139" t="s">
        <v>125</v>
      </c>
      <c r="E157" s="140" t="s">
        <v>1</v>
      </c>
      <c r="F157" s="141" t="s">
        <v>153</v>
      </c>
      <c r="H157" s="140" t="s">
        <v>1</v>
      </c>
      <c r="I157" s="142"/>
      <c r="L157" s="138"/>
      <c r="M157" s="143"/>
      <c r="T157" s="144"/>
      <c r="AT157" s="140" t="s">
        <v>125</v>
      </c>
      <c r="AU157" s="140" t="s">
        <v>84</v>
      </c>
      <c r="AV157" s="137" t="s">
        <v>82</v>
      </c>
      <c r="AW157" s="137" t="s">
        <v>31</v>
      </c>
      <c r="AX157" s="137" t="s">
        <v>74</v>
      </c>
      <c r="AY157" s="140" t="s">
        <v>118</v>
      </c>
    </row>
    <row r="158" spans="2:51" s="137" customFormat="1" ht="10.15">
      <c r="B158" s="138"/>
      <c r="D158" s="139" t="s">
        <v>125</v>
      </c>
      <c r="E158" s="140" t="s">
        <v>1</v>
      </c>
      <c r="F158" s="141" t="s">
        <v>154</v>
      </c>
      <c r="H158" s="140" t="s">
        <v>1</v>
      </c>
      <c r="I158" s="142"/>
      <c r="L158" s="138"/>
      <c r="M158" s="143"/>
      <c r="T158" s="144"/>
      <c r="AT158" s="140" t="s">
        <v>125</v>
      </c>
      <c r="AU158" s="140" t="s">
        <v>84</v>
      </c>
      <c r="AV158" s="137" t="s">
        <v>82</v>
      </c>
      <c r="AW158" s="137" t="s">
        <v>31</v>
      </c>
      <c r="AX158" s="137" t="s">
        <v>74</v>
      </c>
      <c r="AY158" s="140" t="s">
        <v>118</v>
      </c>
    </row>
    <row r="159" spans="2:51" s="145" customFormat="1" ht="10.15">
      <c r="B159" s="146"/>
      <c r="D159" s="139" t="s">
        <v>125</v>
      </c>
      <c r="E159" s="147" t="s">
        <v>1</v>
      </c>
      <c r="F159" s="148" t="s">
        <v>155</v>
      </c>
      <c r="H159" s="149">
        <v>0</v>
      </c>
      <c r="I159" s="150"/>
      <c r="L159" s="146"/>
      <c r="M159" s="151"/>
      <c r="T159" s="152"/>
      <c r="AT159" s="147" t="s">
        <v>125</v>
      </c>
      <c r="AU159" s="147" t="s">
        <v>84</v>
      </c>
      <c r="AV159" s="145" t="s">
        <v>84</v>
      </c>
      <c r="AW159" s="145" t="s">
        <v>31</v>
      </c>
      <c r="AX159" s="145" t="s">
        <v>74</v>
      </c>
      <c r="AY159" s="147" t="s">
        <v>118</v>
      </c>
    </row>
    <row r="160" spans="2:51" s="153" customFormat="1" ht="10.15">
      <c r="B160" s="154"/>
      <c r="D160" s="139" t="s">
        <v>125</v>
      </c>
      <c r="E160" s="155" t="s">
        <v>1</v>
      </c>
      <c r="F160" s="156" t="s">
        <v>156</v>
      </c>
      <c r="H160" s="157">
        <v>0</v>
      </c>
      <c r="I160" s="158"/>
      <c r="L160" s="154"/>
      <c r="M160" s="159"/>
      <c r="T160" s="160"/>
      <c r="AT160" s="155" t="s">
        <v>125</v>
      </c>
      <c r="AU160" s="155" t="s">
        <v>84</v>
      </c>
      <c r="AV160" s="153" t="s">
        <v>123</v>
      </c>
      <c r="AW160" s="153" t="s">
        <v>31</v>
      </c>
      <c r="AX160" s="153" t="s">
        <v>82</v>
      </c>
      <c r="AY160" s="155" t="s">
        <v>118</v>
      </c>
    </row>
    <row r="161" spans="2:65" s="111" customFormat="1" ht="22.9" customHeight="1">
      <c r="B161" s="112"/>
      <c r="D161" s="113" t="s">
        <v>73</v>
      </c>
      <c r="E161" s="122" t="s">
        <v>157</v>
      </c>
      <c r="F161" s="122" t="s">
        <v>158</v>
      </c>
      <c r="I161" s="115"/>
      <c r="J161" s="123">
        <f>BK161</f>
        <v>0</v>
      </c>
      <c r="L161" s="112"/>
      <c r="M161" s="117"/>
      <c r="P161" s="118">
        <f>SUM(P162:P165)</f>
        <v>0</v>
      </c>
      <c r="R161" s="118">
        <f>SUM(R162:R165)</f>
        <v>0</v>
      </c>
      <c r="T161" s="119">
        <f>SUM(T162:T165)</f>
        <v>0</v>
      </c>
      <c r="AR161" s="113" t="s">
        <v>82</v>
      </c>
      <c r="AT161" s="120" t="s">
        <v>73</v>
      </c>
      <c r="AU161" s="120" t="s">
        <v>82</v>
      </c>
      <c r="AY161" s="113" t="s">
        <v>118</v>
      </c>
      <c r="BK161" s="121">
        <f>SUM(BK162:BK165)</f>
        <v>0</v>
      </c>
    </row>
    <row r="162" spans="2:65" s="17" customFormat="1" ht="201" customHeight="1">
      <c r="B162" s="18"/>
      <c r="C162" s="124" t="s">
        <v>84</v>
      </c>
      <c r="D162" s="124" t="s">
        <v>121</v>
      </c>
      <c r="E162" s="125" t="s">
        <v>82</v>
      </c>
      <c r="F162" s="126" t="s">
        <v>159</v>
      </c>
      <c r="G162" s="127" t="s">
        <v>160</v>
      </c>
      <c r="H162" s="128">
        <v>1</v>
      </c>
      <c r="I162" s="129"/>
      <c r="J162" s="130">
        <f>ROUND(I162*H162,2)</f>
        <v>0</v>
      </c>
      <c r="K162" s="126" t="s">
        <v>1</v>
      </c>
      <c r="L162" s="18"/>
      <c r="M162" s="131" t="s">
        <v>1</v>
      </c>
      <c r="N162" s="132" t="s">
        <v>39</v>
      </c>
      <c r="P162" s="133">
        <f>O162*H162</f>
        <v>0</v>
      </c>
      <c r="Q162" s="133">
        <v>0</v>
      </c>
      <c r="R162" s="133">
        <f>Q162*H162</f>
        <v>0</v>
      </c>
      <c r="S162" s="133">
        <v>0</v>
      </c>
      <c r="T162" s="134">
        <f>S162*H162</f>
        <v>0</v>
      </c>
      <c r="AR162" s="135" t="s">
        <v>123</v>
      </c>
      <c r="AT162" s="135" t="s">
        <v>121</v>
      </c>
      <c r="AU162" s="135" t="s">
        <v>84</v>
      </c>
      <c r="AY162" s="2" t="s">
        <v>118</v>
      </c>
      <c r="BE162" s="136">
        <f>IF(N162="základní",J162,0)</f>
        <v>0</v>
      </c>
      <c r="BF162" s="136">
        <f>IF(N162="snížená",J162,0)</f>
        <v>0</v>
      </c>
      <c r="BG162" s="136">
        <f>IF(N162="zákl. přenesená",J162,0)</f>
        <v>0</v>
      </c>
      <c r="BH162" s="136">
        <f>IF(N162="sníž. přenesená",J162,0)</f>
        <v>0</v>
      </c>
      <c r="BI162" s="136">
        <f>IF(N162="nulová",J162,0)</f>
        <v>0</v>
      </c>
      <c r="BJ162" s="2" t="s">
        <v>82</v>
      </c>
      <c r="BK162" s="136">
        <f>ROUND(I162*H162,2)</f>
        <v>0</v>
      </c>
      <c r="BL162" s="2" t="s">
        <v>123</v>
      </c>
      <c r="BM162" s="135" t="s">
        <v>84</v>
      </c>
    </row>
    <row r="163" spans="2:65" s="17" customFormat="1" ht="33" customHeight="1">
      <c r="B163" s="18"/>
      <c r="C163" s="124" t="s">
        <v>161</v>
      </c>
      <c r="D163" s="124" t="s">
        <v>121</v>
      </c>
      <c r="E163" s="125" t="s">
        <v>162</v>
      </c>
      <c r="F163" s="126" t="s">
        <v>163</v>
      </c>
      <c r="G163" s="127" t="s">
        <v>160</v>
      </c>
      <c r="H163" s="128">
        <v>4</v>
      </c>
      <c r="I163" s="129"/>
      <c r="J163" s="130">
        <f>ROUND(I163*H163,2)</f>
        <v>0</v>
      </c>
      <c r="K163" s="126" t="s">
        <v>1</v>
      </c>
      <c r="L163" s="18"/>
      <c r="M163" s="131" t="s">
        <v>1</v>
      </c>
      <c r="N163" s="132" t="s">
        <v>39</v>
      </c>
      <c r="P163" s="133">
        <f>O163*H163</f>
        <v>0</v>
      </c>
      <c r="Q163" s="133">
        <v>0</v>
      </c>
      <c r="R163" s="133">
        <f>Q163*H163</f>
        <v>0</v>
      </c>
      <c r="S163" s="133">
        <v>0</v>
      </c>
      <c r="T163" s="134">
        <f>S163*H163</f>
        <v>0</v>
      </c>
      <c r="AR163" s="135" t="s">
        <v>123</v>
      </c>
      <c r="AT163" s="135" t="s">
        <v>121</v>
      </c>
      <c r="AU163" s="135" t="s">
        <v>84</v>
      </c>
      <c r="AY163" s="2" t="s">
        <v>118</v>
      </c>
      <c r="BE163" s="136">
        <f>IF(N163="základní",J163,0)</f>
        <v>0</v>
      </c>
      <c r="BF163" s="136">
        <f>IF(N163="snížená",J163,0)</f>
        <v>0</v>
      </c>
      <c r="BG163" s="136">
        <f>IF(N163="zákl. přenesená",J163,0)</f>
        <v>0</v>
      </c>
      <c r="BH163" s="136">
        <f>IF(N163="sníž. přenesená",J163,0)</f>
        <v>0</v>
      </c>
      <c r="BI163" s="136">
        <f>IF(N163="nulová",J163,0)</f>
        <v>0</v>
      </c>
      <c r="BJ163" s="2" t="s">
        <v>82</v>
      </c>
      <c r="BK163" s="136">
        <f>ROUND(I163*H163,2)</f>
        <v>0</v>
      </c>
      <c r="BL163" s="2" t="s">
        <v>123</v>
      </c>
      <c r="BM163" s="135" t="s">
        <v>123</v>
      </c>
    </row>
    <row r="164" spans="2:65" s="17" customFormat="1" ht="156.75" customHeight="1">
      <c r="B164" s="18"/>
      <c r="C164" s="124" t="s">
        <v>123</v>
      </c>
      <c r="D164" s="124" t="s">
        <v>121</v>
      </c>
      <c r="E164" s="125" t="s">
        <v>84</v>
      </c>
      <c r="F164" s="126" t="s">
        <v>164</v>
      </c>
      <c r="G164" s="127" t="s">
        <v>160</v>
      </c>
      <c r="H164" s="128">
        <v>1</v>
      </c>
      <c r="I164" s="129"/>
      <c r="J164" s="130">
        <f>ROUND(I164*H164,2)</f>
        <v>0</v>
      </c>
      <c r="K164" s="126" t="s">
        <v>1</v>
      </c>
      <c r="L164" s="18"/>
      <c r="M164" s="131" t="s">
        <v>1</v>
      </c>
      <c r="N164" s="132" t="s">
        <v>39</v>
      </c>
      <c r="P164" s="133">
        <f>O164*H164</f>
        <v>0</v>
      </c>
      <c r="Q164" s="133">
        <v>0</v>
      </c>
      <c r="R164" s="133">
        <f>Q164*H164</f>
        <v>0</v>
      </c>
      <c r="S164" s="133">
        <v>0</v>
      </c>
      <c r="T164" s="134">
        <f>S164*H164</f>
        <v>0</v>
      </c>
      <c r="AR164" s="135" t="s">
        <v>123</v>
      </c>
      <c r="AT164" s="135" t="s">
        <v>121</v>
      </c>
      <c r="AU164" s="135" t="s">
        <v>84</v>
      </c>
      <c r="AY164" s="2" t="s">
        <v>118</v>
      </c>
      <c r="BE164" s="136">
        <f>IF(N164="základní",J164,0)</f>
        <v>0</v>
      </c>
      <c r="BF164" s="136">
        <f>IF(N164="snížená",J164,0)</f>
        <v>0</v>
      </c>
      <c r="BG164" s="136">
        <f>IF(N164="zákl. přenesená",J164,0)</f>
        <v>0</v>
      </c>
      <c r="BH164" s="136">
        <f>IF(N164="sníž. přenesená",J164,0)</f>
        <v>0</v>
      </c>
      <c r="BI164" s="136">
        <f>IF(N164="nulová",J164,0)</f>
        <v>0</v>
      </c>
      <c r="BJ164" s="2" t="s">
        <v>82</v>
      </c>
      <c r="BK164" s="136">
        <f>ROUND(I164*H164,2)</f>
        <v>0</v>
      </c>
      <c r="BL164" s="2" t="s">
        <v>123</v>
      </c>
      <c r="BM164" s="135" t="s">
        <v>165</v>
      </c>
    </row>
    <row r="165" spans="2:65" s="17" customFormat="1" ht="33" customHeight="1">
      <c r="B165" s="18"/>
      <c r="C165" s="124" t="s">
        <v>166</v>
      </c>
      <c r="D165" s="124" t="s">
        <v>121</v>
      </c>
      <c r="E165" s="125" t="s">
        <v>167</v>
      </c>
      <c r="F165" s="126" t="s">
        <v>168</v>
      </c>
      <c r="G165" s="127" t="s">
        <v>160</v>
      </c>
      <c r="H165" s="128">
        <v>3</v>
      </c>
      <c r="I165" s="129"/>
      <c r="J165" s="130">
        <f>ROUND(I165*H165,2)</f>
        <v>0</v>
      </c>
      <c r="K165" s="126" t="s">
        <v>1</v>
      </c>
      <c r="L165" s="18"/>
      <c r="M165" s="131" t="s">
        <v>1</v>
      </c>
      <c r="N165" s="132" t="s">
        <v>39</v>
      </c>
      <c r="P165" s="133">
        <f>O165*H165</f>
        <v>0</v>
      </c>
      <c r="Q165" s="133">
        <v>0</v>
      </c>
      <c r="R165" s="133">
        <f>Q165*H165</f>
        <v>0</v>
      </c>
      <c r="S165" s="133">
        <v>0</v>
      </c>
      <c r="T165" s="134">
        <f>S165*H165</f>
        <v>0</v>
      </c>
      <c r="AR165" s="135" t="s">
        <v>123</v>
      </c>
      <c r="AT165" s="135" t="s">
        <v>121</v>
      </c>
      <c r="AU165" s="135" t="s">
        <v>84</v>
      </c>
      <c r="AY165" s="2" t="s">
        <v>118</v>
      </c>
      <c r="BE165" s="136">
        <f>IF(N165="základní",J165,0)</f>
        <v>0</v>
      </c>
      <c r="BF165" s="136">
        <f>IF(N165="snížená",J165,0)</f>
        <v>0</v>
      </c>
      <c r="BG165" s="136">
        <f>IF(N165="zákl. přenesená",J165,0)</f>
        <v>0</v>
      </c>
      <c r="BH165" s="136">
        <f>IF(N165="sníž. přenesená",J165,0)</f>
        <v>0</v>
      </c>
      <c r="BI165" s="136">
        <f>IF(N165="nulová",J165,0)</f>
        <v>0</v>
      </c>
      <c r="BJ165" s="2" t="s">
        <v>82</v>
      </c>
      <c r="BK165" s="136">
        <f>ROUND(I165*H165,2)</f>
        <v>0</v>
      </c>
      <c r="BL165" s="2" t="s">
        <v>123</v>
      </c>
      <c r="BM165" s="135" t="s">
        <v>169</v>
      </c>
    </row>
    <row r="166" spans="2:65" s="111" customFormat="1" ht="22.9" customHeight="1">
      <c r="B166" s="112"/>
      <c r="D166" s="113" t="s">
        <v>73</v>
      </c>
      <c r="E166" s="122" t="s">
        <v>170</v>
      </c>
      <c r="F166" s="122" t="s">
        <v>171</v>
      </c>
      <c r="I166" s="115"/>
      <c r="J166" s="123">
        <f>BK166</f>
        <v>0</v>
      </c>
      <c r="L166" s="112"/>
      <c r="M166" s="117"/>
      <c r="P166" s="118">
        <f>SUM(P167:P189)</f>
        <v>0</v>
      </c>
      <c r="R166" s="118">
        <f>SUM(R167:R189)</f>
        <v>0</v>
      </c>
      <c r="T166" s="119">
        <f>SUM(T167:T189)</f>
        <v>0</v>
      </c>
      <c r="AR166" s="113" t="s">
        <v>82</v>
      </c>
      <c r="AT166" s="120" t="s">
        <v>73</v>
      </c>
      <c r="AU166" s="120" t="s">
        <v>82</v>
      </c>
      <c r="AY166" s="113" t="s">
        <v>118</v>
      </c>
      <c r="BK166" s="121">
        <f>SUM(BK167:BK189)</f>
        <v>0</v>
      </c>
    </row>
    <row r="167" spans="2:65" s="17" customFormat="1" ht="66.75" customHeight="1">
      <c r="B167" s="18"/>
      <c r="C167" s="124" t="s">
        <v>165</v>
      </c>
      <c r="D167" s="124" t="s">
        <v>121</v>
      </c>
      <c r="E167" s="125" t="s">
        <v>172</v>
      </c>
      <c r="F167" s="126" t="s">
        <v>173</v>
      </c>
      <c r="G167" s="127" t="s">
        <v>160</v>
      </c>
      <c r="H167" s="128">
        <v>4</v>
      </c>
      <c r="I167" s="129"/>
      <c r="J167" s="130">
        <f t="shared" ref="J167:J189" si="0">ROUND(I167*H167,2)</f>
        <v>0</v>
      </c>
      <c r="K167" s="126" t="s">
        <v>1</v>
      </c>
      <c r="L167" s="18"/>
      <c r="M167" s="131" t="s">
        <v>1</v>
      </c>
      <c r="N167" s="132" t="s">
        <v>39</v>
      </c>
      <c r="P167" s="133">
        <f t="shared" ref="P167:P189" si="1">O167*H167</f>
        <v>0</v>
      </c>
      <c r="Q167" s="133">
        <v>0</v>
      </c>
      <c r="R167" s="133">
        <f t="shared" ref="R167:R189" si="2">Q167*H167</f>
        <v>0</v>
      </c>
      <c r="S167" s="133">
        <v>0</v>
      </c>
      <c r="T167" s="134">
        <f t="shared" ref="T167:T189" si="3">S167*H167</f>
        <v>0</v>
      </c>
      <c r="AR167" s="135" t="s">
        <v>123</v>
      </c>
      <c r="AT167" s="135" t="s">
        <v>121</v>
      </c>
      <c r="AU167" s="135" t="s">
        <v>84</v>
      </c>
      <c r="AY167" s="2" t="s">
        <v>118</v>
      </c>
      <c r="BE167" s="136">
        <f t="shared" ref="BE167:BE189" si="4">IF(N167="základní",J167,0)</f>
        <v>0</v>
      </c>
      <c r="BF167" s="136">
        <f t="shared" ref="BF167:BF189" si="5">IF(N167="snížená",J167,0)</f>
        <v>0</v>
      </c>
      <c r="BG167" s="136">
        <f t="shared" ref="BG167:BG189" si="6">IF(N167="zákl. přenesená",J167,0)</f>
        <v>0</v>
      </c>
      <c r="BH167" s="136">
        <f t="shared" ref="BH167:BH189" si="7">IF(N167="sníž. přenesená",J167,0)</f>
        <v>0</v>
      </c>
      <c r="BI167" s="136">
        <f t="shared" ref="BI167:BI189" si="8">IF(N167="nulová",J167,0)</f>
        <v>0</v>
      </c>
      <c r="BJ167" s="2" t="s">
        <v>82</v>
      </c>
      <c r="BK167" s="136">
        <f t="shared" ref="BK167:BK189" si="9">ROUND(I167*H167,2)</f>
        <v>0</v>
      </c>
      <c r="BL167" s="2" t="s">
        <v>123</v>
      </c>
      <c r="BM167" s="135" t="s">
        <v>174</v>
      </c>
    </row>
    <row r="168" spans="2:65" s="17" customFormat="1" ht="128.65" customHeight="1">
      <c r="B168" s="18"/>
      <c r="C168" s="124" t="s">
        <v>175</v>
      </c>
      <c r="D168" s="124" t="s">
        <v>121</v>
      </c>
      <c r="E168" s="125" t="s">
        <v>176</v>
      </c>
      <c r="F168" s="126" t="s">
        <v>177</v>
      </c>
      <c r="G168" s="127" t="s">
        <v>160</v>
      </c>
      <c r="H168" s="128">
        <v>12</v>
      </c>
      <c r="I168" s="129"/>
      <c r="J168" s="130">
        <f t="shared" si="0"/>
        <v>0</v>
      </c>
      <c r="K168" s="126" t="s">
        <v>1</v>
      </c>
      <c r="L168" s="18"/>
      <c r="M168" s="131" t="s">
        <v>1</v>
      </c>
      <c r="N168" s="132" t="s">
        <v>39</v>
      </c>
      <c r="P168" s="133">
        <f t="shared" si="1"/>
        <v>0</v>
      </c>
      <c r="Q168" s="133">
        <v>0</v>
      </c>
      <c r="R168" s="133">
        <f t="shared" si="2"/>
        <v>0</v>
      </c>
      <c r="S168" s="133">
        <v>0</v>
      </c>
      <c r="T168" s="134">
        <f t="shared" si="3"/>
        <v>0</v>
      </c>
      <c r="AR168" s="135" t="s">
        <v>123</v>
      </c>
      <c r="AT168" s="135" t="s">
        <v>121</v>
      </c>
      <c r="AU168" s="135" t="s">
        <v>84</v>
      </c>
      <c r="AY168" s="2" t="s">
        <v>118</v>
      </c>
      <c r="BE168" s="136">
        <f t="shared" si="4"/>
        <v>0</v>
      </c>
      <c r="BF168" s="136">
        <f t="shared" si="5"/>
        <v>0</v>
      </c>
      <c r="BG168" s="136">
        <f t="shared" si="6"/>
        <v>0</v>
      </c>
      <c r="BH168" s="136">
        <f t="shared" si="7"/>
        <v>0</v>
      </c>
      <c r="BI168" s="136">
        <f t="shared" si="8"/>
        <v>0</v>
      </c>
      <c r="BJ168" s="2" t="s">
        <v>82</v>
      </c>
      <c r="BK168" s="136">
        <f t="shared" si="9"/>
        <v>0</v>
      </c>
      <c r="BL168" s="2" t="s">
        <v>123</v>
      </c>
      <c r="BM168" s="135" t="s">
        <v>8</v>
      </c>
    </row>
    <row r="169" spans="2:65" s="17" customFormat="1" ht="114.95" customHeight="1">
      <c r="B169" s="18"/>
      <c r="C169" s="124" t="s">
        <v>169</v>
      </c>
      <c r="D169" s="124" t="s">
        <v>121</v>
      </c>
      <c r="E169" s="125" t="s">
        <v>161</v>
      </c>
      <c r="F169" s="126" t="s">
        <v>178</v>
      </c>
      <c r="G169" s="127" t="s">
        <v>160</v>
      </c>
      <c r="H169" s="128">
        <v>3</v>
      </c>
      <c r="I169" s="129"/>
      <c r="J169" s="130">
        <f t="shared" si="0"/>
        <v>0</v>
      </c>
      <c r="K169" s="126" t="s">
        <v>1</v>
      </c>
      <c r="L169" s="18"/>
      <c r="M169" s="131" t="s">
        <v>1</v>
      </c>
      <c r="N169" s="132" t="s">
        <v>39</v>
      </c>
      <c r="P169" s="133">
        <f t="shared" si="1"/>
        <v>0</v>
      </c>
      <c r="Q169" s="133">
        <v>0</v>
      </c>
      <c r="R169" s="133">
        <f t="shared" si="2"/>
        <v>0</v>
      </c>
      <c r="S169" s="133">
        <v>0</v>
      </c>
      <c r="T169" s="134">
        <f t="shared" si="3"/>
        <v>0</v>
      </c>
      <c r="AR169" s="135" t="s">
        <v>123</v>
      </c>
      <c r="AT169" s="135" t="s">
        <v>121</v>
      </c>
      <c r="AU169" s="135" t="s">
        <v>84</v>
      </c>
      <c r="AY169" s="2" t="s">
        <v>118</v>
      </c>
      <c r="BE169" s="136">
        <f t="shared" si="4"/>
        <v>0</v>
      </c>
      <c r="BF169" s="136">
        <f t="shared" si="5"/>
        <v>0</v>
      </c>
      <c r="BG169" s="136">
        <f t="shared" si="6"/>
        <v>0</v>
      </c>
      <c r="BH169" s="136">
        <f t="shared" si="7"/>
        <v>0</v>
      </c>
      <c r="BI169" s="136">
        <f t="shared" si="8"/>
        <v>0</v>
      </c>
      <c r="BJ169" s="2" t="s">
        <v>82</v>
      </c>
      <c r="BK169" s="136">
        <f t="shared" si="9"/>
        <v>0</v>
      </c>
      <c r="BL169" s="2" t="s">
        <v>123</v>
      </c>
      <c r="BM169" s="135" t="s">
        <v>179</v>
      </c>
    </row>
    <row r="170" spans="2:65" s="17" customFormat="1" ht="114.95" customHeight="1">
      <c r="B170" s="18"/>
      <c r="C170" s="124" t="s">
        <v>180</v>
      </c>
      <c r="D170" s="124" t="s">
        <v>121</v>
      </c>
      <c r="E170" s="125" t="s">
        <v>123</v>
      </c>
      <c r="F170" s="126" t="s">
        <v>181</v>
      </c>
      <c r="G170" s="127" t="s">
        <v>160</v>
      </c>
      <c r="H170" s="128">
        <v>10</v>
      </c>
      <c r="I170" s="129"/>
      <c r="J170" s="130">
        <f t="shared" si="0"/>
        <v>0</v>
      </c>
      <c r="K170" s="126" t="s">
        <v>1</v>
      </c>
      <c r="L170" s="18"/>
      <c r="M170" s="131" t="s">
        <v>1</v>
      </c>
      <c r="N170" s="132" t="s">
        <v>39</v>
      </c>
      <c r="P170" s="133">
        <f t="shared" si="1"/>
        <v>0</v>
      </c>
      <c r="Q170" s="133">
        <v>0</v>
      </c>
      <c r="R170" s="133">
        <f t="shared" si="2"/>
        <v>0</v>
      </c>
      <c r="S170" s="133">
        <v>0</v>
      </c>
      <c r="T170" s="134">
        <f t="shared" si="3"/>
        <v>0</v>
      </c>
      <c r="AR170" s="135" t="s">
        <v>123</v>
      </c>
      <c r="AT170" s="135" t="s">
        <v>121</v>
      </c>
      <c r="AU170" s="135" t="s">
        <v>84</v>
      </c>
      <c r="AY170" s="2" t="s">
        <v>118</v>
      </c>
      <c r="BE170" s="136">
        <f t="shared" si="4"/>
        <v>0</v>
      </c>
      <c r="BF170" s="136">
        <f t="shared" si="5"/>
        <v>0</v>
      </c>
      <c r="BG170" s="136">
        <f t="shared" si="6"/>
        <v>0</v>
      </c>
      <c r="BH170" s="136">
        <f t="shared" si="7"/>
        <v>0</v>
      </c>
      <c r="BI170" s="136">
        <f t="shared" si="8"/>
        <v>0</v>
      </c>
      <c r="BJ170" s="2" t="s">
        <v>82</v>
      </c>
      <c r="BK170" s="136">
        <f t="shared" si="9"/>
        <v>0</v>
      </c>
      <c r="BL170" s="2" t="s">
        <v>123</v>
      </c>
      <c r="BM170" s="135" t="s">
        <v>182</v>
      </c>
    </row>
    <row r="171" spans="2:65" s="17" customFormat="1" ht="168" customHeight="1">
      <c r="B171" s="18"/>
      <c r="C171" s="124" t="s">
        <v>174</v>
      </c>
      <c r="D171" s="124" t="s">
        <v>121</v>
      </c>
      <c r="E171" s="125" t="s">
        <v>166</v>
      </c>
      <c r="F171" s="126" t="s">
        <v>183</v>
      </c>
      <c r="G171" s="127" t="s">
        <v>160</v>
      </c>
      <c r="H171" s="128">
        <v>1</v>
      </c>
      <c r="I171" s="129"/>
      <c r="J171" s="130">
        <f t="shared" si="0"/>
        <v>0</v>
      </c>
      <c r="K171" s="126" t="s">
        <v>1</v>
      </c>
      <c r="L171" s="18"/>
      <c r="M171" s="131" t="s">
        <v>1</v>
      </c>
      <c r="N171" s="132" t="s">
        <v>39</v>
      </c>
      <c r="P171" s="133">
        <f t="shared" si="1"/>
        <v>0</v>
      </c>
      <c r="Q171" s="133">
        <v>0</v>
      </c>
      <c r="R171" s="133">
        <f t="shared" si="2"/>
        <v>0</v>
      </c>
      <c r="S171" s="133">
        <v>0</v>
      </c>
      <c r="T171" s="134">
        <f t="shared" si="3"/>
        <v>0</v>
      </c>
      <c r="AR171" s="135" t="s">
        <v>123</v>
      </c>
      <c r="AT171" s="135" t="s">
        <v>121</v>
      </c>
      <c r="AU171" s="135" t="s">
        <v>84</v>
      </c>
      <c r="AY171" s="2" t="s">
        <v>118</v>
      </c>
      <c r="BE171" s="136">
        <f t="shared" si="4"/>
        <v>0</v>
      </c>
      <c r="BF171" s="136">
        <f t="shared" si="5"/>
        <v>0</v>
      </c>
      <c r="BG171" s="136">
        <f t="shared" si="6"/>
        <v>0</v>
      </c>
      <c r="BH171" s="136">
        <f t="shared" si="7"/>
        <v>0</v>
      </c>
      <c r="BI171" s="136">
        <f t="shared" si="8"/>
        <v>0</v>
      </c>
      <c r="BJ171" s="2" t="s">
        <v>82</v>
      </c>
      <c r="BK171" s="136">
        <f t="shared" si="9"/>
        <v>0</v>
      </c>
      <c r="BL171" s="2" t="s">
        <v>123</v>
      </c>
      <c r="BM171" s="135" t="s">
        <v>184</v>
      </c>
    </row>
    <row r="172" spans="2:65" s="17" customFormat="1" ht="62.65" customHeight="1">
      <c r="B172" s="18"/>
      <c r="C172" s="124" t="s">
        <v>185</v>
      </c>
      <c r="D172" s="124" t="s">
        <v>121</v>
      </c>
      <c r="E172" s="125" t="s">
        <v>186</v>
      </c>
      <c r="F172" s="126" t="s">
        <v>187</v>
      </c>
      <c r="G172" s="127" t="s">
        <v>160</v>
      </c>
      <c r="H172" s="128">
        <v>1</v>
      </c>
      <c r="I172" s="129"/>
      <c r="J172" s="130">
        <f t="shared" si="0"/>
        <v>0</v>
      </c>
      <c r="K172" s="126" t="s">
        <v>1</v>
      </c>
      <c r="L172" s="18"/>
      <c r="M172" s="131" t="s">
        <v>1</v>
      </c>
      <c r="N172" s="132" t="s">
        <v>39</v>
      </c>
      <c r="P172" s="133">
        <f t="shared" si="1"/>
        <v>0</v>
      </c>
      <c r="Q172" s="133">
        <v>0</v>
      </c>
      <c r="R172" s="133">
        <f t="shared" si="2"/>
        <v>0</v>
      </c>
      <c r="S172" s="133">
        <v>0</v>
      </c>
      <c r="T172" s="134">
        <f t="shared" si="3"/>
        <v>0</v>
      </c>
      <c r="AR172" s="135" t="s">
        <v>123</v>
      </c>
      <c r="AT172" s="135" t="s">
        <v>121</v>
      </c>
      <c r="AU172" s="135" t="s">
        <v>84</v>
      </c>
      <c r="AY172" s="2" t="s">
        <v>118</v>
      </c>
      <c r="BE172" s="136">
        <f t="shared" si="4"/>
        <v>0</v>
      </c>
      <c r="BF172" s="136">
        <f t="shared" si="5"/>
        <v>0</v>
      </c>
      <c r="BG172" s="136">
        <f t="shared" si="6"/>
        <v>0</v>
      </c>
      <c r="BH172" s="136">
        <f t="shared" si="7"/>
        <v>0</v>
      </c>
      <c r="BI172" s="136">
        <f t="shared" si="8"/>
        <v>0</v>
      </c>
      <c r="BJ172" s="2" t="s">
        <v>82</v>
      </c>
      <c r="BK172" s="136">
        <f t="shared" si="9"/>
        <v>0</v>
      </c>
      <c r="BL172" s="2" t="s">
        <v>123</v>
      </c>
      <c r="BM172" s="135" t="s">
        <v>188</v>
      </c>
    </row>
    <row r="173" spans="2:65" s="17" customFormat="1" ht="189.75" customHeight="1">
      <c r="B173" s="18"/>
      <c r="C173" s="124" t="s">
        <v>8</v>
      </c>
      <c r="D173" s="124" t="s">
        <v>121</v>
      </c>
      <c r="E173" s="125" t="s">
        <v>165</v>
      </c>
      <c r="F173" s="126" t="s">
        <v>189</v>
      </c>
      <c r="G173" s="127" t="s">
        <v>160</v>
      </c>
      <c r="H173" s="128">
        <v>5</v>
      </c>
      <c r="I173" s="129"/>
      <c r="J173" s="130">
        <f t="shared" si="0"/>
        <v>0</v>
      </c>
      <c r="K173" s="126" t="s">
        <v>1</v>
      </c>
      <c r="L173" s="18"/>
      <c r="M173" s="131" t="s">
        <v>1</v>
      </c>
      <c r="N173" s="132" t="s">
        <v>39</v>
      </c>
      <c r="P173" s="133">
        <f t="shared" si="1"/>
        <v>0</v>
      </c>
      <c r="Q173" s="133">
        <v>0</v>
      </c>
      <c r="R173" s="133">
        <f t="shared" si="2"/>
        <v>0</v>
      </c>
      <c r="S173" s="133">
        <v>0</v>
      </c>
      <c r="T173" s="134">
        <f t="shared" si="3"/>
        <v>0</v>
      </c>
      <c r="AR173" s="135" t="s">
        <v>123</v>
      </c>
      <c r="AT173" s="135" t="s">
        <v>121</v>
      </c>
      <c r="AU173" s="135" t="s">
        <v>84</v>
      </c>
      <c r="AY173" s="2" t="s">
        <v>118</v>
      </c>
      <c r="BE173" s="136">
        <f t="shared" si="4"/>
        <v>0</v>
      </c>
      <c r="BF173" s="136">
        <f t="shared" si="5"/>
        <v>0</v>
      </c>
      <c r="BG173" s="136">
        <f t="shared" si="6"/>
        <v>0</v>
      </c>
      <c r="BH173" s="136">
        <f t="shared" si="7"/>
        <v>0</v>
      </c>
      <c r="BI173" s="136">
        <f t="shared" si="8"/>
        <v>0</v>
      </c>
      <c r="BJ173" s="2" t="s">
        <v>82</v>
      </c>
      <c r="BK173" s="136">
        <f t="shared" si="9"/>
        <v>0</v>
      </c>
      <c r="BL173" s="2" t="s">
        <v>123</v>
      </c>
      <c r="BM173" s="135" t="s">
        <v>190</v>
      </c>
    </row>
    <row r="174" spans="2:65" s="17" customFormat="1" ht="194.45" customHeight="1">
      <c r="B174" s="18"/>
      <c r="C174" s="124" t="s">
        <v>191</v>
      </c>
      <c r="D174" s="124" t="s">
        <v>121</v>
      </c>
      <c r="E174" s="125" t="s">
        <v>175</v>
      </c>
      <c r="F174" s="126" t="s">
        <v>192</v>
      </c>
      <c r="G174" s="127" t="s">
        <v>160</v>
      </c>
      <c r="H174" s="128">
        <v>2</v>
      </c>
      <c r="I174" s="129"/>
      <c r="J174" s="130">
        <f t="shared" si="0"/>
        <v>0</v>
      </c>
      <c r="K174" s="126" t="s">
        <v>1</v>
      </c>
      <c r="L174" s="18"/>
      <c r="M174" s="131" t="s">
        <v>1</v>
      </c>
      <c r="N174" s="132" t="s">
        <v>39</v>
      </c>
      <c r="P174" s="133">
        <f t="shared" si="1"/>
        <v>0</v>
      </c>
      <c r="Q174" s="133">
        <v>0</v>
      </c>
      <c r="R174" s="133">
        <f t="shared" si="2"/>
        <v>0</v>
      </c>
      <c r="S174" s="133">
        <v>0</v>
      </c>
      <c r="T174" s="134">
        <f t="shared" si="3"/>
        <v>0</v>
      </c>
      <c r="AR174" s="135" t="s">
        <v>123</v>
      </c>
      <c r="AT174" s="135" t="s">
        <v>121</v>
      </c>
      <c r="AU174" s="135" t="s">
        <v>84</v>
      </c>
      <c r="AY174" s="2" t="s">
        <v>118</v>
      </c>
      <c r="BE174" s="136">
        <f t="shared" si="4"/>
        <v>0</v>
      </c>
      <c r="BF174" s="136">
        <f t="shared" si="5"/>
        <v>0</v>
      </c>
      <c r="BG174" s="136">
        <f t="shared" si="6"/>
        <v>0</v>
      </c>
      <c r="BH174" s="136">
        <f t="shared" si="7"/>
        <v>0</v>
      </c>
      <c r="BI174" s="136">
        <f t="shared" si="8"/>
        <v>0</v>
      </c>
      <c r="BJ174" s="2" t="s">
        <v>82</v>
      </c>
      <c r="BK174" s="136">
        <f t="shared" si="9"/>
        <v>0</v>
      </c>
      <c r="BL174" s="2" t="s">
        <v>123</v>
      </c>
      <c r="BM174" s="135" t="s">
        <v>193</v>
      </c>
    </row>
    <row r="175" spans="2:65" s="17" customFormat="1" ht="351" customHeight="1">
      <c r="B175" s="18"/>
      <c r="C175" s="124" t="s">
        <v>179</v>
      </c>
      <c r="D175" s="124" t="s">
        <v>121</v>
      </c>
      <c r="E175" s="125" t="s">
        <v>169</v>
      </c>
      <c r="F175" s="167" t="s">
        <v>194</v>
      </c>
      <c r="G175" s="127" t="s">
        <v>160</v>
      </c>
      <c r="H175" s="128">
        <v>2</v>
      </c>
      <c r="I175" s="129"/>
      <c r="J175" s="130">
        <f t="shared" si="0"/>
        <v>0</v>
      </c>
      <c r="K175" s="126" t="s">
        <v>1</v>
      </c>
      <c r="L175" s="18"/>
      <c r="M175" s="131" t="s">
        <v>1</v>
      </c>
      <c r="N175" s="132" t="s">
        <v>39</v>
      </c>
      <c r="P175" s="133">
        <f t="shared" si="1"/>
        <v>0</v>
      </c>
      <c r="Q175" s="133">
        <v>0</v>
      </c>
      <c r="R175" s="133">
        <f t="shared" si="2"/>
        <v>0</v>
      </c>
      <c r="S175" s="133">
        <v>0</v>
      </c>
      <c r="T175" s="134">
        <f t="shared" si="3"/>
        <v>0</v>
      </c>
      <c r="AR175" s="135" t="s">
        <v>123</v>
      </c>
      <c r="AT175" s="135" t="s">
        <v>121</v>
      </c>
      <c r="AU175" s="135" t="s">
        <v>84</v>
      </c>
      <c r="AY175" s="2" t="s">
        <v>118</v>
      </c>
      <c r="BE175" s="136">
        <f t="shared" si="4"/>
        <v>0</v>
      </c>
      <c r="BF175" s="136">
        <f t="shared" si="5"/>
        <v>0</v>
      </c>
      <c r="BG175" s="136">
        <f t="shared" si="6"/>
        <v>0</v>
      </c>
      <c r="BH175" s="136">
        <f t="shared" si="7"/>
        <v>0</v>
      </c>
      <c r="BI175" s="136">
        <f t="shared" si="8"/>
        <v>0</v>
      </c>
      <c r="BJ175" s="2" t="s">
        <v>82</v>
      </c>
      <c r="BK175" s="136">
        <f t="shared" si="9"/>
        <v>0</v>
      </c>
      <c r="BL175" s="2" t="s">
        <v>123</v>
      </c>
      <c r="BM175" s="135" t="s">
        <v>195</v>
      </c>
    </row>
    <row r="176" spans="2:65" s="17" customFormat="1" ht="78" customHeight="1">
      <c r="B176" s="18"/>
      <c r="C176" s="124" t="s">
        <v>196</v>
      </c>
      <c r="D176" s="124" t="s">
        <v>121</v>
      </c>
      <c r="E176" s="125" t="s">
        <v>197</v>
      </c>
      <c r="F176" s="126" t="s">
        <v>198</v>
      </c>
      <c r="G176" s="127" t="s">
        <v>160</v>
      </c>
      <c r="H176" s="128">
        <v>1</v>
      </c>
      <c r="I176" s="129"/>
      <c r="J176" s="130">
        <f t="shared" si="0"/>
        <v>0</v>
      </c>
      <c r="K176" s="126" t="s">
        <v>1</v>
      </c>
      <c r="L176" s="18"/>
      <c r="M176" s="131" t="s">
        <v>1</v>
      </c>
      <c r="N176" s="132" t="s">
        <v>39</v>
      </c>
      <c r="P176" s="133">
        <f t="shared" si="1"/>
        <v>0</v>
      </c>
      <c r="Q176" s="133">
        <v>0</v>
      </c>
      <c r="R176" s="133">
        <f t="shared" si="2"/>
        <v>0</v>
      </c>
      <c r="S176" s="133">
        <v>0</v>
      </c>
      <c r="T176" s="134">
        <f t="shared" si="3"/>
        <v>0</v>
      </c>
      <c r="AR176" s="135" t="s">
        <v>123</v>
      </c>
      <c r="AT176" s="135" t="s">
        <v>121</v>
      </c>
      <c r="AU176" s="135" t="s">
        <v>84</v>
      </c>
      <c r="AY176" s="2" t="s">
        <v>118</v>
      </c>
      <c r="BE176" s="136">
        <f t="shared" si="4"/>
        <v>0</v>
      </c>
      <c r="BF176" s="136">
        <f t="shared" si="5"/>
        <v>0</v>
      </c>
      <c r="BG176" s="136">
        <f t="shared" si="6"/>
        <v>0</v>
      </c>
      <c r="BH176" s="136">
        <f t="shared" si="7"/>
        <v>0</v>
      </c>
      <c r="BI176" s="136">
        <f t="shared" si="8"/>
        <v>0</v>
      </c>
      <c r="BJ176" s="2" t="s">
        <v>82</v>
      </c>
      <c r="BK176" s="136">
        <f t="shared" si="9"/>
        <v>0</v>
      </c>
      <c r="BL176" s="2" t="s">
        <v>123</v>
      </c>
      <c r="BM176" s="135" t="s">
        <v>199</v>
      </c>
    </row>
    <row r="177" spans="2:65" s="17" customFormat="1" ht="78" customHeight="1">
      <c r="B177" s="18"/>
      <c r="C177" s="124" t="s">
        <v>182</v>
      </c>
      <c r="D177" s="124" t="s">
        <v>121</v>
      </c>
      <c r="E177" s="125" t="s">
        <v>180</v>
      </c>
      <c r="F177" s="126" t="s">
        <v>200</v>
      </c>
      <c r="G177" s="127" t="s">
        <v>160</v>
      </c>
      <c r="H177" s="128">
        <v>2</v>
      </c>
      <c r="I177" s="129"/>
      <c r="J177" s="130">
        <f t="shared" si="0"/>
        <v>0</v>
      </c>
      <c r="K177" s="126" t="s">
        <v>1</v>
      </c>
      <c r="L177" s="18"/>
      <c r="M177" s="131" t="s">
        <v>1</v>
      </c>
      <c r="N177" s="132" t="s">
        <v>39</v>
      </c>
      <c r="P177" s="133">
        <f t="shared" si="1"/>
        <v>0</v>
      </c>
      <c r="Q177" s="133">
        <v>0</v>
      </c>
      <c r="R177" s="133">
        <f t="shared" si="2"/>
        <v>0</v>
      </c>
      <c r="S177" s="133">
        <v>0</v>
      </c>
      <c r="T177" s="134">
        <f t="shared" si="3"/>
        <v>0</v>
      </c>
      <c r="AR177" s="135" t="s">
        <v>123</v>
      </c>
      <c r="AT177" s="135" t="s">
        <v>121</v>
      </c>
      <c r="AU177" s="135" t="s">
        <v>84</v>
      </c>
      <c r="AY177" s="2" t="s">
        <v>118</v>
      </c>
      <c r="BE177" s="136">
        <f t="shared" si="4"/>
        <v>0</v>
      </c>
      <c r="BF177" s="136">
        <f t="shared" si="5"/>
        <v>0</v>
      </c>
      <c r="BG177" s="136">
        <f t="shared" si="6"/>
        <v>0</v>
      </c>
      <c r="BH177" s="136">
        <f t="shared" si="7"/>
        <v>0</v>
      </c>
      <c r="BI177" s="136">
        <f t="shared" si="8"/>
        <v>0</v>
      </c>
      <c r="BJ177" s="2" t="s">
        <v>82</v>
      </c>
      <c r="BK177" s="136">
        <f t="shared" si="9"/>
        <v>0</v>
      </c>
      <c r="BL177" s="2" t="s">
        <v>123</v>
      </c>
      <c r="BM177" s="135" t="s">
        <v>201</v>
      </c>
    </row>
    <row r="178" spans="2:65" s="17" customFormat="1" ht="180.75" customHeight="1">
      <c r="B178" s="18"/>
      <c r="C178" s="124" t="s">
        <v>202</v>
      </c>
      <c r="D178" s="124" t="s">
        <v>121</v>
      </c>
      <c r="E178" s="125" t="s">
        <v>174</v>
      </c>
      <c r="F178" s="126" t="s">
        <v>203</v>
      </c>
      <c r="G178" s="127" t="s">
        <v>160</v>
      </c>
      <c r="H178" s="128">
        <v>1</v>
      </c>
      <c r="I178" s="129"/>
      <c r="J178" s="130">
        <f t="shared" si="0"/>
        <v>0</v>
      </c>
      <c r="K178" s="126" t="s">
        <v>1</v>
      </c>
      <c r="L178" s="18"/>
      <c r="M178" s="131" t="s">
        <v>1</v>
      </c>
      <c r="N178" s="132" t="s">
        <v>39</v>
      </c>
      <c r="P178" s="133">
        <f t="shared" si="1"/>
        <v>0</v>
      </c>
      <c r="Q178" s="133">
        <v>0</v>
      </c>
      <c r="R178" s="133">
        <f t="shared" si="2"/>
        <v>0</v>
      </c>
      <c r="S178" s="133">
        <v>0</v>
      </c>
      <c r="T178" s="134">
        <f t="shared" si="3"/>
        <v>0</v>
      </c>
      <c r="AR178" s="135" t="s">
        <v>123</v>
      </c>
      <c r="AT178" s="135" t="s">
        <v>121</v>
      </c>
      <c r="AU178" s="135" t="s">
        <v>84</v>
      </c>
      <c r="AY178" s="2" t="s">
        <v>118</v>
      </c>
      <c r="BE178" s="136">
        <f t="shared" si="4"/>
        <v>0</v>
      </c>
      <c r="BF178" s="136">
        <f t="shared" si="5"/>
        <v>0</v>
      </c>
      <c r="BG178" s="136">
        <f t="shared" si="6"/>
        <v>0</v>
      </c>
      <c r="BH178" s="136">
        <f t="shared" si="7"/>
        <v>0</v>
      </c>
      <c r="BI178" s="136">
        <f t="shared" si="8"/>
        <v>0</v>
      </c>
      <c r="BJ178" s="2" t="s">
        <v>82</v>
      </c>
      <c r="BK178" s="136">
        <f t="shared" si="9"/>
        <v>0</v>
      </c>
      <c r="BL178" s="2" t="s">
        <v>123</v>
      </c>
      <c r="BM178" s="135" t="s">
        <v>204</v>
      </c>
    </row>
    <row r="179" spans="2:65" s="17" customFormat="1" ht="78" customHeight="1">
      <c r="B179" s="18"/>
      <c r="C179" s="124" t="s">
        <v>184</v>
      </c>
      <c r="D179" s="124" t="s">
        <v>121</v>
      </c>
      <c r="E179" s="125" t="s">
        <v>205</v>
      </c>
      <c r="F179" s="126" t="s">
        <v>206</v>
      </c>
      <c r="G179" s="127" t="s">
        <v>160</v>
      </c>
      <c r="H179" s="128">
        <v>1</v>
      </c>
      <c r="I179" s="129"/>
      <c r="J179" s="130">
        <f t="shared" si="0"/>
        <v>0</v>
      </c>
      <c r="K179" s="126" t="s">
        <v>1</v>
      </c>
      <c r="L179" s="18"/>
      <c r="M179" s="131" t="s">
        <v>1</v>
      </c>
      <c r="N179" s="132" t="s">
        <v>39</v>
      </c>
      <c r="P179" s="133">
        <f t="shared" si="1"/>
        <v>0</v>
      </c>
      <c r="Q179" s="133">
        <v>0</v>
      </c>
      <c r="R179" s="133">
        <f t="shared" si="2"/>
        <v>0</v>
      </c>
      <c r="S179" s="133">
        <v>0</v>
      </c>
      <c r="T179" s="134">
        <f t="shared" si="3"/>
        <v>0</v>
      </c>
      <c r="AR179" s="135" t="s">
        <v>123</v>
      </c>
      <c r="AT179" s="135" t="s">
        <v>121</v>
      </c>
      <c r="AU179" s="135" t="s">
        <v>84</v>
      </c>
      <c r="AY179" s="2" t="s">
        <v>118</v>
      </c>
      <c r="BE179" s="136">
        <f t="shared" si="4"/>
        <v>0</v>
      </c>
      <c r="BF179" s="136">
        <f t="shared" si="5"/>
        <v>0</v>
      </c>
      <c r="BG179" s="136">
        <f t="shared" si="6"/>
        <v>0</v>
      </c>
      <c r="BH179" s="136">
        <f t="shared" si="7"/>
        <v>0</v>
      </c>
      <c r="BI179" s="136">
        <f t="shared" si="8"/>
        <v>0</v>
      </c>
      <c r="BJ179" s="2" t="s">
        <v>82</v>
      </c>
      <c r="BK179" s="136">
        <f t="shared" si="9"/>
        <v>0</v>
      </c>
      <c r="BL179" s="2" t="s">
        <v>123</v>
      </c>
      <c r="BM179" s="135" t="s">
        <v>207</v>
      </c>
    </row>
    <row r="180" spans="2:65" s="17" customFormat="1" ht="156.75" customHeight="1">
      <c r="B180" s="18"/>
      <c r="C180" s="124" t="s">
        <v>208</v>
      </c>
      <c r="D180" s="124" t="s">
        <v>121</v>
      </c>
      <c r="E180" s="125" t="s">
        <v>185</v>
      </c>
      <c r="F180" s="126" t="s">
        <v>209</v>
      </c>
      <c r="G180" s="127" t="s">
        <v>160</v>
      </c>
      <c r="H180" s="128">
        <v>1</v>
      </c>
      <c r="I180" s="129"/>
      <c r="J180" s="130">
        <f t="shared" si="0"/>
        <v>0</v>
      </c>
      <c r="K180" s="126" t="s">
        <v>1</v>
      </c>
      <c r="L180" s="18"/>
      <c r="M180" s="131" t="s">
        <v>1</v>
      </c>
      <c r="N180" s="132" t="s">
        <v>39</v>
      </c>
      <c r="P180" s="133">
        <f t="shared" si="1"/>
        <v>0</v>
      </c>
      <c r="Q180" s="133">
        <v>0</v>
      </c>
      <c r="R180" s="133">
        <f t="shared" si="2"/>
        <v>0</v>
      </c>
      <c r="S180" s="133">
        <v>0</v>
      </c>
      <c r="T180" s="134">
        <f t="shared" si="3"/>
        <v>0</v>
      </c>
      <c r="AR180" s="135" t="s">
        <v>123</v>
      </c>
      <c r="AT180" s="135" t="s">
        <v>121</v>
      </c>
      <c r="AU180" s="135" t="s">
        <v>84</v>
      </c>
      <c r="AY180" s="2" t="s">
        <v>118</v>
      </c>
      <c r="BE180" s="136">
        <f t="shared" si="4"/>
        <v>0</v>
      </c>
      <c r="BF180" s="136">
        <f t="shared" si="5"/>
        <v>0</v>
      </c>
      <c r="BG180" s="136">
        <f t="shared" si="6"/>
        <v>0</v>
      </c>
      <c r="BH180" s="136">
        <f t="shared" si="7"/>
        <v>0</v>
      </c>
      <c r="BI180" s="136">
        <f t="shared" si="8"/>
        <v>0</v>
      </c>
      <c r="BJ180" s="2" t="s">
        <v>82</v>
      </c>
      <c r="BK180" s="136">
        <f t="shared" si="9"/>
        <v>0</v>
      </c>
      <c r="BL180" s="2" t="s">
        <v>123</v>
      </c>
      <c r="BM180" s="135" t="s">
        <v>210</v>
      </c>
    </row>
    <row r="181" spans="2:65" s="17" customFormat="1" ht="78" customHeight="1">
      <c r="B181" s="18"/>
      <c r="C181" s="124" t="s">
        <v>188</v>
      </c>
      <c r="D181" s="124" t="s">
        <v>121</v>
      </c>
      <c r="E181" s="125" t="s">
        <v>211</v>
      </c>
      <c r="F181" s="126" t="s">
        <v>206</v>
      </c>
      <c r="G181" s="127" t="s">
        <v>160</v>
      </c>
      <c r="H181" s="128">
        <v>1</v>
      </c>
      <c r="I181" s="129"/>
      <c r="J181" s="130">
        <f t="shared" si="0"/>
        <v>0</v>
      </c>
      <c r="K181" s="126" t="s">
        <v>1</v>
      </c>
      <c r="L181" s="18"/>
      <c r="M181" s="131" t="s">
        <v>1</v>
      </c>
      <c r="N181" s="132" t="s">
        <v>39</v>
      </c>
      <c r="P181" s="133">
        <f t="shared" si="1"/>
        <v>0</v>
      </c>
      <c r="Q181" s="133">
        <v>0</v>
      </c>
      <c r="R181" s="133">
        <f t="shared" si="2"/>
        <v>0</v>
      </c>
      <c r="S181" s="133">
        <v>0</v>
      </c>
      <c r="T181" s="134">
        <f t="shared" si="3"/>
        <v>0</v>
      </c>
      <c r="AR181" s="135" t="s">
        <v>123</v>
      </c>
      <c r="AT181" s="135" t="s">
        <v>121</v>
      </c>
      <c r="AU181" s="135" t="s">
        <v>84</v>
      </c>
      <c r="AY181" s="2" t="s">
        <v>118</v>
      </c>
      <c r="BE181" s="136">
        <f t="shared" si="4"/>
        <v>0</v>
      </c>
      <c r="BF181" s="136">
        <f t="shared" si="5"/>
        <v>0</v>
      </c>
      <c r="BG181" s="136">
        <f t="shared" si="6"/>
        <v>0</v>
      </c>
      <c r="BH181" s="136">
        <f t="shared" si="7"/>
        <v>0</v>
      </c>
      <c r="BI181" s="136">
        <f t="shared" si="8"/>
        <v>0</v>
      </c>
      <c r="BJ181" s="2" t="s">
        <v>82</v>
      </c>
      <c r="BK181" s="136">
        <f t="shared" si="9"/>
        <v>0</v>
      </c>
      <c r="BL181" s="2" t="s">
        <v>123</v>
      </c>
      <c r="BM181" s="135" t="s">
        <v>212</v>
      </c>
    </row>
    <row r="182" spans="2:65" s="17" customFormat="1" ht="153.4" customHeight="1">
      <c r="B182" s="18"/>
      <c r="C182" s="124" t="s">
        <v>7</v>
      </c>
      <c r="D182" s="124" t="s">
        <v>121</v>
      </c>
      <c r="E182" s="125" t="s">
        <v>8</v>
      </c>
      <c r="F182" s="126" t="s">
        <v>213</v>
      </c>
      <c r="G182" s="127" t="s">
        <v>160</v>
      </c>
      <c r="H182" s="128">
        <v>1</v>
      </c>
      <c r="I182" s="129"/>
      <c r="J182" s="130">
        <f t="shared" si="0"/>
        <v>0</v>
      </c>
      <c r="K182" s="126" t="s">
        <v>1</v>
      </c>
      <c r="L182" s="18"/>
      <c r="M182" s="131" t="s">
        <v>1</v>
      </c>
      <c r="N182" s="132" t="s">
        <v>39</v>
      </c>
      <c r="P182" s="133">
        <f t="shared" si="1"/>
        <v>0</v>
      </c>
      <c r="Q182" s="133">
        <v>0</v>
      </c>
      <c r="R182" s="133">
        <f t="shared" si="2"/>
        <v>0</v>
      </c>
      <c r="S182" s="133">
        <v>0</v>
      </c>
      <c r="T182" s="134">
        <f t="shared" si="3"/>
        <v>0</v>
      </c>
      <c r="AR182" s="135" t="s">
        <v>123</v>
      </c>
      <c r="AT182" s="135" t="s">
        <v>121</v>
      </c>
      <c r="AU182" s="135" t="s">
        <v>84</v>
      </c>
      <c r="AY182" s="2" t="s">
        <v>118</v>
      </c>
      <c r="BE182" s="136">
        <f t="shared" si="4"/>
        <v>0</v>
      </c>
      <c r="BF182" s="136">
        <f t="shared" si="5"/>
        <v>0</v>
      </c>
      <c r="BG182" s="136">
        <f t="shared" si="6"/>
        <v>0</v>
      </c>
      <c r="BH182" s="136">
        <f t="shared" si="7"/>
        <v>0</v>
      </c>
      <c r="BI182" s="136">
        <f t="shared" si="8"/>
        <v>0</v>
      </c>
      <c r="BJ182" s="2" t="s">
        <v>82</v>
      </c>
      <c r="BK182" s="136">
        <f t="shared" si="9"/>
        <v>0</v>
      </c>
      <c r="BL182" s="2" t="s">
        <v>123</v>
      </c>
      <c r="BM182" s="135" t="s">
        <v>214</v>
      </c>
    </row>
    <row r="183" spans="2:65" s="17" customFormat="1" ht="78" customHeight="1">
      <c r="B183" s="18"/>
      <c r="C183" s="124" t="s">
        <v>190</v>
      </c>
      <c r="D183" s="124" t="s">
        <v>121</v>
      </c>
      <c r="E183" s="125" t="s">
        <v>215</v>
      </c>
      <c r="F183" s="126" t="s">
        <v>206</v>
      </c>
      <c r="G183" s="127" t="s">
        <v>160</v>
      </c>
      <c r="H183" s="128">
        <v>1</v>
      </c>
      <c r="I183" s="129"/>
      <c r="J183" s="130">
        <f t="shared" si="0"/>
        <v>0</v>
      </c>
      <c r="K183" s="126" t="s">
        <v>1</v>
      </c>
      <c r="L183" s="18"/>
      <c r="M183" s="131" t="s">
        <v>1</v>
      </c>
      <c r="N183" s="132" t="s">
        <v>39</v>
      </c>
      <c r="P183" s="133">
        <f t="shared" si="1"/>
        <v>0</v>
      </c>
      <c r="Q183" s="133">
        <v>0</v>
      </c>
      <c r="R183" s="133">
        <f t="shared" si="2"/>
        <v>0</v>
      </c>
      <c r="S183" s="133">
        <v>0</v>
      </c>
      <c r="T183" s="134">
        <f t="shared" si="3"/>
        <v>0</v>
      </c>
      <c r="AR183" s="135" t="s">
        <v>123</v>
      </c>
      <c r="AT183" s="135" t="s">
        <v>121</v>
      </c>
      <c r="AU183" s="135" t="s">
        <v>84</v>
      </c>
      <c r="AY183" s="2" t="s">
        <v>118</v>
      </c>
      <c r="BE183" s="136">
        <f t="shared" si="4"/>
        <v>0</v>
      </c>
      <c r="BF183" s="136">
        <f t="shared" si="5"/>
        <v>0</v>
      </c>
      <c r="BG183" s="136">
        <f t="shared" si="6"/>
        <v>0</v>
      </c>
      <c r="BH183" s="136">
        <f t="shared" si="7"/>
        <v>0</v>
      </c>
      <c r="BI183" s="136">
        <f t="shared" si="8"/>
        <v>0</v>
      </c>
      <c r="BJ183" s="2" t="s">
        <v>82</v>
      </c>
      <c r="BK183" s="136">
        <f t="shared" si="9"/>
        <v>0</v>
      </c>
      <c r="BL183" s="2" t="s">
        <v>123</v>
      </c>
      <c r="BM183" s="135" t="s">
        <v>216</v>
      </c>
    </row>
    <row r="184" spans="2:65" s="17" customFormat="1" ht="156.75" customHeight="1">
      <c r="B184" s="18"/>
      <c r="C184" s="124" t="s">
        <v>217</v>
      </c>
      <c r="D184" s="124" t="s">
        <v>121</v>
      </c>
      <c r="E184" s="125" t="s">
        <v>191</v>
      </c>
      <c r="F184" s="126" t="s">
        <v>218</v>
      </c>
      <c r="G184" s="127" t="s">
        <v>160</v>
      </c>
      <c r="H184" s="128">
        <v>3</v>
      </c>
      <c r="I184" s="129"/>
      <c r="J184" s="130">
        <f t="shared" si="0"/>
        <v>0</v>
      </c>
      <c r="K184" s="126" t="s">
        <v>1</v>
      </c>
      <c r="L184" s="18"/>
      <c r="M184" s="131" t="s">
        <v>1</v>
      </c>
      <c r="N184" s="132" t="s">
        <v>39</v>
      </c>
      <c r="P184" s="133">
        <f t="shared" si="1"/>
        <v>0</v>
      </c>
      <c r="Q184" s="133">
        <v>0</v>
      </c>
      <c r="R184" s="133">
        <f t="shared" si="2"/>
        <v>0</v>
      </c>
      <c r="S184" s="133">
        <v>0</v>
      </c>
      <c r="T184" s="134">
        <f t="shared" si="3"/>
        <v>0</v>
      </c>
      <c r="AR184" s="135" t="s">
        <v>123</v>
      </c>
      <c r="AT184" s="135" t="s">
        <v>121</v>
      </c>
      <c r="AU184" s="135" t="s">
        <v>84</v>
      </c>
      <c r="AY184" s="2" t="s">
        <v>118</v>
      </c>
      <c r="BE184" s="136">
        <f t="shared" si="4"/>
        <v>0</v>
      </c>
      <c r="BF184" s="136">
        <f t="shared" si="5"/>
        <v>0</v>
      </c>
      <c r="BG184" s="136">
        <f t="shared" si="6"/>
        <v>0</v>
      </c>
      <c r="BH184" s="136">
        <f t="shared" si="7"/>
        <v>0</v>
      </c>
      <c r="BI184" s="136">
        <f t="shared" si="8"/>
        <v>0</v>
      </c>
      <c r="BJ184" s="2" t="s">
        <v>82</v>
      </c>
      <c r="BK184" s="136">
        <f t="shared" si="9"/>
        <v>0</v>
      </c>
      <c r="BL184" s="2" t="s">
        <v>123</v>
      </c>
      <c r="BM184" s="135" t="s">
        <v>219</v>
      </c>
    </row>
    <row r="185" spans="2:65" s="17" customFormat="1" ht="78" customHeight="1">
      <c r="B185" s="18"/>
      <c r="C185" s="124" t="s">
        <v>193</v>
      </c>
      <c r="D185" s="124" t="s">
        <v>121</v>
      </c>
      <c r="E185" s="125" t="s">
        <v>220</v>
      </c>
      <c r="F185" s="126" t="s">
        <v>206</v>
      </c>
      <c r="G185" s="127" t="s">
        <v>160</v>
      </c>
      <c r="H185" s="128">
        <v>3</v>
      </c>
      <c r="I185" s="129"/>
      <c r="J185" s="130">
        <f t="shared" si="0"/>
        <v>0</v>
      </c>
      <c r="K185" s="126" t="s">
        <v>1</v>
      </c>
      <c r="L185" s="18"/>
      <c r="M185" s="131" t="s">
        <v>1</v>
      </c>
      <c r="N185" s="132" t="s">
        <v>39</v>
      </c>
      <c r="P185" s="133">
        <f t="shared" si="1"/>
        <v>0</v>
      </c>
      <c r="Q185" s="133">
        <v>0</v>
      </c>
      <c r="R185" s="133">
        <f t="shared" si="2"/>
        <v>0</v>
      </c>
      <c r="S185" s="133">
        <v>0</v>
      </c>
      <c r="T185" s="134">
        <f t="shared" si="3"/>
        <v>0</v>
      </c>
      <c r="AR185" s="135" t="s">
        <v>123</v>
      </c>
      <c r="AT185" s="135" t="s">
        <v>121</v>
      </c>
      <c r="AU185" s="135" t="s">
        <v>84</v>
      </c>
      <c r="AY185" s="2" t="s">
        <v>118</v>
      </c>
      <c r="BE185" s="136">
        <f t="shared" si="4"/>
        <v>0</v>
      </c>
      <c r="BF185" s="136">
        <f t="shared" si="5"/>
        <v>0</v>
      </c>
      <c r="BG185" s="136">
        <f t="shared" si="6"/>
        <v>0</v>
      </c>
      <c r="BH185" s="136">
        <f t="shared" si="7"/>
        <v>0</v>
      </c>
      <c r="BI185" s="136">
        <f t="shared" si="8"/>
        <v>0</v>
      </c>
      <c r="BJ185" s="2" t="s">
        <v>82</v>
      </c>
      <c r="BK185" s="136">
        <f t="shared" si="9"/>
        <v>0</v>
      </c>
      <c r="BL185" s="2" t="s">
        <v>123</v>
      </c>
      <c r="BM185" s="135" t="s">
        <v>221</v>
      </c>
    </row>
    <row r="186" spans="2:65" s="17" customFormat="1" ht="180.75" customHeight="1">
      <c r="B186" s="18"/>
      <c r="C186" s="124" t="s">
        <v>222</v>
      </c>
      <c r="D186" s="124" t="s">
        <v>121</v>
      </c>
      <c r="E186" s="125" t="s">
        <v>179</v>
      </c>
      <c r="F186" s="126" t="s">
        <v>223</v>
      </c>
      <c r="G186" s="127" t="s">
        <v>160</v>
      </c>
      <c r="H186" s="128">
        <v>3</v>
      </c>
      <c r="I186" s="129"/>
      <c r="J186" s="130">
        <f t="shared" si="0"/>
        <v>0</v>
      </c>
      <c r="K186" s="126" t="s">
        <v>1</v>
      </c>
      <c r="L186" s="18"/>
      <c r="M186" s="131" t="s">
        <v>1</v>
      </c>
      <c r="N186" s="132" t="s">
        <v>39</v>
      </c>
      <c r="P186" s="133">
        <f t="shared" si="1"/>
        <v>0</v>
      </c>
      <c r="Q186" s="133">
        <v>0</v>
      </c>
      <c r="R186" s="133">
        <f t="shared" si="2"/>
        <v>0</v>
      </c>
      <c r="S186" s="133">
        <v>0</v>
      </c>
      <c r="T186" s="134">
        <f t="shared" si="3"/>
        <v>0</v>
      </c>
      <c r="AR186" s="135" t="s">
        <v>123</v>
      </c>
      <c r="AT186" s="135" t="s">
        <v>121</v>
      </c>
      <c r="AU186" s="135" t="s">
        <v>84</v>
      </c>
      <c r="AY186" s="2" t="s">
        <v>118</v>
      </c>
      <c r="BE186" s="136">
        <f t="shared" si="4"/>
        <v>0</v>
      </c>
      <c r="BF186" s="136">
        <f t="shared" si="5"/>
        <v>0</v>
      </c>
      <c r="BG186" s="136">
        <f t="shared" si="6"/>
        <v>0</v>
      </c>
      <c r="BH186" s="136">
        <f t="shared" si="7"/>
        <v>0</v>
      </c>
      <c r="BI186" s="136">
        <f t="shared" si="8"/>
        <v>0</v>
      </c>
      <c r="BJ186" s="2" t="s">
        <v>82</v>
      </c>
      <c r="BK186" s="136">
        <f t="shared" si="9"/>
        <v>0</v>
      </c>
      <c r="BL186" s="2" t="s">
        <v>123</v>
      </c>
      <c r="BM186" s="135" t="s">
        <v>224</v>
      </c>
    </row>
    <row r="187" spans="2:65" s="17" customFormat="1" ht="78" customHeight="1">
      <c r="B187" s="18"/>
      <c r="C187" s="124" t="s">
        <v>195</v>
      </c>
      <c r="D187" s="124" t="s">
        <v>121</v>
      </c>
      <c r="E187" s="125" t="s">
        <v>225</v>
      </c>
      <c r="F187" s="126" t="s">
        <v>206</v>
      </c>
      <c r="G187" s="127" t="s">
        <v>160</v>
      </c>
      <c r="H187" s="128">
        <v>3</v>
      </c>
      <c r="I187" s="129"/>
      <c r="J187" s="130">
        <f t="shared" si="0"/>
        <v>0</v>
      </c>
      <c r="K187" s="126" t="s">
        <v>1</v>
      </c>
      <c r="L187" s="18"/>
      <c r="M187" s="131" t="s">
        <v>1</v>
      </c>
      <c r="N187" s="132" t="s">
        <v>39</v>
      </c>
      <c r="P187" s="133">
        <f t="shared" si="1"/>
        <v>0</v>
      </c>
      <c r="Q187" s="133">
        <v>0</v>
      </c>
      <c r="R187" s="133">
        <f t="shared" si="2"/>
        <v>0</v>
      </c>
      <c r="S187" s="133">
        <v>0</v>
      </c>
      <c r="T187" s="134">
        <f t="shared" si="3"/>
        <v>0</v>
      </c>
      <c r="AR187" s="135" t="s">
        <v>123</v>
      </c>
      <c r="AT187" s="135" t="s">
        <v>121</v>
      </c>
      <c r="AU187" s="135" t="s">
        <v>84</v>
      </c>
      <c r="AY187" s="2" t="s">
        <v>118</v>
      </c>
      <c r="BE187" s="136">
        <f t="shared" si="4"/>
        <v>0</v>
      </c>
      <c r="BF187" s="136">
        <f t="shared" si="5"/>
        <v>0</v>
      </c>
      <c r="BG187" s="136">
        <f t="shared" si="6"/>
        <v>0</v>
      </c>
      <c r="BH187" s="136">
        <f t="shared" si="7"/>
        <v>0</v>
      </c>
      <c r="BI187" s="136">
        <f t="shared" si="8"/>
        <v>0</v>
      </c>
      <c r="BJ187" s="2" t="s">
        <v>82</v>
      </c>
      <c r="BK187" s="136">
        <f t="shared" si="9"/>
        <v>0</v>
      </c>
      <c r="BL187" s="2" t="s">
        <v>123</v>
      </c>
      <c r="BM187" s="135" t="s">
        <v>226</v>
      </c>
    </row>
    <row r="188" spans="2:65" s="17" customFormat="1" ht="123" customHeight="1">
      <c r="B188" s="18"/>
      <c r="C188" s="124" t="s">
        <v>227</v>
      </c>
      <c r="D188" s="124" t="s">
        <v>121</v>
      </c>
      <c r="E188" s="125" t="s">
        <v>196</v>
      </c>
      <c r="F188" s="126" t="s">
        <v>228</v>
      </c>
      <c r="G188" s="127" t="s">
        <v>160</v>
      </c>
      <c r="H188" s="128">
        <v>1</v>
      </c>
      <c r="I188" s="129"/>
      <c r="J188" s="130">
        <f t="shared" si="0"/>
        <v>0</v>
      </c>
      <c r="K188" s="126" t="s">
        <v>1</v>
      </c>
      <c r="L188" s="18"/>
      <c r="M188" s="131" t="s">
        <v>1</v>
      </c>
      <c r="N188" s="132" t="s">
        <v>39</v>
      </c>
      <c r="P188" s="133">
        <f t="shared" si="1"/>
        <v>0</v>
      </c>
      <c r="Q188" s="133">
        <v>0</v>
      </c>
      <c r="R188" s="133">
        <f t="shared" si="2"/>
        <v>0</v>
      </c>
      <c r="S188" s="133">
        <v>0</v>
      </c>
      <c r="T188" s="134">
        <f t="shared" si="3"/>
        <v>0</v>
      </c>
      <c r="AR188" s="135" t="s">
        <v>123</v>
      </c>
      <c r="AT188" s="135" t="s">
        <v>121</v>
      </c>
      <c r="AU188" s="135" t="s">
        <v>84</v>
      </c>
      <c r="AY188" s="2" t="s">
        <v>118</v>
      </c>
      <c r="BE188" s="136">
        <f t="shared" si="4"/>
        <v>0</v>
      </c>
      <c r="BF188" s="136">
        <f t="shared" si="5"/>
        <v>0</v>
      </c>
      <c r="BG188" s="136">
        <f t="shared" si="6"/>
        <v>0</v>
      </c>
      <c r="BH188" s="136">
        <f t="shared" si="7"/>
        <v>0</v>
      </c>
      <c r="BI188" s="136">
        <f t="shared" si="8"/>
        <v>0</v>
      </c>
      <c r="BJ188" s="2" t="s">
        <v>82</v>
      </c>
      <c r="BK188" s="136">
        <f t="shared" si="9"/>
        <v>0</v>
      </c>
      <c r="BL188" s="2" t="s">
        <v>123</v>
      </c>
      <c r="BM188" s="135" t="s">
        <v>229</v>
      </c>
    </row>
    <row r="189" spans="2:65" s="17" customFormat="1" ht="49.15" customHeight="1">
      <c r="B189" s="18"/>
      <c r="C189" s="124" t="s">
        <v>199</v>
      </c>
      <c r="D189" s="124" t="s">
        <v>121</v>
      </c>
      <c r="E189" s="125" t="s">
        <v>182</v>
      </c>
      <c r="F189" s="126" t="s">
        <v>230</v>
      </c>
      <c r="G189" s="127" t="s">
        <v>1</v>
      </c>
      <c r="H189" s="128">
        <v>1</v>
      </c>
      <c r="I189" s="129"/>
      <c r="J189" s="130">
        <f t="shared" si="0"/>
        <v>0</v>
      </c>
      <c r="K189" s="126" t="s">
        <v>1</v>
      </c>
      <c r="L189" s="18"/>
      <c r="M189" s="131" t="s">
        <v>1</v>
      </c>
      <c r="N189" s="132" t="s">
        <v>39</v>
      </c>
      <c r="P189" s="133">
        <f t="shared" si="1"/>
        <v>0</v>
      </c>
      <c r="Q189" s="133">
        <v>0</v>
      </c>
      <c r="R189" s="133">
        <f t="shared" si="2"/>
        <v>0</v>
      </c>
      <c r="S189" s="133">
        <v>0</v>
      </c>
      <c r="T189" s="134">
        <f t="shared" si="3"/>
        <v>0</v>
      </c>
      <c r="AR189" s="135" t="s">
        <v>123</v>
      </c>
      <c r="AT189" s="135" t="s">
        <v>121</v>
      </c>
      <c r="AU189" s="135" t="s">
        <v>84</v>
      </c>
      <c r="AY189" s="2" t="s">
        <v>118</v>
      </c>
      <c r="BE189" s="136">
        <f t="shared" si="4"/>
        <v>0</v>
      </c>
      <c r="BF189" s="136">
        <f t="shared" si="5"/>
        <v>0</v>
      </c>
      <c r="BG189" s="136">
        <f t="shared" si="6"/>
        <v>0</v>
      </c>
      <c r="BH189" s="136">
        <f t="shared" si="7"/>
        <v>0</v>
      </c>
      <c r="BI189" s="136">
        <f t="shared" si="8"/>
        <v>0</v>
      </c>
      <c r="BJ189" s="2" t="s">
        <v>82</v>
      </c>
      <c r="BK189" s="136">
        <f t="shared" si="9"/>
        <v>0</v>
      </c>
      <c r="BL189" s="2" t="s">
        <v>123</v>
      </c>
      <c r="BM189" s="135" t="s">
        <v>231</v>
      </c>
    </row>
    <row r="190" spans="2:65" s="111" customFormat="1" ht="22.9" customHeight="1">
      <c r="B190" s="112"/>
      <c r="D190" s="113" t="s">
        <v>73</v>
      </c>
      <c r="E190" s="122" t="s">
        <v>232</v>
      </c>
      <c r="F190" s="122" t="s">
        <v>233</v>
      </c>
      <c r="I190" s="115"/>
      <c r="J190" s="123">
        <f>BK190</f>
        <v>0</v>
      </c>
      <c r="L190" s="112"/>
      <c r="M190" s="117"/>
      <c r="P190" s="118">
        <f>SUM(P191:P214)</f>
        <v>0</v>
      </c>
      <c r="R190" s="118">
        <f>SUM(R191:R214)</f>
        <v>0</v>
      </c>
      <c r="T190" s="119">
        <f>SUM(T191:T214)</f>
        <v>0</v>
      </c>
      <c r="AR190" s="113" t="s">
        <v>82</v>
      </c>
      <c r="AT190" s="120" t="s">
        <v>73</v>
      </c>
      <c r="AU190" s="120" t="s">
        <v>82</v>
      </c>
      <c r="AY190" s="113" t="s">
        <v>118</v>
      </c>
      <c r="BK190" s="121">
        <f>SUM(BK191:BK214)</f>
        <v>0</v>
      </c>
    </row>
    <row r="191" spans="2:65" s="17" customFormat="1" ht="44.25" customHeight="1">
      <c r="B191" s="18"/>
      <c r="C191" s="124" t="s">
        <v>234</v>
      </c>
      <c r="D191" s="124" t="s">
        <v>121</v>
      </c>
      <c r="E191" s="125" t="s">
        <v>235</v>
      </c>
      <c r="F191" s="126" t="s">
        <v>236</v>
      </c>
      <c r="G191" s="127" t="s">
        <v>160</v>
      </c>
      <c r="H191" s="128">
        <v>1</v>
      </c>
      <c r="I191" s="129"/>
      <c r="J191" s="130">
        <f t="shared" ref="J191:J214" si="10">ROUND(I191*H191,2)</f>
        <v>0</v>
      </c>
      <c r="K191" s="126" t="s">
        <v>1</v>
      </c>
      <c r="L191" s="18"/>
      <c r="M191" s="131" t="s">
        <v>1</v>
      </c>
      <c r="N191" s="132" t="s">
        <v>39</v>
      </c>
      <c r="P191" s="133">
        <f t="shared" ref="P191:P214" si="11">O191*H191</f>
        <v>0</v>
      </c>
      <c r="Q191" s="133">
        <v>0</v>
      </c>
      <c r="R191" s="133">
        <f t="shared" ref="R191:R214" si="12">Q191*H191</f>
        <v>0</v>
      </c>
      <c r="S191" s="133">
        <v>0</v>
      </c>
      <c r="T191" s="134">
        <f t="shared" ref="T191:T214" si="13">S191*H191</f>
        <v>0</v>
      </c>
      <c r="AR191" s="135" t="s">
        <v>123</v>
      </c>
      <c r="AT191" s="135" t="s">
        <v>121</v>
      </c>
      <c r="AU191" s="135" t="s">
        <v>84</v>
      </c>
      <c r="AY191" s="2" t="s">
        <v>118</v>
      </c>
      <c r="BE191" s="136">
        <f t="shared" ref="BE191:BE214" si="14">IF(N191="základní",J191,0)</f>
        <v>0</v>
      </c>
      <c r="BF191" s="136">
        <f t="shared" ref="BF191:BF214" si="15">IF(N191="snížená",J191,0)</f>
        <v>0</v>
      </c>
      <c r="BG191" s="136">
        <f t="shared" ref="BG191:BG214" si="16">IF(N191="zákl. přenesená",J191,0)</f>
        <v>0</v>
      </c>
      <c r="BH191" s="136">
        <f t="shared" ref="BH191:BH214" si="17">IF(N191="sníž. přenesená",J191,0)</f>
        <v>0</v>
      </c>
      <c r="BI191" s="136">
        <f t="shared" ref="BI191:BI214" si="18">IF(N191="nulová",J191,0)</f>
        <v>0</v>
      </c>
      <c r="BJ191" s="2" t="s">
        <v>82</v>
      </c>
      <c r="BK191" s="136">
        <f t="shared" ref="BK191:BK214" si="19">ROUND(I191*H191,2)</f>
        <v>0</v>
      </c>
      <c r="BL191" s="2" t="s">
        <v>123</v>
      </c>
      <c r="BM191" s="135" t="s">
        <v>237</v>
      </c>
    </row>
    <row r="192" spans="2:65" s="17" customFormat="1" ht="156.75" customHeight="1">
      <c r="B192" s="18"/>
      <c r="C192" s="124" t="s">
        <v>201</v>
      </c>
      <c r="D192" s="124" t="s">
        <v>121</v>
      </c>
      <c r="E192" s="125" t="s">
        <v>238</v>
      </c>
      <c r="F192" s="126" t="s">
        <v>239</v>
      </c>
      <c r="G192" s="127" t="s">
        <v>160</v>
      </c>
      <c r="H192" s="128">
        <v>1</v>
      </c>
      <c r="I192" s="129"/>
      <c r="J192" s="130">
        <f t="shared" si="10"/>
        <v>0</v>
      </c>
      <c r="K192" s="126" t="s">
        <v>1</v>
      </c>
      <c r="L192" s="18"/>
      <c r="M192" s="131" t="s">
        <v>1</v>
      </c>
      <c r="N192" s="132" t="s">
        <v>39</v>
      </c>
      <c r="P192" s="133">
        <f t="shared" si="11"/>
        <v>0</v>
      </c>
      <c r="Q192" s="133">
        <v>0</v>
      </c>
      <c r="R192" s="133">
        <f t="shared" si="12"/>
        <v>0</v>
      </c>
      <c r="S192" s="133">
        <v>0</v>
      </c>
      <c r="T192" s="134">
        <f t="shared" si="13"/>
        <v>0</v>
      </c>
      <c r="AR192" s="135" t="s">
        <v>123</v>
      </c>
      <c r="AT192" s="135" t="s">
        <v>121</v>
      </c>
      <c r="AU192" s="135" t="s">
        <v>84</v>
      </c>
      <c r="AY192" s="2" t="s">
        <v>118</v>
      </c>
      <c r="BE192" s="136">
        <f t="shared" si="14"/>
        <v>0</v>
      </c>
      <c r="BF192" s="136">
        <f t="shared" si="15"/>
        <v>0</v>
      </c>
      <c r="BG192" s="136">
        <f t="shared" si="16"/>
        <v>0</v>
      </c>
      <c r="BH192" s="136">
        <f t="shared" si="17"/>
        <v>0</v>
      </c>
      <c r="BI192" s="136">
        <f t="shared" si="18"/>
        <v>0</v>
      </c>
      <c r="BJ192" s="2" t="s">
        <v>82</v>
      </c>
      <c r="BK192" s="136">
        <f t="shared" si="19"/>
        <v>0</v>
      </c>
      <c r="BL192" s="2" t="s">
        <v>123</v>
      </c>
      <c r="BM192" s="135" t="s">
        <v>240</v>
      </c>
    </row>
    <row r="193" spans="2:65" s="17" customFormat="1" ht="180.75" customHeight="1">
      <c r="B193" s="18"/>
      <c r="C193" s="124" t="s">
        <v>241</v>
      </c>
      <c r="D193" s="124" t="s">
        <v>121</v>
      </c>
      <c r="E193" s="125" t="s">
        <v>242</v>
      </c>
      <c r="F193" s="126" t="s">
        <v>243</v>
      </c>
      <c r="G193" s="127" t="s">
        <v>160</v>
      </c>
      <c r="H193" s="128">
        <v>1</v>
      </c>
      <c r="I193" s="129"/>
      <c r="J193" s="130">
        <f t="shared" si="10"/>
        <v>0</v>
      </c>
      <c r="K193" s="126" t="s">
        <v>1</v>
      </c>
      <c r="L193" s="18"/>
      <c r="M193" s="131" t="s">
        <v>1</v>
      </c>
      <c r="N193" s="132" t="s">
        <v>39</v>
      </c>
      <c r="P193" s="133">
        <f t="shared" si="11"/>
        <v>0</v>
      </c>
      <c r="Q193" s="133">
        <v>0</v>
      </c>
      <c r="R193" s="133">
        <f t="shared" si="12"/>
        <v>0</v>
      </c>
      <c r="S193" s="133">
        <v>0</v>
      </c>
      <c r="T193" s="134">
        <f t="shared" si="13"/>
        <v>0</v>
      </c>
      <c r="AR193" s="135" t="s">
        <v>123</v>
      </c>
      <c r="AT193" s="135" t="s">
        <v>121</v>
      </c>
      <c r="AU193" s="135" t="s">
        <v>84</v>
      </c>
      <c r="AY193" s="2" t="s">
        <v>118</v>
      </c>
      <c r="BE193" s="136">
        <f t="shared" si="14"/>
        <v>0</v>
      </c>
      <c r="BF193" s="136">
        <f t="shared" si="15"/>
        <v>0</v>
      </c>
      <c r="BG193" s="136">
        <f t="shared" si="16"/>
        <v>0</v>
      </c>
      <c r="BH193" s="136">
        <f t="shared" si="17"/>
        <v>0</v>
      </c>
      <c r="BI193" s="136">
        <f t="shared" si="18"/>
        <v>0</v>
      </c>
      <c r="BJ193" s="2" t="s">
        <v>82</v>
      </c>
      <c r="BK193" s="136">
        <f t="shared" si="19"/>
        <v>0</v>
      </c>
      <c r="BL193" s="2" t="s">
        <v>123</v>
      </c>
      <c r="BM193" s="135" t="s">
        <v>244</v>
      </c>
    </row>
    <row r="194" spans="2:65" s="17" customFormat="1" ht="168" customHeight="1">
      <c r="B194" s="18"/>
      <c r="C194" s="124" t="s">
        <v>204</v>
      </c>
      <c r="D194" s="124" t="s">
        <v>121</v>
      </c>
      <c r="E194" s="125" t="s">
        <v>245</v>
      </c>
      <c r="F194" s="126" t="s">
        <v>246</v>
      </c>
      <c r="G194" s="127" t="s">
        <v>160</v>
      </c>
      <c r="H194" s="128">
        <v>1</v>
      </c>
      <c r="I194" s="129"/>
      <c r="J194" s="130">
        <f t="shared" si="10"/>
        <v>0</v>
      </c>
      <c r="K194" s="126" t="s">
        <v>1</v>
      </c>
      <c r="L194" s="18"/>
      <c r="M194" s="131" t="s">
        <v>1</v>
      </c>
      <c r="N194" s="132" t="s">
        <v>39</v>
      </c>
      <c r="P194" s="133">
        <f t="shared" si="11"/>
        <v>0</v>
      </c>
      <c r="Q194" s="133">
        <v>0</v>
      </c>
      <c r="R194" s="133">
        <f t="shared" si="12"/>
        <v>0</v>
      </c>
      <c r="S194" s="133">
        <v>0</v>
      </c>
      <c r="T194" s="134">
        <f t="shared" si="13"/>
        <v>0</v>
      </c>
      <c r="AR194" s="135" t="s">
        <v>123</v>
      </c>
      <c r="AT194" s="135" t="s">
        <v>121</v>
      </c>
      <c r="AU194" s="135" t="s">
        <v>84</v>
      </c>
      <c r="AY194" s="2" t="s">
        <v>118</v>
      </c>
      <c r="BE194" s="136">
        <f t="shared" si="14"/>
        <v>0</v>
      </c>
      <c r="BF194" s="136">
        <f t="shared" si="15"/>
        <v>0</v>
      </c>
      <c r="BG194" s="136">
        <f t="shared" si="16"/>
        <v>0</v>
      </c>
      <c r="BH194" s="136">
        <f t="shared" si="17"/>
        <v>0</v>
      </c>
      <c r="BI194" s="136">
        <f t="shared" si="18"/>
        <v>0</v>
      </c>
      <c r="BJ194" s="2" t="s">
        <v>82</v>
      </c>
      <c r="BK194" s="136">
        <f t="shared" si="19"/>
        <v>0</v>
      </c>
      <c r="BL194" s="2" t="s">
        <v>123</v>
      </c>
      <c r="BM194" s="135" t="s">
        <v>247</v>
      </c>
    </row>
    <row r="195" spans="2:65" s="17" customFormat="1" ht="128.65" customHeight="1">
      <c r="B195" s="18"/>
      <c r="C195" s="124" t="s">
        <v>248</v>
      </c>
      <c r="D195" s="124" t="s">
        <v>121</v>
      </c>
      <c r="E195" s="125" t="s">
        <v>249</v>
      </c>
      <c r="F195" s="126" t="s">
        <v>250</v>
      </c>
      <c r="G195" s="127" t="s">
        <v>160</v>
      </c>
      <c r="H195" s="128">
        <v>1</v>
      </c>
      <c r="I195" s="129"/>
      <c r="J195" s="130">
        <f t="shared" si="10"/>
        <v>0</v>
      </c>
      <c r="K195" s="126" t="s">
        <v>1</v>
      </c>
      <c r="L195" s="18"/>
      <c r="M195" s="131" t="s">
        <v>1</v>
      </c>
      <c r="N195" s="132" t="s">
        <v>39</v>
      </c>
      <c r="P195" s="133">
        <f t="shared" si="11"/>
        <v>0</v>
      </c>
      <c r="Q195" s="133">
        <v>0</v>
      </c>
      <c r="R195" s="133">
        <f t="shared" si="12"/>
        <v>0</v>
      </c>
      <c r="S195" s="133">
        <v>0</v>
      </c>
      <c r="T195" s="134">
        <f t="shared" si="13"/>
        <v>0</v>
      </c>
      <c r="AR195" s="135" t="s">
        <v>123</v>
      </c>
      <c r="AT195" s="135" t="s">
        <v>121</v>
      </c>
      <c r="AU195" s="135" t="s">
        <v>84</v>
      </c>
      <c r="AY195" s="2" t="s">
        <v>118</v>
      </c>
      <c r="BE195" s="136">
        <f t="shared" si="14"/>
        <v>0</v>
      </c>
      <c r="BF195" s="136">
        <f t="shared" si="15"/>
        <v>0</v>
      </c>
      <c r="BG195" s="136">
        <f t="shared" si="16"/>
        <v>0</v>
      </c>
      <c r="BH195" s="136">
        <f t="shared" si="17"/>
        <v>0</v>
      </c>
      <c r="BI195" s="136">
        <f t="shared" si="18"/>
        <v>0</v>
      </c>
      <c r="BJ195" s="2" t="s">
        <v>82</v>
      </c>
      <c r="BK195" s="136">
        <f t="shared" si="19"/>
        <v>0</v>
      </c>
      <c r="BL195" s="2" t="s">
        <v>123</v>
      </c>
      <c r="BM195" s="135" t="s">
        <v>251</v>
      </c>
    </row>
    <row r="196" spans="2:65" s="17" customFormat="1" ht="101.25" customHeight="1">
      <c r="B196" s="18"/>
      <c r="C196" s="124" t="s">
        <v>207</v>
      </c>
      <c r="D196" s="124" t="s">
        <v>121</v>
      </c>
      <c r="E196" s="125" t="s">
        <v>252</v>
      </c>
      <c r="F196" s="126" t="s">
        <v>253</v>
      </c>
      <c r="G196" s="127" t="s">
        <v>160</v>
      </c>
      <c r="H196" s="128">
        <v>1</v>
      </c>
      <c r="I196" s="129"/>
      <c r="J196" s="130">
        <f t="shared" si="10"/>
        <v>0</v>
      </c>
      <c r="K196" s="126" t="s">
        <v>1</v>
      </c>
      <c r="L196" s="18"/>
      <c r="M196" s="131" t="s">
        <v>1</v>
      </c>
      <c r="N196" s="132" t="s">
        <v>39</v>
      </c>
      <c r="P196" s="133">
        <f t="shared" si="11"/>
        <v>0</v>
      </c>
      <c r="Q196" s="133">
        <v>0</v>
      </c>
      <c r="R196" s="133">
        <f t="shared" si="12"/>
        <v>0</v>
      </c>
      <c r="S196" s="133">
        <v>0</v>
      </c>
      <c r="T196" s="134">
        <f t="shared" si="13"/>
        <v>0</v>
      </c>
      <c r="AR196" s="135" t="s">
        <v>123</v>
      </c>
      <c r="AT196" s="135" t="s">
        <v>121</v>
      </c>
      <c r="AU196" s="135" t="s">
        <v>84</v>
      </c>
      <c r="AY196" s="2" t="s">
        <v>118</v>
      </c>
      <c r="BE196" s="136">
        <f t="shared" si="14"/>
        <v>0</v>
      </c>
      <c r="BF196" s="136">
        <f t="shared" si="15"/>
        <v>0</v>
      </c>
      <c r="BG196" s="136">
        <f t="shared" si="16"/>
        <v>0</v>
      </c>
      <c r="BH196" s="136">
        <f t="shared" si="17"/>
        <v>0</v>
      </c>
      <c r="BI196" s="136">
        <f t="shared" si="18"/>
        <v>0</v>
      </c>
      <c r="BJ196" s="2" t="s">
        <v>82</v>
      </c>
      <c r="BK196" s="136">
        <f t="shared" si="19"/>
        <v>0</v>
      </c>
      <c r="BL196" s="2" t="s">
        <v>123</v>
      </c>
      <c r="BM196" s="135" t="s">
        <v>254</v>
      </c>
    </row>
    <row r="197" spans="2:65" s="17" customFormat="1" ht="101.25" customHeight="1">
      <c r="B197" s="18"/>
      <c r="C197" s="124" t="s">
        <v>255</v>
      </c>
      <c r="D197" s="124" t="s">
        <v>121</v>
      </c>
      <c r="E197" s="125" t="s">
        <v>256</v>
      </c>
      <c r="F197" s="126" t="s">
        <v>257</v>
      </c>
      <c r="G197" s="127" t="s">
        <v>160</v>
      </c>
      <c r="H197" s="128">
        <v>1</v>
      </c>
      <c r="I197" s="129"/>
      <c r="J197" s="130">
        <f t="shared" si="10"/>
        <v>0</v>
      </c>
      <c r="K197" s="126" t="s">
        <v>1</v>
      </c>
      <c r="L197" s="18"/>
      <c r="M197" s="131" t="s">
        <v>1</v>
      </c>
      <c r="N197" s="132" t="s">
        <v>39</v>
      </c>
      <c r="P197" s="133">
        <f t="shared" si="11"/>
        <v>0</v>
      </c>
      <c r="Q197" s="133">
        <v>0</v>
      </c>
      <c r="R197" s="133">
        <f t="shared" si="12"/>
        <v>0</v>
      </c>
      <c r="S197" s="133">
        <v>0</v>
      </c>
      <c r="T197" s="134">
        <f t="shared" si="13"/>
        <v>0</v>
      </c>
      <c r="AR197" s="135" t="s">
        <v>123</v>
      </c>
      <c r="AT197" s="135" t="s">
        <v>121</v>
      </c>
      <c r="AU197" s="135" t="s">
        <v>84</v>
      </c>
      <c r="AY197" s="2" t="s">
        <v>118</v>
      </c>
      <c r="BE197" s="136">
        <f t="shared" si="14"/>
        <v>0</v>
      </c>
      <c r="BF197" s="136">
        <f t="shared" si="15"/>
        <v>0</v>
      </c>
      <c r="BG197" s="136">
        <f t="shared" si="16"/>
        <v>0</v>
      </c>
      <c r="BH197" s="136">
        <f t="shared" si="17"/>
        <v>0</v>
      </c>
      <c r="BI197" s="136">
        <f t="shared" si="18"/>
        <v>0</v>
      </c>
      <c r="BJ197" s="2" t="s">
        <v>82</v>
      </c>
      <c r="BK197" s="136">
        <f t="shared" si="19"/>
        <v>0</v>
      </c>
      <c r="BL197" s="2" t="s">
        <v>123</v>
      </c>
      <c r="BM197" s="135" t="s">
        <v>258</v>
      </c>
    </row>
    <row r="198" spans="2:65" s="17" customFormat="1" ht="37.9" customHeight="1">
      <c r="B198" s="18"/>
      <c r="C198" s="124" t="s">
        <v>210</v>
      </c>
      <c r="D198" s="124" t="s">
        <v>121</v>
      </c>
      <c r="E198" s="125" t="s">
        <v>259</v>
      </c>
      <c r="F198" s="126" t="s">
        <v>260</v>
      </c>
      <c r="G198" s="127" t="s">
        <v>160</v>
      </c>
      <c r="H198" s="128">
        <v>1</v>
      </c>
      <c r="I198" s="129"/>
      <c r="J198" s="130">
        <f t="shared" si="10"/>
        <v>0</v>
      </c>
      <c r="K198" s="126" t="s">
        <v>1</v>
      </c>
      <c r="L198" s="18"/>
      <c r="M198" s="131" t="s">
        <v>1</v>
      </c>
      <c r="N198" s="132" t="s">
        <v>39</v>
      </c>
      <c r="P198" s="133">
        <f t="shared" si="11"/>
        <v>0</v>
      </c>
      <c r="Q198" s="133">
        <v>0</v>
      </c>
      <c r="R198" s="133">
        <f t="shared" si="12"/>
        <v>0</v>
      </c>
      <c r="S198" s="133">
        <v>0</v>
      </c>
      <c r="T198" s="134">
        <f t="shared" si="13"/>
        <v>0</v>
      </c>
      <c r="AR198" s="135" t="s">
        <v>123</v>
      </c>
      <c r="AT198" s="135" t="s">
        <v>121</v>
      </c>
      <c r="AU198" s="135" t="s">
        <v>84</v>
      </c>
      <c r="AY198" s="2" t="s">
        <v>118</v>
      </c>
      <c r="BE198" s="136">
        <f t="shared" si="14"/>
        <v>0</v>
      </c>
      <c r="BF198" s="136">
        <f t="shared" si="15"/>
        <v>0</v>
      </c>
      <c r="BG198" s="136">
        <f t="shared" si="16"/>
        <v>0</v>
      </c>
      <c r="BH198" s="136">
        <f t="shared" si="17"/>
        <v>0</v>
      </c>
      <c r="BI198" s="136">
        <f t="shared" si="18"/>
        <v>0</v>
      </c>
      <c r="BJ198" s="2" t="s">
        <v>82</v>
      </c>
      <c r="BK198" s="136">
        <f t="shared" si="19"/>
        <v>0</v>
      </c>
      <c r="BL198" s="2" t="s">
        <v>123</v>
      </c>
      <c r="BM198" s="135" t="s">
        <v>261</v>
      </c>
    </row>
    <row r="199" spans="2:65" s="17" customFormat="1" ht="218.65" customHeight="1">
      <c r="B199" s="18"/>
      <c r="C199" s="124" t="s">
        <v>262</v>
      </c>
      <c r="D199" s="124" t="s">
        <v>121</v>
      </c>
      <c r="E199" s="125" t="s">
        <v>263</v>
      </c>
      <c r="F199" s="126" t="s">
        <v>264</v>
      </c>
      <c r="G199" s="127" t="s">
        <v>160</v>
      </c>
      <c r="H199" s="128">
        <v>1</v>
      </c>
      <c r="I199" s="129"/>
      <c r="J199" s="130">
        <f t="shared" si="10"/>
        <v>0</v>
      </c>
      <c r="K199" s="126" t="s">
        <v>1</v>
      </c>
      <c r="L199" s="18"/>
      <c r="M199" s="131" t="s">
        <v>1</v>
      </c>
      <c r="N199" s="132" t="s">
        <v>39</v>
      </c>
      <c r="P199" s="133">
        <f t="shared" si="11"/>
        <v>0</v>
      </c>
      <c r="Q199" s="133">
        <v>0</v>
      </c>
      <c r="R199" s="133">
        <f t="shared" si="12"/>
        <v>0</v>
      </c>
      <c r="S199" s="133">
        <v>0</v>
      </c>
      <c r="T199" s="134">
        <f t="shared" si="13"/>
        <v>0</v>
      </c>
      <c r="AR199" s="135" t="s">
        <v>123</v>
      </c>
      <c r="AT199" s="135" t="s">
        <v>121</v>
      </c>
      <c r="AU199" s="135" t="s">
        <v>84</v>
      </c>
      <c r="AY199" s="2" t="s">
        <v>118</v>
      </c>
      <c r="BE199" s="136">
        <f t="shared" si="14"/>
        <v>0</v>
      </c>
      <c r="BF199" s="136">
        <f t="shared" si="15"/>
        <v>0</v>
      </c>
      <c r="BG199" s="136">
        <f t="shared" si="16"/>
        <v>0</v>
      </c>
      <c r="BH199" s="136">
        <f t="shared" si="17"/>
        <v>0</v>
      </c>
      <c r="BI199" s="136">
        <f t="shared" si="18"/>
        <v>0</v>
      </c>
      <c r="BJ199" s="2" t="s">
        <v>82</v>
      </c>
      <c r="BK199" s="136">
        <f t="shared" si="19"/>
        <v>0</v>
      </c>
      <c r="BL199" s="2" t="s">
        <v>123</v>
      </c>
      <c r="BM199" s="135" t="s">
        <v>265</v>
      </c>
    </row>
    <row r="200" spans="2:65" s="17" customFormat="1" ht="336.6" customHeight="1">
      <c r="B200" s="18"/>
      <c r="C200" s="124" t="s">
        <v>212</v>
      </c>
      <c r="D200" s="124" t="s">
        <v>121</v>
      </c>
      <c r="E200" s="125" t="s">
        <v>266</v>
      </c>
      <c r="F200" s="126" t="s">
        <v>267</v>
      </c>
      <c r="G200" s="127" t="s">
        <v>160</v>
      </c>
      <c r="H200" s="128">
        <v>1</v>
      </c>
      <c r="I200" s="129"/>
      <c r="J200" s="130">
        <f t="shared" si="10"/>
        <v>0</v>
      </c>
      <c r="K200" s="126" t="s">
        <v>1</v>
      </c>
      <c r="L200" s="18"/>
      <c r="M200" s="131" t="s">
        <v>1</v>
      </c>
      <c r="N200" s="132" t="s">
        <v>39</v>
      </c>
      <c r="P200" s="133">
        <f t="shared" si="11"/>
        <v>0</v>
      </c>
      <c r="Q200" s="133">
        <v>0</v>
      </c>
      <c r="R200" s="133">
        <f t="shared" si="12"/>
        <v>0</v>
      </c>
      <c r="S200" s="133">
        <v>0</v>
      </c>
      <c r="T200" s="134">
        <f t="shared" si="13"/>
        <v>0</v>
      </c>
      <c r="AR200" s="135" t="s">
        <v>123</v>
      </c>
      <c r="AT200" s="135" t="s">
        <v>121</v>
      </c>
      <c r="AU200" s="135" t="s">
        <v>84</v>
      </c>
      <c r="AY200" s="2" t="s">
        <v>118</v>
      </c>
      <c r="BE200" s="136">
        <f t="shared" si="14"/>
        <v>0</v>
      </c>
      <c r="BF200" s="136">
        <f t="shared" si="15"/>
        <v>0</v>
      </c>
      <c r="BG200" s="136">
        <f t="shared" si="16"/>
        <v>0</v>
      </c>
      <c r="BH200" s="136">
        <f t="shared" si="17"/>
        <v>0</v>
      </c>
      <c r="BI200" s="136">
        <f t="shared" si="18"/>
        <v>0</v>
      </c>
      <c r="BJ200" s="2" t="s">
        <v>82</v>
      </c>
      <c r="BK200" s="136">
        <f t="shared" si="19"/>
        <v>0</v>
      </c>
      <c r="BL200" s="2" t="s">
        <v>123</v>
      </c>
      <c r="BM200" s="135" t="s">
        <v>268</v>
      </c>
    </row>
    <row r="201" spans="2:65" s="17" customFormat="1" ht="284.45" customHeight="1">
      <c r="B201" s="18"/>
      <c r="C201" s="124" t="s">
        <v>269</v>
      </c>
      <c r="D201" s="124" t="s">
        <v>121</v>
      </c>
      <c r="E201" s="125" t="s">
        <v>270</v>
      </c>
      <c r="F201" s="126" t="s">
        <v>271</v>
      </c>
      <c r="G201" s="127" t="s">
        <v>160</v>
      </c>
      <c r="H201" s="128">
        <v>1</v>
      </c>
      <c r="I201" s="129"/>
      <c r="J201" s="130">
        <f t="shared" si="10"/>
        <v>0</v>
      </c>
      <c r="K201" s="126" t="s">
        <v>1</v>
      </c>
      <c r="L201" s="18"/>
      <c r="M201" s="131" t="s">
        <v>1</v>
      </c>
      <c r="N201" s="132" t="s">
        <v>39</v>
      </c>
      <c r="P201" s="133">
        <f t="shared" si="11"/>
        <v>0</v>
      </c>
      <c r="Q201" s="133">
        <v>0</v>
      </c>
      <c r="R201" s="133">
        <f t="shared" si="12"/>
        <v>0</v>
      </c>
      <c r="S201" s="133">
        <v>0</v>
      </c>
      <c r="T201" s="134">
        <f t="shared" si="13"/>
        <v>0</v>
      </c>
      <c r="AR201" s="135" t="s">
        <v>123</v>
      </c>
      <c r="AT201" s="135" t="s">
        <v>121</v>
      </c>
      <c r="AU201" s="135" t="s">
        <v>84</v>
      </c>
      <c r="AY201" s="2" t="s">
        <v>118</v>
      </c>
      <c r="BE201" s="136">
        <f t="shared" si="14"/>
        <v>0</v>
      </c>
      <c r="BF201" s="136">
        <f t="shared" si="15"/>
        <v>0</v>
      </c>
      <c r="BG201" s="136">
        <f t="shared" si="16"/>
        <v>0</v>
      </c>
      <c r="BH201" s="136">
        <f t="shared" si="17"/>
        <v>0</v>
      </c>
      <c r="BI201" s="136">
        <f t="shared" si="18"/>
        <v>0</v>
      </c>
      <c r="BJ201" s="2" t="s">
        <v>82</v>
      </c>
      <c r="BK201" s="136">
        <f t="shared" si="19"/>
        <v>0</v>
      </c>
      <c r="BL201" s="2" t="s">
        <v>123</v>
      </c>
      <c r="BM201" s="135" t="s">
        <v>272</v>
      </c>
    </row>
    <row r="202" spans="2:65" s="17" customFormat="1" ht="279.75" customHeight="1">
      <c r="B202" s="18"/>
      <c r="C202" s="124" t="s">
        <v>214</v>
      </c>
      <c r="D202" s="124" t="s">
        <v>121</v>
      </c>
      <c r="E202" s="125" t="s">
        <v>273</v>
      </c>
      <c r="F202" s="126" t="s">
        <v>274</v>
      </c>
      <c r="G202" s="127" t="s">
        <v>160</v>
      </c>
      <c r="H202" s="128">
        <v>1</v>
      </c>
      <c r="I202" s="129"/>
      <c r="J202" s="130">
        <f t="shared" si="10"/>
        <v>0</v>
      </c>
      <c r="K202" s="126" t="s">
        <v>1</v>
      </c>
      <c r="L202" s="18"/>
      <c r="M202" s="131" t="s">
        <v>1</v>
      </c>
      <c r="N202" s="132" t="s">
        <v>39</v>
      </c>
      <c r="P202" s="133">
        <f t="shared" si="11"/>
        <v>0</v>
      </c>
      <c r="Q202" s="133">
        <v>0</v>
      </c>
      <c r="R202" s="133">
        <f t="shared" si="12"/>
        <v>0</v>
      </c>
      <c r="S202" s="133">
        <v>0</v>
      </c>
      <c r="T202" s="134">
        <f t="shared" si="13"/>
        <v>0</v>
      </c>
      <c r="AR202" s="135" t="s">
        <v>123</v>
      </c>
      <c r="AT202" s="135" t="s">
        <v>121</v>
      </c>
      <c r="AU202" s="135" t="s">
        <v>84</v>
      </c>
      <c r="AY202" s="2" t="s">
        <v>118</v>
      </c>
      <c r="BE202" s="136">
        <f t="shared" si="14"/>
        <v>0</v>
      </c>
      <c r="BF202" s="136">
        <f t="shared" si="15"/>
        <v>0</v>
      </c>
      <c r="BG202" s="136">
        <f t="shared" si="16"/>
        <v>0</v>
      </c>
      <c r="BH202" s="136">
        <f t="shared" si="17"/>
        <v>0</v>
      </c>
      <c r="BI202" s="136">
        <f t="shared" si="18"/>
        <v>0</v>
      </c>
      <c r="BJ202" s="2" t="s">
        <v>82</v>
      </c>
      <c r="BK202" s="136">
        <f t="shared" si="19"/>
        <v>0</v>
      </c>
      <c r="BL202" s="2" t="s">
        <v>123</v>
      </c>
      <c r="BM202" s="135" t="s">
        <v>275</v>
      </c>
    </row>
    <row r="203" spans="2:65" s="17" customFormat="1" ht="168" customHeight="1">
      <c r="B203" s="18"/>
      <c r="C203" s="124" t="s">
        <v>276</v>
      </c>
      <c r="D203" s="124" t="s">
        <v>121</v>
      </c>
      <c r="E203" s="125" t="s">
        <v>277</v>
      </c>
      <c r="F203" s="126" t="s">
        <v>278</v>
      </c>
      <c r="G203" s="127" t="s">
        <v>160</v>
      </c>
      <c r="H203" s="128">
        <v>1</v>
      </c>
      <c r="I203" s="129"/>
      <c r="J203" s="130">
        <f t="shared" si="10"/>
        <v>0</v>
      </c>
      <c r="K203" s="126" t="s">
        <v>1</v>
      </c>
      <c r="L203" s="18"/>
      <c r="M203" s="131" t="s">
        <v>1</v>
      </c>
      <c r="N203" s="132" t="s">
        <v>39</v>
      </c>
      <c r="P203" s="133">
        <f t="shared" si="11"/>
        <v>0</v>
      </c>
      <c r="Q203" s="133">
        <v>0</v>
      </c>
      <c r="R203" s="133">
        <f t="shared" si="12"/>
        <v>0</v>
      </c>
      <c r="S203" s="133">
        <v>0</v>
      </c>
      <c r="T203" s="134">
        <f t="shared" si="13"/>
        <v>0</v>
      </c>
      <c r="AR203" s="135" t="s">
        <v>123</v>
      </c>
      <c r="AT203" s="135" t="s">
        <v>121</v>
      </c>
      <c r="AU203" s="135" t="s">
        <v>84</v>
      </c>
      <c r="AY203" s="2" t="s">
        <v>118</v>
      </c>
      <c r="BE203" s="136">
        <f t="shared" si="14"/>
        <v>0</v>
      </c>
      <c r="BF203" s="136">
        <f t="shared" si="15"/>
        <v>0</v>
      </c>
      <c r="BG203" s="136">
        <f t="shared" si="16"/>
        <v>0</v>
      </c>
      <c r="BH203" s="136">
        <f t="shared" si="17"/>
        <v>0</v>
      </c>
      <c r="BI203" s="136">
        <f t="shared" si="18"/>
        <v>0</v>
      </c>
      <c r="BJ203" s="2" t="s">
        <v>82</v>
      </c>
      <c r="BK203" s="136">
        <f t="shared" si="19"/>
        <v>0</v>
      </c>
      <c r="BL203" s="2" t="s">
        <v>123</v>
      </c>
      <c r="BM203" s="135" t="s">
        <v>279</v>
      </c>
    </row>
    <row r="204" spans="2:65" s="17" customFormat="1" ht="62.65" customHeight="1">
      <c r="B204" s="18"/>
      <c r="C204" s="124" t="s">
        <v>216</v>
      </c>
      <c r="D204" s="124" t="s">
        <v>121</v>
      </c>
      <c r="E204" s="125" t="s">
        <v>280</v>
      </c>
      <c r="F204" s="126" t="s">
        <v>281</v>
      </c>
      <c r="G204" s="127" t="s">
        <v>160</v>
      </c>
      <c r="H204" s="128">
        <v>1</v>
      </c>
      <c r="I204" s="129"/>
      <c r="J204" s="130">
        <f t="shared" si="10"/>
        <v>0</v>
      </c>
      <c r="K204" s="126" t="s">
        <v>1</v>
      </c>
      <c r="L204" s="18"/>
      <c r="M204" s="131" t="s">
        <v>1</v>
      </c>
      <c r="N204" s="132" t="s">
        <v>39</v>
      </c>
      <c r="P204" s="133">
        <f t="shared" si="11"/>
        <v>0</v>
      </c>
      <c r="Q204" s="133">
        <v>0</v>
      </c>
      <c r="R204" s="133">
        <f t="shared" si="12"/>
        <v>0</v>
      </c>
      <c r="S204" s="133">
        <v>0</v>
      </c>
      <c r="T204" s="134">
        <f t="shared" si="13"/>
        <v>0</v>
      </c>
      <c r="AR204" s="135" t="s">
        <v>123</v>
      </c>
      <c r="AT204" s="135" t="s">
        <v>121</v>
      </c>
      <c r="AU204" s="135" t="s">
        <v>84</v>
      </c>
      <c r="AY204" s="2" t="s">
        <v>118</v>
      </c>
      <c r="BE204" s="136">
        <f t="shared" si="14"/>
        <v>0</v>
      </c>
      <c r="BF204" s="136">
        <f t="shared" si="15"/>
        <v>0</v>
      </c>
      <c r="BG204" s="136">
        <f t="shared" si="16"/>
        <v>0</v>
      </c>
      <c r="BH204" s="136">
        <f t="shared" si="17"/>
        <v>0</v>
      </c>
      <c r="BI204" s="136">
        <f t="shared" si="18"/>
        <v>0</v>
      </c>
      <c r="BJ204" s="2" t="s">
        <v>82</v>
      </c>
      <c r="BK204" s="136">
        <f t="shared" si="19"/>
        <v>0</v>
      </c>
      <c r="BL204" s="2" t="s">
        <v>123</v>
      </c>
      <c r="BM204" s="135" t="s">
        <v>282</v>
      </c>
    </row>
    <row r="205" spans="2:65" s="17" customFormat="1" ht="284.45" customHeight="1">
      <c r="B205" s="18"/>
      <c r="C205" s="124" t="s">
        <v>283</v>
      </c>
      <c r="D205" s="124" t="s">
        <v>121</v>
      </c>
      <c r="E205" s="125" t="s">
        <v>284</v>
      </c>
      <c r="F205" s="126" t="s">
        <v>285</v>
      </c>
      <c r="G205" s="127" t="s">
        <v>160</v>
      </c>
      <c r="H205" s="128">
        <v>1</v>
      </c>
      <c r="I205" s="129"/>
      <c r="J205" s="130">
        <f t="shared" si="10"/>
        <v>0</v>
      </c>
      <c r="K205" s="126" t="s">
        <v>1</v>
      </c>
      <c r="L205" s="18"/>
      <c r="M205" s="131" t="s">
        <v>1</v>
      </c>
      <c r="N205" s="132" t="s">
        <v>39</v>
      </c>
      <c r="P205" s="133">
        <f t="shared" si="11"/>
        <v>0</v>
      </c>
      <c r="Q205" s="133">
        <v>0</v>
      </c>
      <c r="R205" s="133">
        <f t="shared" si="12"/>
        <v>0</v>
      </c>
      <c r="S205" s="133">
        <v>0</v>
      </c>
      <c r="T205" s="134">
        <f t="shared" si="13"/>
        <v>0</v>
      </c>
      <c r="AR205" s="135" t="s">
        <v>123</v>
      </c>
      <c r="AT205" s="135" t="s">
        <v>121</v>
      </c>
      <c r="AU205" s="135" t="s">
        <v>84</v>
      </c>
      <c r="AY205" s="2" t="s">
        <v>118</v>
      </c>
      <c r="BE205" s="136">
        <f t="shared" si="14"/>
        <v>0</v>
      </c>
      <c r="BF205" s="136">
        <f t="shared" si="15"/>
        <v>0</v>
      </c>
      <c r="BG205" s="136">
        <f t="shared" si="16"/>
        <v>0</v>
      </c>
      <c r="BH205" s="136">
        <f t="shared" si="17"/>
        <v>0</v>
      </c>
      <c r="BI205" s="136">
        <f t="shared" si="18"/>
        <v>0</v>
      </c>
      <c r="BJ205" s="2" t="s">
        <v>82</v>
      </c>
      <c r="BK205" s="136">
        <f t="shared" si="19"/>
        <v>0</v>
      </c>
      <c r="BL205" s="2" t="s">
        <v>123</v>
      </c>
      <c r="BM205" s="135" t="s">
        <v>286</v>
      </c>
    </row>
    <row r="206" spans="2:65" s="17" customFormat="1" ht="44.25" customHeight="1">
      <c r="B206" s="18"/>
      <c r="C206" s="124" t="s">
        <v>219</v>
      </c>
      <c r="D206" s="124" t="s">
        <v>121</v>
      </c>
      <c r="E206" s="125" t="s">
        <v>287</v>
      </c>
      <c r="F206" s="126" t="s">
        <v>288</v>
      </c>
      <c r="G206" s="127" t="s">
        <v>160</v>
      </c>
      <c r="H206" s="128">
        <v>1</v>
      </c>
      <c r="I206" s="129"/>
      <c r="J206" s="130">
        <f t="shared" si="10"/>
        <v>0</v>
      </c>
      <c r="K206" s="126" t="s">
        <v>1</v>
      </c>
      <c r="L206" s="18"/>
      <c r="M206" s="131" t="s">
        <v>1</v>
      </c>
      <c r="N206" s="132" t="s">
        <v>39</v>
      </c>
      <c r="P206" s="133">
        <f t="shared" si="11"/>
        <v>0</v>
      </c>
      <c r="Q206" s="133">
        <v>0</v>
      </c>
      <c r="R206" s="133">
        <f t="shared" si="12"/>
        <v>0</v>
      </c>
      <c r="S206" s="133">
        <v>0</v>
      </c>
      <c r="T206" s="134">
        <f t="shared" si="13"/>
        <v>0</v>
      </c>
      <c r="AR206" s="135" t="s">
        <v>123</v>
      </c>
      <c r="AT206" s="135" t="s">
        <v>121</v>
      </c>
      <c r="AU206" s="135" t="s">
        <v>84</v>
      </c>
      <c r="AY206" s="2" t="s">
        <v>118</v>
      </c>
      <c r="BE206" s="136">
        <f t="shared" si="14"/>
        <v>0</v>
      </c>
      <c r="BF206" s="136">
        <f t="shared" si="15"/>
        <v>0</v>
      </c>
      <c r="BG206" s="136">
        <f t="shared" si="16"/>
        <v>0</v>
      </c>
      <c r="BH206" s="136">
        <f t="shared" si="17"/>
        <v>0</v>
      </c>
      <c r="BI206" s="136">
        <f t="shared" si="18"/>
        <v>0</v>
      </c>
      <c r="BJ206" s="2" t="s">
        <v>82</v>
      </c>
      <c r="BK206" s="136">
        <f t="shared" si="19"/>
        <v>0</v>
      </c>
      <c r="BL206" s="2" t="s">
        <v>123</v>
      </c>
      <c r="BM206" s="135" t="s">
        <v>289</v>
      </c>
    </row>
    <row r="207" spans="2:65" s="17" customFormat="1" ht="66.75" customHeight="1">
      <c r="B207" s="18"/>
      <c r="C207" s="124" t="s">
        <v>290</v>
      </c>
      <c r="D207" s="124" t="s">
        <v>121</v>
      </c>
      <c r="E207" s="125" t="s">
        <v>291</v>
      </c>
      <c r="F207" s="126" t="s">
        <v>292</v>
      </c>
      <c r="G207" s="127" t="s">
        <v>160</v>
      </c>
      <c r="H207" s="128">
        <v>1</v>
      </c>
      <c r="I207" s="129"/>
      <c r="J207" s="130">
        <f t="shared" si="10"/>
        <v>0</v>
      </c>
      <c r="K207" s="126" t="s">
        <v>1</v>
      </c>
      <c r="L207" s="18"/>
      <c r="M207" s="131" t="s">
        <v>1</v>
      </c>
      <c r="N207" s="132" t="s">
        <v>39</v>
      </c>
      <c r="P207" s="133">
        <f t="shared" si="11"/>
        <v>0</v>
      </c>
      <c r="Q207" s="133">
        <v>0</v>
      </c>
      <c r="R207" s="133">
        <f t="shared" si="12"/>
        <v>0</v>
      </c>
      <c r="S207" s="133">
        <v>0</v>
      </c>
      <c r="T207" s="134">
        <f t="shared" si="13"/>
        <v>0</v>
      </c>
      <c r="AR207" s="135" t="s">
        <v>123</v>
      </c>
      <c r="AT207" s="135" t="s">
        <v>121</v>
      </c>
      <c r="AU207" s="135" t="s">
        <v>84</v>
      </c>
      <c r="AY207" s="2" t="s">
        <v>118</v>
      </c>
      <c r="BE207" s="136">
        <f t="shared" si="14"/>
        <v>0</v>
      </c>
      <c r="BF207" s="136">
        <f t="shared" si="15"/>
        <v>0</v>
      </c>
      <c r="BG207" s="136">
        <f t="shared" si="16"/>
        <v>0</v>
      </c>
      <c r="BH207" s="136">
        <f t="shared" si="17"/>
        <v>0</v>
      </c>
      <c r="BI207" s="136">
        <f t="shared" si="18"/>
        <v>0</v>
      </c>
      <c r="BJ207" s="2" t="s">
        <v>82</v>
      </c>
      <c r="BK207" s="136">
        <f t="shared" si="19"/>
        <v>0</v>
      </c>
      <c r="BL207" s="2" t="s">
        <v>123</v>
      </c>
      <c r="BM207" s="135" t="s">
        <v>293</v>
      </c>
    </row>
    <row r="208" spans="2:65" s="17" customFormat="1" ht="114.95" customHeight="1">
      <c r="B208" s="18"/>
      <c r="C208" s="124" t="s">
        <v>221</v>
      </c>
      <c r="D208" s="124" t="s">
        <v>121</v>
      </c>
      <c r="E208" s="125" t="s">
        <v>294</v>
      </c>
      <c r="F208" s="126" t="s">
        <v>295</v>
      </c>
      <c r="G208" s="127" t="s">
        <v>160</v>
      </c>
      <c r="H208" s="128">
        <v>1</v>
      </c>
      <c r="I208" s="129"/>
      <c r="J208" s="130">
        <f t="shared" si="10"/>
        <v>0</v>
      </c>
      <c r="K208" s="126" t="s">
        <v>1</v>
      </c>
      <c r="L208" s="18"/>
      <c r="M208" s="131" t="s">
        <v>1</v>
      </c>
      <c r="N208" s="132" t="s">
        <v>39</v>
      </c>
      <c r="P208" s="133">
        <f t="shared" si="11"/>
        <v>0</v>
      </c>
      <c r="Q208" s="133">
        <v>0</v>
      </c>
      <c r="R208" s="133">
        <f t="shared" si="12"/>
        <v>0</v>
      </c>
      <c r="S208" s="133">
        <v>0</v>
      </c>
      <c r="T208" s="134">
        <f t="shared" si="13"/>
        <v>0</v>
      </c>
      <c r="AR208" s="135" t="s">
        <v>123</v>
      </c>
      <c r="AT208" s="135" t="s">
        <v>121</v>
      </c>
      <c r="AU208" s="135" t="s">
        <v>84</v>
      </c>
      <c r="AY208" s="2" t="s">
        <v>118</v>
      </c>
      <c r="BE208" s="136">
        <f t="shared" si="14"/>
        <v>0</v>
      </c>
      <c r="BF208" s="136">
        <f t="shared" si="15"/>
        <v>0</v>
      </c>
      <c r="BG208" s="136">
        <f t="shared" si="16"/>
        <v>0</v>
      </c>
      <c r="BH208" s="136">
        <f t="shared" si="17"/>
        <v>0</v>
      </c>
      <c r="BI208" s="136">
        <f t="shared" si="18"/>
        <v>0</v>
      </c>
      <c r="BJ208" s="2" t="s">
        <v>82</v>
      </c>
      <c r="BK208" s="136">
        <f t="shared" si="19"/>
        <v>0</v>
      </c>
      <c r="BL208" s="2" t="s">
        <v>123</v>
      </c>
      <c r="BM208" s="135" t="s">
        <v>296</v>
      </c>
    </row>
    <row r="209" spans="2:65" s="17" customFormat="1" ht="66.75" customHeight="1">
      <c r="B209" s="18"/>
      <c r="C209" s="124" t="s">
        <v>297</v>
      </c>
      <c r="D209" s="124" t="s">
        <v>121</v>
      </c>
      <c r="E209" s="125" t="s">
        <v>298</v>
      </c>
      <c r="F209" s="126" t="s">
        <v>299</v>
      </c>
      <c r="G209" s="127" t="s">
        <v>160</v>
      </c>
      <c r="H209" s="128">
        <v>3</v>
      </c>
      <c r="I209" s="129"/>
      <c r="J209" s="130">
        <f t="shared" si="10"/>
        <v>0</v>
      </c>
      <c r="K209" s="126" t="s">
        <v>1</v>
      </c>
      <c r="L209" s="18"/>
      <c r="M209" s="131" t="s">
        <v>1</v>
      </c>
      <c r="N209" s="132" t="s">
        <v>39</v>
      </c>
      <c r="P209" s="133">
        <f t="shared" si="11"/>
        <v>0</v>
      </c>
      <c r="Q209" s="133">
        <v>0</v>
      </c>
      <c r="R209" s="133">
        <f t="shared" si="12"/>
        <v>0</v>
      </c>
      <c r="S209" s="133">
        <v>0</v>
      </c>
      <c r="T209" s="134">
        <f t="shared" si="13"/>
        <v>0</v>
      </c>
      <c r="AR209" s="135" t="s">
        <v>123</v>
      </c>
      <c r="AT209" s="135" t="s">
        <v>121</v>
      </c>
      <c r="AU209" s="135" t="s">
        <v>84</v>
      </c>
      <c r="AY209" s="2" t="s">
        <v>118</v>
      </c>
      <c r="BE209" s="136">
        <f t="shared" si="14"/>
        <v>0</v>
      </c>
      <c r="BF209" s="136">
        <f t="shared" si="15"/>
        <v>0</v>
      </c>
      <c r="BG209" s="136">
        <f t="shared" si="16"/>
        <v>0</v>
      </c>
      <c r="BH209" s="136">
        <f t="shared" si="17"/>
        <v>0</v>
      </c>
      <c r="BI209" s="136">
        <f t="shared" si="18"/>
        <v>0</v>
      </c>
      <c r="BJ209" s="2" t="s">
        <v>82</v>
      </c>
      <c r="BK209" s="136">
        <f t="shared" si="19"/>
        <v>0</v>
      </c>
      <c r="BL209" s="2" t="s">
        <v>123</v>
      </c>
      <c r="BM209" s="135" t="s">
        <v>300</v>
      </c>
    </row>
    <row r="210" spans="2:65" s="17" customFormat="1" ht="101.25" customHeight="1">
      <c r="B210" s="18"/>
      <c r="C210" s="124" t="s">
        <v>224</v>
      </c>
      <c r="D210" s="124" t="s">
        <v>121</v>
      </c>
      <c r="E210" s="125" t="s">
        <v>202</v>
      </c>
      <c r="F210" s="126" t="s">
        <v>301</v>
      </c>
      <c r="G210" s="127" t="s">
        <v>160</v>
      </c>
      <c r="H210" s="128">
        <v>1</v>
      </c>
      <c r="I210" s="129"/>
      <c r="J210" s="130">
        <f t="shared" si="10"/>
        <v>0</v>
      </c>
      <c r="K210" s="126" t="s">
        <v>1</v>
      </c>
      <c r="L210" s="18"/>
      <c r="M210" s="131" t="s">
        <v>1</v>
      </c>
      <c r="N210" s="132" t="s">
        <v>39</v>
      </c>
      <c r="P210" s="133">
        <f t="shared" si="11"/>
        <v>0</v>
      </c>
      <c r="Q210" s="133">
        <v>0</v>
      </c>
      <c r="R210" s="133">
        <f t="shared" si="12"/>
        <v>0</v>
      </c>
      <c r="S210" s="133">
        <v>0</v>
      </c>
      <c r="T210" s="134">
        <f t="shared" si="13"/>
        <v>0</v>
      </c>
      <c r="AR210" s="135" t="s">
        <v>123</v>
      </c>
      <c r="AT210" s="135" t="s">
        <v>121</v>
      </c>
      <c r="AU210" s="135" t="s">
        <v>84</v>
      </c>
      <c r="AY210" s="2" t="s">
        <v>118</v>
      </c>
      <c r="BE210" s="136">
        <f t="shared" si="14"/>
        <v>0</v>
      </c>
      <c r="BF210" s="136">
        <f t="shared" si="15"/>
        <v>0</v>
      </c>
      <c r="BG210" s="136">
        <f t="shared" si="16"/>
        <v>0</v>
      </c>
      <c r="BH210" s="136">
        <f t="shared" si="17"/>
        <v>0</v>
      </c>
      <c r="BI210" s="136">
        <f t="shared" si="18"/>
        <v>0</v>
      </c>
      <c r="BJ210" s="2" t="s">
        <v>82</v>
      </c>
      <c r="BK210" s="136">
        <f t="shared" si="19"/>
        <v>0</v>
      </c>
      <c r="BL210" s="2" t="s">
        <v>123</v>
      </c>
      <c r="BM210" s="135" t="s">
        <v>302</v>
      </c>
    </row>
    <row r="211" spans="2:65" s="17" customFormat="1" ht="55.5" customHeight="1">
      <c r="B211" s="18"/>
      <c r="C211" s="124" t="s">
        <v>303</v>
      </c>
      <c r="D211" s="124" t="s">
        <v>121</v>
      </c>
      <c r="E211" s="125" t="s">
        <v>304</v>
      </c>
      <c r="F211" s="126" t="s">
        <v>305</v>
      </c>
      <c r="G211" s="127" t="s">
        <v>160</v>
      </c>
      <c r="H211" s="128">
        <v>1</v>
      </c>
      <c r="I211" s="129"/>
      <c r="J211" s="130">
        <f t="shared" si="10"/>
        <v>0</v>
      </c>
      <c r="K211" s="126" t="s">
        <v>1</v>
      </c>
      <c r="L211" s="18"/>
      <c r="M211" s="131" t="s">
        <v>1</v>
      </c>
      <c r="N211" s="132" t="s">
        <v>39</v>
      </c>
      <c r="P211" s="133">
        <f t="shared" si="11"/>
        <v>0</v>
      </c>
      <c r="Q211" s="133">
        <v>0</v>
      </c>
      <c r="R211" s="133">
        <f t="shared" si="12"/>
        <v>0</v>
      </c>
      <c r="S211" s="133">
        <v>0</v>
      </c>
      <c r="T211" s="134">
        <f t="shared" si="13"/>
        <v>0</v>
      </c>
      <c r="AR211" s="135" t="s">
        <v>123</v>
      </c>
      <c r="AT211" s="135" t="s">
        <v>121</v>
      </c>
      <c r="AU211" s="135" t="s">
        <v>84</v>
      </c>
      <c r="AY211" s="2" t="s">
        <v>118</v>
      </c>
      <c r="BE211" s="136">
        <f t="shared" si="14"/>
        <v>0</v>
      </c>
      <c r="BF211" s="136">
        <f t="shared" si="15"/>
        <v>0</v>
      </c>
      <c r="BG211" s="136">
        <f t="shared" si="16"/>
        <v>0</v>
      </c>
      <c r="BH211" s="136">
        <f t="shared" si="17"/>
        <v>0</v>
      </c>
      <c r="BI211" s="136">
        <f t="shared" si="18"/>
        <v>0</v>
      </c>
      <c r="BJ211" s="2" t="s">
        <v>82</v>
      </c>
      <c r="BK211" s="136">
        <f t="shared" si="19"/>
        <v>0</v>
      </c>
      <c r="BL211" s="2" t="s">
        <v>123</v>
      </c>
      <c r="BM211" s="135" t="s">
        <v>306</v>
      </c>
    </row>
    <row r="212" spans="2:65" s="17" customFormat="1" ht="78" customHeight="1">
      <c r="B212" s="18"/>
      <c r="C212" s="124" t="s">
        <v>226</v>
      </c>
      <c r="D212" s="124" t="s">
        <v>121</v>
      </c>
      <c r="E212" s="125" t="s">
        <v>184</v>
      </c>
      <c r="F212" s="126" t="s">
        <v>307</v>
      </c>
      <c r="G212" s="127" t="s">
        <v>160</v>
      </c>
      <c r="H212" s="128">
        <v>1</v>
      </c>
      <c r="I212" s="129"/>
      <c r="J212" s="130">
        <f t="shared" si="10"/>
        <v>0</v>
      </c>
      <c r="K212" s="126" t="s">
        <v>1</v>
      </c>
      <c r="L212" s="18"/>
      <c r="M212" s="131" t="s">
        <v>1</v>
      </c>
      <c r="N212" s="132" t="s">
        <v>39</v>
      </c>
      <c r="P212" s="133">
        <f t="shared" si="11"/>
        <v>0</v>
      </c>
      <c r="Q212" s="133">
        <v>0</v>
      </c>
      <c r="R212" s="133">
        <f t="shared" si="12"/>
        <v>0</v>
      </c>
      <c r="S212" s="133">
        <v>0</v>
      </c>
      <c r="T212" s="134">
        <f t="shared" si="13"/>
        <v>0</v>
      </c>
      <c r="AR212" s="135" t="s">
        <v>123</v>
      </c>
      <c r="AT212" s="135" t="s">
        <v>121</v>
      </c>
      <c r="AU212" s="135" t="s">
        <v>84</v>
      </c>
      <c r="AY212" s="2" t="s">
        <v>118</v>
      </c>
      <c r="BE212" s="136">
        <f t="shared" si="14"/>
        <v>0</v>
      </c>
      <c r="BF212" s="136">
        <f t="shared" si="15"/>
        <v>0</v>
      </c>
      <c r="BG212" s="136">
        <f t="shared" si="16"/>
        <v>0</v>
      </c>
      <c r="BH212" s="136">
        <f t="shared" si="17"/>
        <v>0</v>
      </c>
      <c r="BI212" s="136">
        <f t="shared" si="18"/>
        <v>0</v>
      </c>
      <c r="BJ212" s="2" t="s">
        <v>82</v>
      </c>
      <c r="BK212" s="136">
        <f t="shared" si="19"/>
        <v>0</v>
      </c>
      <c r="BL212" s="2" t="s">
        <v>123</v>
      </c>
      <c r="BM212" s="135" t="s">
        <v>308</v>
      </c>
    </row>
    <row r="213" spans="2:65" s="17" customFormat="1" ht="78" customHeight="1">
      <c r="B213" s="18"/>
      <c r="C213" s="124" t="s">
        <v>309</v>
      </c>
      <c r="D213" s="124" t="s">
        <v>121</v>
      </c>
      <c r="E213" s="125" t="s">
        <v>208</v>
      </c>
      <c r="F213" s="126" t="s">
        <v>310</v>
      </c>
      <c r="G213" s="127" t="s">
        <v>160</v>
      </c>
      <c r="H213" s="128">
        <v>1</v>
      </c>
      <c r="I213" s="129"/>
      <c r="J213" s="130">
        <f t="shared" si="10"/>
        <v>0</v>
      </c>
      <c r="K213" s="126" t="s">
        <v>1</v>
      </c>
      <c r="L213" s="18"/>
      <c r="M213" s="131" t="s">
        <v>1</v>
      </c>
      <c r="N213" s="132" t="s">
        <v>39</v>
      </c>
      <c r="P213" s="133">
        <f t="shared" si="11"/>
        <v>0</v>
      </c>
      <c r="Q213" s="133">
        <v>0</v>
      </c>
      <c r="R213" s="133">
        <f t="shared" si="12"/>
        <v>0</v>
      </c>
      <c r="S213" s="133">
        <v>0</v>
      </c>
      <c r="T213" s="134">
        <f t="shared" si="13"/>
        <v>0</v>
      </c>
      <c r="AR213" s="135" t="s">
        <v>123</v>
      </c>
      <c r="AT213" s="135" t="s">
        <v>121</v>
      </c>
      <c r="AU213" s="135" t="s">
        <v>84</v>
      </c>
      <c r="AY213" s="2" t="s">
        <v>118</v>
      </c>
      <c r="BE213" s="136">
        <f t="shared" si="14"/>
        <v>0</v>
      </c>
      <c r="BF213" s="136">
        <f t="shared" si="15"/>
        <v>0</v>
      </c>
      <c r="BG213" s="136">
        <f t="shared" si="16"/>
        <v>0</v>
      </c>
      <c r="BH213" s="136">
        <f t="shared" si="17"/>
        <v>0</v>
      </c>
      <c r="BI213" s="136">
        <f t="shared" si="18"/>
        <v>0</v>
      </c>
      <c r="BJ213" s="2" t="s">
        <v>82</v>
      </c>
      <c r="BK213" s="136">
        <f t="shared" si="19"/>
        <v>0</v>
      </c>
      <c r="BL213" s="2" t="s">
        <v>123</v>
      </c>
      <c r="BM213" s="135" t="s">
        <v>311</v>
      </c>
    </row>
    <row r="214" spans="2:65" s="17" customFormat="1" ht="101.25" customHeight="1">
      <c r="B214" s="18"/>
      <c r="C214" s="124" t="s">
        <v>229</v>
      </c>
      <c r="D214" s="124" t="s">
        <v>121</v>
      </c>
      <c r="E214" s="125" t="s">
        <v>188</v>
      </c>
      <c r="F214" s="126" t="s">
        <v>312</v>
      </c>
      <c r="G214" s="127" t="s">
        <v>160</v>
      </c>
      <c r="H214" s="128">
        <v>1</v>
      </c>
      <c r="I214" s="129"/>
      <c r="J214" s="130">
        <f t="shared" si="10"/>
        <v>0</v>
      </c>
      <c r="K214" s="126" t="s">
        <v>1</v>
      </c>
      <c r="L214" s="18"/>
      <c r="M214" s="131" t="s">
        <v>1</v>
      </c>
      <c r="N214" s="132" t="s">
        <v>39</v>
      </c>
      <c r="P214" s="133">
        <f t="shared" si="11"/>
        <v>0</v>
      </c>
      <c r="Q214" s="133">
        <v>0</v>
      </c>
      <c r="R214" s="133">
        <f t="shared" si="12"/>
        <v>0</v>
      </c>
      <c r="S214" s="133">
        <v>0</v>
      </c>
      <c r="T214" s="134">
        <f t="shared" si="13"/>
        <v>0</v>
      </c>
      <c r="AR214" s="135" t="s">
        <v>123</v>
      </c>
      <c r="AT214" s="135" t="s">
        <v>121</v>
      </c>
      <c r="AU214" s="135" t="s">
        <v>84</v>
      </c>
      <c r="AY214" s="2" t="s">
        <v>118</v>
      </c>
      <c r="BE214" s="136">
        <f t="shared" si="14"/>
        <v>0</v>
      </c>
      <c r="BF214" s="136">
        <f t="shared" si="15"/>
        <v>0</v>
      </c>
      <c r="BG214" s="136">
        <f t="shared" si="16"/>
        <v>0</v>
      </c>
      <c r="BH214" s="136">
        <f t="shared" si="17"/>
        <v>0</v>
      </c>
      <c r="BI214" s="136">
        <f t="shared" si="18"/>
        <v>0</v>
      </c>
      <c r="BJ214" s="2" t="s">
        <v>82</v>
      </c>
      <c r="BK214" s="136">
        <f t="shared" si="19"/>
        <v>0</v>
      </c>
      <c r="BL214" s="2" t="s">
        <v>123</v>
      </c>
      <c r="BM214" s="135" t="s">
        <v>313</v>
      </c>
    </row>
    <row r="215" spans="2:65" s="111" customFormat="1" ht="22.9" customHeight="1">
      <c r="B215" s="112"/>
      <c r="D215" s="113" t="s">
        <v>73</v>
      </c>
      <c r="E215" s="122" t="s">
        <v>314</v>
      </c>
      <c r="F215" s="122" t="s">
        <v>315</v>
      </c>
      <c r="I215" s="115"/>
      <c r="J215" s="123">
        <f>BK215</f>
        <v>0</v>
      </c>
      <c r="L215" s="112"/>
      <c r="M215" s="117"/>
      <c r="P215" s="118">
        <f>SUM(P216:P230)</f>
        <v>0</v>
      </c>
      <c r="R215" s="118">
        <f>SUM(R216:R230)</f>
        <v>0</v>
      </c>
      <c r="T215" s="119">
        <f>SUM(T216:T230)</f>
        <v>0</v>
      </c>
      <c r="AR215" s="113" t="s">
        <v>82</v>
      </c>
      <c r="AT215" s="120" t="s">
        <v>73</v>
      </c>
      <c r="AU215" s="120" t="s">
        <v>82</v>
      </c>
      <c r="AY215" s="113" t="s">
        <v>118</v>
      </c>
      <c r="BK215" s="121">
        <f>SUM(BK216:BK230)</f>
        <v>0</v>
      </c>
    </row>
    <row r="216" spans="2:65" s="17" customFormat="1" ht="128.65" customHeight="1">
      <c r="B216" s="18"/>
      <c r="C216" s="124" t="s">
        <v>316</v>
      </c>
      <c r="D216" s="124" t="s">
        <v>121</v>
      </c>
      <c r="E216" s="125" t="s">
        <v>317</v>
      </c>
      <c r="F216" s="126" t="s">
        <v>318</v>
      </c>
      <c r="G216" s="127" t="s">
        <v>160</v>
      </c>
      <c r="H216" s="128">
        <v>1</v>
      </c>
      <c r="I216" s="129"/>
      <c r="J216" s="130">
        <f t="shared" ref="J216:J230" si="20">ROUND(I216*H216,2)</f>
        <v>0</v>
      </c>
      <c r="K216" s="126" t="s">
        <v>1</v>
      </c>
      <c r="L216" s="18"/>
      <c r="M216" s="131" t="s">
        <v>1</v>
      </c>
      <c r="N216" s="132" t="s">
        <v>39</v>
      </c>
      <c r="P216" s="133">
        <f t="shared" ref="P216:P230" si="21">O216*H216</f>
        <v>0</v>
      </c>
      <c r="Q216" s="133">
        <v>0</v>
      </c>
      <c r="R216" s="133">
        <f t="shared" ref="R216:R230" si="22">Q216*H216</f>
        <v>0</v>
      </c>
      <c r="S216" s="133">
        <v>0</v>
      </c>
      <c r="T216" s="134">
        <f t="shared" ref="T216:T230" si="23">S216*H216</f>
        <v>0</v>
      </c>
      <c r="AR216" s="135" t="s">
        <v>123</v>
      </c>
      <c r="AT216" s="135" t="s">
        <v>121</v>
      </c>
      <c r="AU216" s="135" t="s">
        <v>84</v>
      </c>
      <c r="AY216" s="2" t="s">
        <v>118</v>
      </c>
      <c r="BE216" s="136">
        <f t="shared" ref="BE216:BE230" si="24">IF(N216="základní",J216,0)</f>
        <v>0</v>
      </c>
      <c r="BF216" s="136">
        <f t="shared" ref="BF216:BF230" si="25">IF(N216="snížená",J216,0)</f>
        <v>0</v>
      </c>
      <c r="BG216" s="136">
        <f t="shared" ref="BG216:BG230" si="26">IF(N216="zákl. přenesená",J216,0)</f>
        <v>0</v>
      </c>
      <c r="BH216" s="136">
        <f t="shared" ref="BH216:BH230" si="27">IF(N216="sníž. přenesená",J216,0)</f>
        <v>0</v>
      </c>
      <c r="BI216" s="136">
        <f t="shared" ref="BI216:BI230" si="28">IF(N216="nulová",J216,0)</f>
        <v>0</v>
      </c>
      <c r="BJ216" s="2" t="s">
        <v>82</v>
      </c>
      <c r="BK216" s="136">
        <f t="shared" ref="BK216:BK230" si="29">ROUND(I216*H216,2)</f>
        <v>0</v>
      </c>
      <c r="BL216" s="2" t="s">
        <v>123</v>
      </c>
      <c r="BM216" s="135" t="s">
        <v>319</v>
      </c>
    </row>
    <row r="217" spans="2:65" s="17" customFormat="1" ht="78" customHeight="1">
      <c r="B217" s="18"/>
      <c r="C217" s="124" t="s">
        <v>231</v>
      </c>
      <c r="D217" s="124" t="s">
        <v>121</v>
      </c>
      <c r="E217" s="125" t="s">
        <v>320</v>
      </c>
      <c r="F217" s="126" t="s">
        <v>321</v>
      </c>
      <c r="G217" s="127" t="s">
        <v>160</v>
      </c>
      <c r="H217" s="128">
        <v>1</v>
      </c>
      <c r="I217" s="129"/>
      <c r="J217" s="130">
        <f t="shared" si="20"/>
        <v>0</v>
      </c>
      <c r="K217" s="126" t="s">
        <v>1</v>
      </c>
      <c r="L217" s="18"/>
      <c r="M217" s="131" t="s">
        <v>1</v>
      </c>
      <c r="N217" s="132" t="s">
        <v>39</v>
      </c>
      <c r="P217" s="133">
        <f t="shared" si="21"/>
        <v>0</v>
      </c>
      <c r="Q217" s="133">
        <v>0</v>
      </c>
      <c r="R217" s="133">
        <f t="shared" si="22"/>
        <v>0</v>
      </c>
      <c r="S217" s="133">
        <v>0</v>
      </c>
      <c r="T217" s="134">
        <f t="shared" si="23"/>
        <v>0</v>
      </c>
      <c r="AR217" s="135" t="s">
        <v>123</v>
      </c>
      <c r="AT217" s="135" t="s">
        <v>121</v>
      </c>
      <c r="AU217" s="135" t="s">
        <v>84</v>
      </c>
      <c r="AY217" s="2" t="s">
        <v>118</v>
      </c>
      <c r="BE217" s="136">
        <f t="shared" si="24"/>
        <v>0</v>
      </c>
      <c r="BF217" s="136">
        <f t="shared" si="25"/>
        <v>0</v>
      </c>
      <c r="BG217" s="136">
        <f t="shared" si="26"/>
        <v>0</v>
      </c>
      <c r="BH217" s="136">
        <f t="shared" si="27"/>
        <v>0</v>
      </c>
      <c r="BI217" s="136">
        <f t="shared" si="28"/>
        <v>0</v>
      </c>
      <c r="BJ217" s="2" t="s">
        <v>82</v>
      </c>
      <c r="BK217" s="136">
        <f t="shared" si="29"/>
        <v>0</v>
      </c>
      <c r="BL217" s="2" t="s">
        <v>123</v>
      </c>
      <c r="BM217" s="135" t="s">
        <v>322</v>
      </c>
    </row>
    <row r="218" spans="2:65" s="17" customFormat="1" ht="384" customHeight="1">
      <c r="B218" s="18"/>
      <c r="C218" s="124" t="s">
        <v>323</v>
      </c>
      <c r="D218" s="124" t="s">
        <v>121</v>
      </c>
      <c r="E218" s="125" t="s">
        <v>324</v>
      </c>
      <c r="F218" s="168" t="s">
        <v>325</v>
      </c>
      <c r="G218" s="127" t="s">
        <v>160</v>
      </c>
      <c r="H218" s="128">
        <v>1</v>
      </c>
      <c r="I218" s="129"/>
      <c r="J218" s="130">
        <f t="shared" si="20"/>
        <v>0</v>
      </c>
      <c r="K218" s="126" t="s">
        <v>1</v>
      </c>
      <c r="L218" s="18"/>
      <c r="M218" s="131" t="s">
        <v>1</v>
      </c>
      <c r="N218" s="132" t="s">
        <v>39</v>
      </c>
      <c r="P218" s="133">
        <f t="shared" si="21"/>
        <v>0</v>
      </c>
      <c r="Q218" s="133">
        <v>0</v>
      </c>
      <c r="R218" s="133">
        <f t="shared" si="22"/>
        <v>0</v>
      </c>
      <c r="S218" s="133">
        <v>0</v>
      </c>
      <c r="T218" s="134">
        <f t="shared" si="23"/>
        <v>0</v>
      </c>
      <c r="AR218" s="135" t="s">
        <v>123</v>
      </c>
      <c r="AT218" s="135" t="s">
        <v>121</v>
      </c>
      <c r="AU218" s="135" t="s">
        <v>84</v>
      </c>
      <c r="AY218" s="2" t="s">
        <v>118</v>
      </c>
      <c r="BE218" s="136">
        <f t="shared" si="24"/>
        <v>0</v>
      </c>
      <c r="BF218" s="136">
        <f t="shared" si="25"/>
        <v>0</v>
      </c>
      <c r="BG218" s="136">
        <f t="shared" si="26"/>
        <v>0</v>
      </c>
      <c r="BH218" s="136">
        <f t="shared" si="27"/>
        <v>0</v>
      </c>
      <c r="BI218" s="136">
        <f t="shared" si="28"/>
        <v>0</v>
      </c>
      <c r="BJ218" s="2" t="s">
        <v>82</v>
      </c>
      <c r="BK218" s="136">
        <f t="shared" si="29"/>
        <v>0</v>
      </c>
      <c r="BL218" s="2" t="s">
        <v>123</v>
      </c>
      <c r="BM218" s="135" t="s">
        <v>326</v>
      </c>
    </row>
    <row r="219" spans="2:65" s="17" customFormat="1" ht="62.65" customHeight="1">
      <c r="B219" s="18"/>
      <c r="C219" s="124" t="s">
        <v>237</v>
      </c>
      <c r="D219" s="124" t="s">
        <v>121</v>
      </c>
      <c r="E219" s="125" t="s">
        <v>327</v>
      </c>
      <c r="F219" s="126" t="s">
        <v>328</v>
      </c>
      <c r="G219" s="127" t="s">
        <v>160</v>
      </c>
      <c r="H219" s="128">
        <v>2</v>
      </c>
      <c r="I219" s="129"/>
      <c r="J219" s="130">
        <f t="shared" si="20"/>
        <v>0</v>
      </c>
      <c r="K219" s="126" t="s">
        <v>1</v>
      </c>
      <c r="L219" s="18"/>
      <c r="M219" s="131" t="s">
        <v>1</v>
      </c>
      <c r="N219" s="132" t="s">
        <v>39</v>
      </c>
      <c r="P219" s="133">
        <f t="shared" si="21"/>
        <v>0</v>
      </c>
      <c r="Q219" s="133">
        <v>0</v>
      </c>
      <c r="R219" s="133">
        <f t="shared" si="22"/>
        <v>0</v>
      </c>
      <c r="S219" s="133">
        <v>0</v>
      </c>
      <c r="T219" s="134">
        <f t="shared" si="23"/>
        <v>0</v>
      </c>
      <c r="AR219" s="135" t="s">
        <v>123</v>
      </c>
      <c r="AT219" s="135" t="s">
        <v>121</v>
      </c>
      <c r="AU219" s="135" t="s">
        <v>84</v>
      </c>
      <c r="AY219" s="2" t="s">
        <v>118</v>
      </c>
      <c r="BE219" s="136">
        <f t="shared" si="24"/>
        <v>0</v>
      </c>
      <c r="BF219" s="136">
        <f t="shared" si="25"/>
        <v>0</v>
      </c>
      <c r="BG219" s="136">
        <f t="shared" si="26"/>
        <v>0</v>
      </c>
      <c r="BH219" s="136">
        <f t="shared" si="27"/>
        <v>0</v>
      </c>
      <c r="BI219" s="136">
        <f t="shared" si="28"/>
        <v>0</v>
      </c>
      <c r="BJ219" s="2" t="s">
        <v>82</v>
      </c>
      <c r="BK219" s="136">
        <f t="shared" si="29"/>
        <v>0</v>
      </c>
      <c r="BL219" s="2" t="s">
        <v>123</v>
      </c>
      <c r="BM219" s="135" t="s">
        <v>329</v>
      </c>
    </row>
    <row r="220" spans="2:65" s="17" customFormat="1" ht="78" customHeight="1">
      <c r="B220" s="18"/>
      <c r="C220" s="124" t="s">
        <v>330</v>
      </c>
      <c r="D220" s="124" t="s">
        <v>121</v>
      </c>
      <c r="E220" s="125" t="s">
        <v>331</v>
      </c>
      <c r="F220" s="126" t="s">
        <v>200</v>
      </c>
      <c r="G220" s="127" t="s">
        <v>160</v>
      </c>
      <c r="H220" s="128">
        <v>1</v>
      </c>
      <c r="I220" s="129"/>
      <c r="J220" s="130">
        <f t="shared" si="20"/>
        <v>0</v>
      </c>
      <c r="K220" s="126" t="s">
        <v>1</v>
      </c>
      <c r="L220" s="18"/>
      <c r="M220" s="131" t="s">
        <v>1</v>
      </c>
      <c r="N220" s="132" t="s">
        <v>39</v>
      </c>
      <c r="P220" s="133">
        <f t="shared" si="21"/>
        <v>0</v>
      </c>
      <c r="Q220" s="133">
        <v>0</v>
      </c>
      <c r="R220" s="133">
        <f t="shared" si="22"/>
        <v>0</v>
      </c>
      <c r="S220" s="133">
        <v>0</v>
      </c>
      <c r="T220" s="134">
        <f t="shared" si="23"/>
        <v>0</v>
      </c>
      <c r="AR220" s="135" t="s">
        <v>123</v>
      </c>
      <c r="AT220" s="135" t="s">
        <v>121</v>
      </c>
      <c r="AU220" s="135" t="s">
        <v>84</v>
      </c>
      <c r="AY220" s="2" t="s">
        <v>118</v>
      </c>
      <c r="BE220" s="136">
        <f t="shared" si="24"/>
        <v>0</v>
      </c>
      <c r="BF220" s="136">
        <f t="shared" si="25"/>
        <v>0</v>
      </c>
      <c r="BG220" s="136">
        <f t="shared" si="26"/>
        <v>0</v>
      </c>
      <c r="BH220" s="136">
        <f t="shared" si="27"/>
        <v>0</v>
      </c>
      <c r="BI220" s="136">
        <f t="shared" si="28"/>
        <v>0</v>
      </c>
      <c r="BJ220" s="2" t="s">
        <v>82</v>
      </c>
      <c r="BK220" s="136">
        <f t="shared" si="29"/>
        <v>0</v>
      </c>
      <c r="BL220" s="2" t="s">
        <v>123</v>
      </c>
      <c r="BM220" s="135" t="s">
        <v>332</v>
      </c>
    </row>
    <row r="221" spans="2:65" s="17" customFormat="1" ht="49.15" customHeight="1">
      <c r="B221" s="18"/>
      <c r="C221" s="124" t="s">
        <v>240</v>
      </c>
      <c r="D221" s="124" t="s">
        <v>121</v>
      </c>
      <c r="E221" s="125" t="s">
        <v>333</v>
      </c>
      <c r="F221" s="126" t="s">
        <v>334</v>
      </c>
      <c r="G221" s="127" t="s">
        <v>160</v>
      </c>
      <c r="H221" s="128">
        <v>1</v>
      </c>
      <c r="I221" s="129"/>
      <c r="J221" s="130">
        <f t="shared" si="20"/>
        <v>0</v>
      </c>
      <c r="K221" s="126" t="s">
        <v>1</v>
      </c>
      <c r="L221" s="18"/>
      <c r="M221" s="131" t="s">
        <v>1</v>
      </c>
      <c r="N221" s="132" t="s">
        <v>39</v>
      </c>
      <c r="P221" s="133">
        <f t="shared" si="21"/>
        <v>0</v>
      </c>
      <c r="Q221" s="133">
        <v>0</v>
      </c>
      <c r="R221" s="133">
        <f t="shared" si="22"/>
        <v>0</v>
      </c>
      <c r="S221" s="133">
        <v>0</v>
      </c>
      <c r="T221" s="134">
        <f t="shared" si="23"/>
        <v>0</v>
      </c>
      <c r="AR221" s="135" t="s">
        <v>123</v>
      </c>
      <c r="AT221" s="135" t="s">
        <v>121</v>
      </c>
      <c r="AU221" s="135" t="s">
        <v>84</v>
      </c>
      <c r="AY221" s="2" t="s">
        <v>118</v>
      </c>
      <c r="BE221" s="136">
        <f t="shared" si="24"/>
        <v>0</v>
      </c>
      <c r="BF221" s="136">
        <f t="shared" si="25"/>
        <v>0</v>
      </c>
      <c r="BG221" s="136">
        <f t="shared" si="26"/>
        <v>0</v>
      </c>
      <c r="BH221" s="136">
        <f t="shared" si="27"/>
        <v>0</v>
      </c>
      <c r="BI221" s="136">
        <f t="shared" si="28"/>
        <v>0</v>
      </c>
      <c r="BJ221" s="2" t="s">
        <v>82</v>
      </c>
      <c r="BK221" s="136">
        <f t="shared" si="29"/>
        <v>0</v>
      </c>
      <c r="BL221" s="2" t="s">
        <v>123</v>
      </c>
      <c r="BM221" s="135" t="s">
        <v>335</v>
      </c>
    </row>
    <row r="222" spans="2:65" s="17" customFormat="1" ht="114.95" customHeight="1">
      <c r="B222" s="18"/>
      <c r="C222" s="124" t="s">
        <v>336</v>
      </c>
      <c r="D222" s="124" t="s">
        <v>121</v>
      </c>
      <c r="E222" s="125" t="s">
        <v>337</v>
      </c>
      <c r="F222" s="126" t="s">
        <v>338</v>
      </c>
      <c r="G222" s="127" t="s">
        <v>160</v>
      </c>
      <c r="H222" s="128">
        <v>1</v>
      </c>
      <c r="I222" s="129"/>
      <c r="J222" s="130">
        <f t="shared" si="20"/>
        <v>0</v>
      </c>
      <c r="K222" s="126" t="s">
        <v>1</v>
      </c>
      <c r="L222" s="18"/>
      <c r="M222" s="131" t="s">
        <v>1</v>
      </c>
      <c r="N222" s="132" t="s">
        <v>39</v>
      </c>
      <c r="P222" s="133">
        <f t="shared" si="21"/>
        <v>0</v>
      </c>
      <c r="Q222" s="133">
        <v>0</v>
      </c>
      <c r="R222" s="133">
        <f t="shared" si="22"/>
        <v>0</v>
      </c>
      <c r="S222" s="133">
        <v>0</v>
      </c>
      <c r="T222" s="134">
        <f t="shared" si="23"/>
        <v>0</v>
      </c>
      <c r="AR222" s="135" t="s">
        <v>123</v>
      </c>
      <c r="AT222" s="135" t="s">
        <v>121</v>
      </c>
      <c r="AU222" s="135" t="s">
        <v>84</v>
      </c>
      <c r="AY222" s="2" t="s">
        <v>118</v>
      </c>
      <c r="BE222" s="136">
        <f t="shared" si="24"/>
        <v>0</v>
      </c>
      <c r="BF222" s="136">
        <f t="shared" si="25"/>
        <v>0</v>
      </c>
      <c r="BG222" s="136">
        <f t="shared" si="26"/>
        <v>0</v>
      </c>
      <c r="BH222" s="136">
        <f t="shared" si="27"/>
        <v>0</v>
      </c>
      <c r="BI222" s="136">
        <f t="shared" si="28"/>
        <v>0</v>
      </c>
      <c r="BJ222" s="2" t="s">
        <v>82</v>
      </c>
      <c r="BK222" s="136">
        <f t="shared" si="29"/>
        <v>0</v>
      </c>
      <c r="BL222" s="2" t="s">
        <v>123</v>
      </c>
      <c r="BM222" s="135" t="s">
        <v>339</v>
      </c>
    </row>
    <row r="223" spans="2:65" s="17" customFormat="1" ht="49.15" customHeight="1">
      <c r="B223" s="18"/>
      <c r="C223" s="124" t="s">
        <v>244</v>
      </c>
      <c r="D223" s="124" t="s">
        <v>121</v>
      </c>
      <c r="E223" s="125" t="s">
        <v>340</v>
      </c>
      <c r="F223" s="126" t="s">
        <v>341</v>
      </c>
      <c r="G223" s="127" t="s">
        <v>160</v>
      </c>
      <c r="H223" s="128">
        <v>1</v>
      </c>
      <c r="I223" s="129"/>
      <c r="J223" s="130">
        <f t="shared" si="20"/>
        <v>0</v>
      </c>
      <c r="K223" s="126" t="s">
        <v>1</v>
      </c>
      <c r="L223" s="18"/>
      <c r="M223" s="131" t="s">
        <v>1</v>
      </c>
      <c r="N223" s="132" t="s">
        <v>39</v>
      </c>
      <c r="P223" s="133">
        <f t="shared" si="21"/>
        <v>0</v>
      </c>
      <c r="Q223" s="133">
        <v>0</v>
      </c>
      <c r="R223" s="133">
        <f t="shared" si="22"/>
        <v>0</v>
      </c>
      <c r="S223" s="133">
        <v>0</v>
      </c>
      <c r="T223" s="134">
        <f t="shared" si="23"/>
        <v>0</v>
      </c>
      <c r="AR223" s="135" t="s">
        <v>123</v>
      </c>
      <c r="AT223" s="135" t="s">
        <v>121</v>
      </c>
      <c r="AU223" s="135" t="s">
        <v>84</v>
      </c>
      <c r="AY223" s="2" t="s">
        <v>118</v>
      </c>
      <c r="BE223" s="136">
        <f t="shared" si="24"/>
        <v>0</v>
      </c>
      <c r="BF223" s="136">
        <f t="shared" si="25"/>
        <v>0</v>
      </c>
      <c r="BG223" s="136">
        <f t="shared" si="26"/>
        <v>0</v>
      </c>
      <c r="BH223" s="136">
        <f t="shared" si="27"/>
        <v>0</v>
      </c>
      <c r="BI223" s="136">
        <f t="shared" si="28"/>
        <v>0</v>
      </c>
      <c r="BJ223" s="2" t="s">
        <v>82</v>
      </c>
      <c r="BK223" s="136">
        <f t="shared" si="29"/>
        <v>0</v>
      </c>
      <c r="BL223" s="2" t="s">
        <v>123</v>
      </c>
      <c r="BM223" s="135" t="s">
        <v>342</v>
      </c>
    </row>
    <row r="224" spans="2:65" s="17" customFormat="1" ht="76.349999999999994" customHeight="1">
      <c r="B224" s="18"/>
      <c r="C224" s="124" t="s">
        <v>343</v>
      </c>
      <c r="D224" s="124" t="s">
        <v>121</v>
      </c>
      <c r="E224" s="125" t="s">
        <v>344</v>
      </c>
      <c r="F224" s="126" t="s">
        <v>345</v>
      </c>
      <c r="G224" s="127" t="s">
        <v>160</v>
      </c>
      <c r="H224" s="128">
        <v>1</v>
      </c>
      <c r="I224" s="129"/>
      <c r="J224" s="130">
        <f t="shared" si="20"/>
        <v>0</v>
      </c>
      <c r="K224" s="126" t="s">
        <v>1</v>
      </c>
      <c r="L224" s="18"/>
      <c r="M224" s="131" t="s">
        <v>1</v>
      </c>
      <c r="N224" s="132" t="s">
        <v>39</v>
      </c>
      <c r="P224" s="133">
        <f t="shared" si="21"/>
        <v>0</v>
      </c>
      <c r="Q224" s="133">
        <v>0</v>
      </c>
      <c r="R224" s="133">
        <f t="shared" si="22"/>
        <v>0</v>
      </c>
      <c r="S224" s="133">
        <v>0</v>
      </c>
      <c r="T224" s="134">
        <f t="shared" si="23"/>
        <v>0</v>
      </c>
      <c r="AR224" s="135" t="s">
        <v>123</v>
      </c>
      <c r="AT224" s="135" t="s">
        <v>121</v>
      </c>
      <c r="AU224" s="135" t="s">
        <v>84</v>
      </c>
      <c r="AY224" s="2" t="s">
        <v>118</v>
      </c>
      <c r="BE224" s="136">
        <f t="shared" si="24"/>
        <v>0</v>
      </c>
      <c r="BF224" s="136">
        <f t="shared" si="25"/>
        <v>0</v>
      </c>
      <c r="BG224" s="136">
        <f t="shared" si="26"/>
        <v>0</v>
      </c>
      <c r="BH224" s="136">
        <f t="shared" si="27"/>
        <v>0</v>
      </c>
      <c r="BI224" s="136">
        <f t="shared" si="28"/>
        <v>0</v>
      </c>
      <c r="BJ224" s="2" t="s">
        <v>82</v>
      </c>
      <c r="BK224" s="136">
        <f t="shared" si="29"/>
        <v>0</v>
      </c>
      <c r="BL224" s="2" t="s">
        <v>123</v>
      </c>
      <c r="BM224" s="135" t="s">
        <v>346</v>
      </c>
    </row>
    <row r="225" spans="2:65" s="17" customFormat="1" ht="387.6">
      <c r="B225" s="18"/>
      <c r="C225" s="124" t="s">
        <v>247</v>
      </c>
      <c r="D225" s="124" t="s">
        <v>121</v>
      </c>
      <c r="E225" s="125" t="s">
        <v>347</v>
      </c>
      <c r="F225" s="161" t="s">
        <v>348</v>
      </c>
      <c r="G225" s="127" t="s">
        <v>160</v>
      </c>
      <c r="H225" s="128">
        <v>1</v>
      </c>
      <c r="I225" s="129"/>
      <c r="J225" s="130">
        <f t="shared" si="20"/>
        <v>0</v>
      </c>
      <c r="K225" s="126" t="s">
        <v>1</v>
      </c>
      <c r="L225" s="18"/>
      <c r="M225" s="131" t="s">
        <v>1</v>
      </c>
      <c r="N225" s="132" t="s">
        <v>39</v>
      </c>
      <c r="P225" s="133">
        <f t="shared" si="21"/>
        <v>0</v>
      </c>
      <c r="Q225" s="133">
        <v>0</v>
      </c>
      <c r="R225" s="133">
        <f t="shared" si="22"/>
        <v>0</v>
      </c>
      <c r="S225" s="133">
        <v>0</v>
      </c>
      <c r="T225" s="134">
        <f t="shared" si="23"/>
        <v>0</v>
      </c>
      <c r="AR225" s="135" t="s">
        <v>123</v>
      </c>
      <c r="AT225" s="135" t="s">
        <v>121</v>
      </c>
      <c r="AU225" s="135" t="s">
        <v>84</v>
      </c>
      <c r="AY225" s="2" t="s">
        <v>118</v>
      </c>
      <c r="BE225" s="136">
        <f t="shared" si="24"/>
        <v>0</v>
      </c>
      <c r="BF225" s="136">
        <f t="shared" si="25"/>
        <v>0</v>
      </c>
      <c r="BG225" s="136">
        <f t="shared" si="26"/>
        <v>0</v>
      </c>
      <c r="BH225" s="136">
        <f t="shared" si="27"/>
        <v>0</v>
      </c>
      <c r="BI225" s="136">
        <f t="shared" si="28"/>
        <v>0</v>
      </c>
      <c r="BJ225" s="2" t="s">
        <v>82</v>
      </c>
      <c r="BK225" s="136">
        <f t="shared" si="29"/>
        <v>0</v>
      </c>
      <c r="BL225" s="2" t="s">
        <v>123</v>
      </c>
      <c r="BM225" s="135" t="s">
        <v>349</v>
      </c>
    </row>
    <row r="226" spans="2:65" s="17" customFormat="1" ht="62.65" customHeight="1">
      <c r="B226" s="18"/>
      <c r="C226" s="124" t="s">
        <v>350</v>
      </c>
      <c r="D226" s="124" t="s">
        <v>121</v>
      </c>
      <c r="E226" s="125" t="s">
        <v>327</v>
      </c>
      <c r="F226" s="126" t="s">
        <v>328</v>
      </c>
      <c r="G226" s="127" t="s">
        <v>160</v>
      </c>
      <c r="H226" s="128">
        <v>2</v>
      </c>
      <c r="I226" s="129"/>
      <c r="J226" s="130">
        <f t="shared" si="20"/>
        <v>0</v>
      </c>
      <c r="K226" s="126" t="s">
        <v>1</v>
      </c>
      <c r="L226" s="18"/>
      <c r="M226" s="131" t="s">
        <v>1</v>
      </c>
      <c r="N226" s="132" t="s">
        <v>39</v>
      </c>
      <c r="P226" s="133">
        <f t="shared" si="21"/>
        <v>0</v>
      </c>
      <c r="Q226" s="133">
        <v>0</v>
      </c>
      <c r="R226" s="133">
        <f t="shared" si="22"/>
        <v>0</v>
      </c>
      <c r="S226" s="133">
        <v>0</v>
      </c>
      <c r="T226" s="134">
        <f t="shared" si="23"/>
        <v>0</v>
      </c>
      <c r="AR226" s="135" t="s">
        <v>123</v>
      </c>
      <c r="AT226" s="135" t="s">
        <v>121</v>
      </c>
      <c r="AU226" s="135" t="s">
        <v>84</v>
      </c>
      <c r="AY226" s="2" t="s">
        <v>118</v>
      </c>
      <c r="BE226" s="136">
        <f t="shared" si="24"/>
        <v>0</v>
      </c>
      <c r="BF226" s="136">
        <f t="shared" si="25"/>
        <v>0</v>
      </c>
      <c r="BG226" s="136">
        <f t="shared" si="26"/>
        <v>0</v>
      </c>
      <c r="BH226" s="136">
        <f t="shared" si="27"/>
        <v>0</v>
      </c>
      <c r="BI226" s="136">
        <f t="shared" si="28"/>
        <v>0</v>
      </c>
      <c r="BJ226" s="2" t="s">
        <v>82</v>
      </c>
      <c r="BK226" s="136">
        <f t="shared" si="29"/>
        <v>0</v>
      </c>
      <c r="BL226" s="2" t="s">
        <v>123</v>
      </c>
      <c r="BM226" s="135" t="s">
        <v>351</v>
      </c>
    </row>
    <row r="227" spans="2:65" s="17" customFormat="1" ht="62.65" customHeight="1">
      <c r="B227" s="18"/>
      <c r="C227" s="124" t="s">
        <v>251</v>
      </c>
      <c r="D227" s="124" t="s">
        <v>121</v>
      </c>
      <c r="E227" s="125" t="s">
        <v>352</v>
      </c>
      <c r="F227" s="126" t="s">
        <v>353</v>
      </c>
      <c r="G227" s="127" t="s">
        <v>160</v>
      </c>
      <c r="H227" s="128">
        <v>1</v>
      </c>
      <c r="I227" s="129"/>
      <c r="J227" s="130">
        <f t="shared" si="20"/>
        <v>0</v>
      </c>
      <c r="K227" s="126" t="s">
        <v>1</v>
      </c>
      <c r="L227" s="18"/>
      <c r="M227" s="131" t="s">
        <v>1</v>
      </c>
      <c r="N227" s="132" t="s">
        <v>39</v>
      </c>
      <c r="P227" s="133">
        <f t="shared" si="21"/>
        <v>0</v>
      </c>
      <c r="Q227" s="133">
        <v>0</v>
      </c>
      <c r="R227" s="133">
        <f t="shared" si="22"/>
        <v>0</v>
      </c>
      <c r="S227" s="133">
        <v>0</v>
      </c>
      <c r="T227" s="134">
        <f t="shared" si="23"/>
        <v>0</v>
      </c>
      <c r="AR227" s="135" t="s">
        <v>123</v>
      </c>
      <c r="AT227" s="135" t="s">
        <v>121</v>
      </c>
      <c r="AU227" s="135" t="s">
        <v>84</v>
      </c>
      <c r="AY227" s="2" t="s">
        <v>118</v>
      </c>
      <c r="BE227" s="136">
        <f t="shared" si="24"/>
        <v>0</v>
      </c>
      <c r="BF227" s="136">
        <f t="shared" si="25"/>
        <v>0</v>
      </c>
      <c r="BG227" s="136">
        <f t="shared" si="26"/>
        <v>0</v>
      </c>
      <c r="BH227" s="136">
        <f t="shared" si="27"/>
        <v>0</v>
      </c>
      <c r="BI227" s="136">
        <f t="shared" si="28"/>
        <v>0</v>
      </c>
      <c r="BJ227" s="2" t="s">
        <v>82</v>
      </c>
      <c r="BK227" s="136">
        <f t="shared" si="29"/>
        <v>0</v>
      </c>
      <c r="BL227" s="2" t="s">
        <v>123</v>
      </c>
      <c r="BM227" s="135" t="s">
        <v>354</v>
      </c>
    </row>
    <row r="228" spans="2:65" s="17" customFormat="1" ht="76.349999999999994" customHeight="1">
      <c r="B228" s="18"/>
      <c r="C228" s="124" t="s">
        <v>355</v>
      </c>
      <c r="D228" s="124" t="s">
        <v>121</v>
      </c>
      <c r="E228" s="125" t="s">
        <v>356</v>
      </c>
      <c r="F228" s="126" t="s">
        <v>357</v>
      </c>
      <c r="G228" s="127" t="s">
        <v>160</v>
      </c>
      <c r="H228" s="128">
        <v>2</v>
      </c>
      <c r="I228" s="129"/>
      <c r="J228" s="130">
        <f t="shared" si="20"/>
        <v>0</v>
      </c>
      <c r="K228" s="126" t="s">
        <v>1</v>
      </c>
      <c r="L228" s="18"/>
      <c r="M228" s="131" t="s">
        <v>1</v>
      </c>
      <c r="N228" s="132" t="s">
        <v>39</v>
      </c>
      <c r="P228" s="133">
        <f t="shared" si="21"/>
        <v>0</v>
      </c>
      <c r="Q228" s="133">
        <v>0</v>
      </c>
      <c r="R228" s="133">
        <f t="shared" si="22"/>
        <v>0</v>
      </c>
      <c r="S228" s="133">
        <v>0</v>
      </c>
      <c r="T228" s="134">
        <f t="shared" si="23"/>
        <v>0</v>
      </c>
      <c r="AR228" s="135" t="s">
        <v>123</v>
      </c>
      <c r="AT228" s="135" t="s">
        <v>121</v>
      </c>
      <c r="AU228" s="135" t="s">
        <v>84</v>
      </c>
      <c r="AY228" s="2" t="s">
        <v>118</v>
      </c>
      <c r="BE228" s="136">
        <f t="shared" si="24"/>
        <v>0</v>
      </c>
      <c r="BF228" s="136">
        <f t="shared" si="25"/>
        <v>0</v>
      </c>
      <c r="BG228" s="136">
        <f t="shared" si="26"/>
        <v>0</v>
      </c>
      <c r="BH228" s="136">
        <f t="shared" si="27"/>
        <v>0</v>
      </c>
      <c r="BI228" s="136">
        <f t="shared" si="28"/>
        <v>0</v>
      </c>
      <c r="BJ228" s="2" t="s">
        <v>82</v>
      </c>
      <c r="BK228" s="136">
        <f t="shared" si="29"/>
        <v>0</v>
      </c>
      <c r="BL228" s="2" t="s">
        <v>123</v>
      </c>
      <c r="BM228" s="135" t="s">
        <v>358</v>
      </c>
    </row>
    <row r="229" spans="2:65" s="17" customFormat="1" ht="44.25" customHeight="1">
      <c r="B229" s="18"/>
      <c r="C229" s="124" t="s">
        <v>254</v>
      </c>
      <c r="D229" s="124" t="s">
        <v>121</v>
      </c>
      <c r="E229" s="125" t="s">
        <v>359</v>
      </c>
      <c r="F229" s="126" t="s">
        <v>236</v>
      </c>
      <c r="G229" s="127" t="s">
        <v>160</v>
      </c>
      <c r="H229" s="128">
        <v>2</v>
      </c>
      <c r="I229" s="129"/>
      <c r="J229" s="130">
        <f t="shared" si="20"/>
        <v>0</v>
      </c>
      <c r="K229" s="126" t="s">
        <v>1</v>
      </c>
      <c r="L229" s="18"/>
      <c r="M229" s="131" t="s">
        <v>1</v>
      </c>
      <c r="N229" s="132" t="s">
        <v>39</v>
      </c>
      <c r="P229" s="133">
        <f t="shared" si="21"/>
        <v>0</v>
      </c>
      <c r="Q229" s="133">
        <v>0</v>
      </c>
      <c r="R229" s="133">
        <f t="shared" si="22"/>
        <v>0</v>
      </c>
      <c r="S229" s="133">
        <v>0</v>
      </c>
      <c r="T229" s="134">
        <f t="shared" si="23"/>
        <v>0</v>
      </c>
      <c r="AR229" s="135" t="s">
        <v>123</v>
      </c>
      <c r="AT229" s="135" t="s">
        <v>121</v>
      </c>
      <c r="AU229" s="135" t="s">
        <v>84</v>
      </c>
      <c r="AY229" s="2" t="s">
        <v>118</v>
      </c>
      <c r="BE229" s="136">
        <f t="shared" si="24"/>
        <v>0</v>
      </c>
      <c r="BF229" s="136">
        <f t="shared" si="25"/>
        <v>0</v>
      </c>
      <c r="BG229" s="136">
        <f t="shared" si="26"/>
        <v>0</v>
      </c>
      <c r="BH229" s="136">
        <f t="shared" si="27"/>
        <v>0</v>
      </c>
      <c r="BI229" s="136">
        <f t="shared" si="28"/>
        <v>0</v>
      </c>
      <c r="BJ229" s="2" t="s">
        <v>82</v>
      </c>
      <c r="BK229" s="136">
        <f t="shared" si="29"/>
        <v>0</v>
      </c>
      <c r="BL229" s="2" t="s">
        <v>123</v>
      </c>
      <c r="BM229" s="135" t="s">
        <v>360</v>
      </c>
    </row>
    <row r="230" spans="2:65" s="17" customFormat="1" ht="62.65" customHeight="1">
      <c r="B230" s="18"/>
      <c r="C230" s="124" t="s">
        <v>361</v>
      </c>
      <c r="D230" s="124" t="s">
        <v>121</v>
      </c>
      <c r="E230" s="125" t="s">
        <v>362</v>
      </c>
      <c r="F230" s="126" t="s">
        <v>363</v>
      </c>
      <c r="G230" s="127" t="s">
        <v>160</v>
      </c>
      <c r="H230" s="128">
        <v>1</v>
      </c>
      <c r="I230" s="129"/>
      <c r="J230" s="130">
        <f t="shared" si="20"/>
        <v>0</v>
      </c>
      <c r="K230" s="126" t="s">
        <v>1</v>
      </c>
      <c r="L230" s="18"/>
      <c r="M230" s="131" t="s">
        <v>1</v>
      </c>
      <c r="N230" s="132" t="s">
        <v>39</v>
      </c>
      <c r="P230" s="133">
        <f t="shared" si="21"/>
        <v>0</v>
      </c>
      <c r="Q230" s="133">
        <v>0</v>
      </c>
      <c r="R230" s="133">
        <f t="shared" si="22"/>
        <v>0</v>
      </c>
      <c r="S230" s="133">
        <v>0</v>
      </c>
      <c r="T230" s="134">
        <f t="shared" si="23"/>
        <v>0</v>
      </c>
      <c r="AR230" s="135" t="s">
        <v>123</v>
      </c>
      <c r="AT230" s="135" t="s">
        <v>121</v>
      </c>
      <c r="AU230" s="135" t="s">
        <v>84</v>
      </c>
      <c r="AY230" s="2" t="s">
        <v>118</v>
      </c>
      <c r="BE230" s="136">
        <f t="shared" si="24"/>
        <v>0</v>
      </c>
      <c r="BF230" s="136">
        <f t="shared" si="25"/>
        <v>0</v>
      </c>
      <c r="BG230" s="136">
        <f t="shared" si="26"/>
        <v>0</v>
      </c>
      <c r="BH230" s="136">
        <f t="shared" si="27"/>
        <v>0</v>
      </c>
      <c r="BI230" s="136">
        <f t="shared" si="28"/>
        <v>0</v>
      </c>
      <c r="BJ230" s="2" t="s">
        <v>82</v>
      </c>
      <c r="BK230" s="136">
        <f t="shared" si="29"/>
        <v>0</v>
      </c>
      <c r="BL230" s="2" t="s">
        <v>123</v>
      </c>
      <c r="BM230" s="135" t="s">
        <v>364</v>
      </c>
    </row>
    <row r="231" spans="2:65" s="111" customFormat="1" ht="22.9" customHeight="1">
      <c r="B231" s="112"/>
      <c r="D231" s="113" t="s">
        <v>73</v>
      </c>
      <c r="E231" s="122" t="s">
        <v>365</v>
      </c>
      <c r="F231" s="122" t="s">
        <v>366</v>
      </c>
      <c r="I231" s="115"/>
      <c r="J231" s="123">
        <f>BK231</f>
        <v>0</v>
      </c>
      <c r="L231" s="112"/>
      <c r="M231" s="117"/>
      <c r="P231" s="118">
        <f>SUM(P232:P241)</f>
        <v>0</v>
      </c>
      <c r="R231" s="118">
        <f>SUM(R232:R241)</f>
        <v>0</v>
      </c>
      <c r="T231" s="119">
        <f>SUM(T232:T241)</f>
        <v>0</v>
      </c>
      <c r="AR231" s="113" t="s">
        <v>82</v>
      </c>
      <c r="AT231" s="120" t="s">
        <v>73</v>
      </c>
      <c r="AU231" s="120" t="s">
        <v>82</v>
      </c>
      <c r="AY231" s="113" t="s">
        <v>118</v>
      </c>
      <c r="BK231" s="121">
        <f>SUM(BK232:BK241)</f>
        <v>0</v>
      </c>
    </row>
    <row r="232" spans="2:65" s="17" customFormat="1" ht="156.75" customHeight="1">
      <c r="B232" s="18"/>
      <c r="C232" s="124" t="s">
        <v>258</v>
      </c>
      <c r="D232" s="124" t="s">
        <v>121</v>
      </c>
      <c r="E232" s="125" t="s">
        <v>367</v>
      </c>
      <c r="F232" s="126" t="s">
        <v>368</v>
      </c>
      <c r="G232" s="127" t="s">
        <v>160</v>
      </c>
      <c r="H232" s="128">
        <v>5</v>
      </c>
      <c r="I232" s="129"/>
      <c r="J232" s="130">
        <f t="shared" ref="J232:J241" si="30">ROUND(I232*H232,2)</f>
        <v>0</v>
      </c>
      <c r="K232" s="126" t="s">
        <v>1</v>
      </c>
      <c r="L232" s="18"/>
      <c r="M232" s="131" t="s">
        <v>1</v>
      </c>
      <c r="N232" s="132" t="s">
        <v>39</v>
      </c>
      <c r="P232" s="133">
        <f t="shared" ref="P232:P241" si="31">O232*H232</f>
        <v>0</v>
      </c>
      <c r="Q232" s="133">
        <v>0</v>
      </c>
      <c r="R232" s="133">
        <f t="shared" ref="R232:R241" si="32">Q232*H232</f>
        <v>0</v>
      </c>
      <c r="S232" s="133">
        <v>0</v>
      </c>
      <c r="T232" s="134">
        <f t="shared" ref="T232:T241" si="33">S232*H232</f>
        <v>0</v>
      </c>
      <c r="AR232" s="135" t="s">
        <v>123</v>
      </c>
      <c r="AT232" s="135" t="s">
        <v>121</v>
      </c>
      <c r="AU232" s="135" t="s">
        <v>84</v>
      </c>
      <c r="AY232" s="2" t="s">
        <v>118</v>
      </c>
      <c r="BE232" s="136">
        <f t="shared" ref="BE232:BE241" si="34">IF(N232="základní",J232,0)</f>
        <v>0</v>
      </c>
      <c r="BF232" s="136">
        <f t="shared" ref="BF232:BF241" si="35">IF(N232="snížená",J232,0)</f>
        <v>0</v>
      </c>
      <c r="BG232" s="136">
        <f t="shared" ref="BG232:BG241" si="36">IF(N232="zákl. přenesená",J232,0)</f>
        <v>0</v>
      </c>
      <c r="BH232" s="136">
        <f t="shared" ref="BH232:BH241" si="37">IF(N232="sníž. přenesená",J232,0)</f>
        <v>0</v>
      </c>
      <c r="BI232" s="136">
        <f t="shared" ref="BI232:BI241" si="38">IF(N232="nulová",J232,0)</f>
        <v>0</v>
      </c>
      <c r="BJ232" s="2" t="s">
        <v>82</v>
      </c>
      <c r="BK232" s="136">
        <f t="shared" ref="BK232:BK241" si="39">ROUND(I232*H232,2)</f>
        <v>0</v>
      </c>
      <c r="BL232" s="2" t="s">
        <v>123</v>
      </c>
      <c r="BM232" s="135" t="s">
        <v>369</v>
      </c>
    </row>
    <row r="233" spans="2:65" s="17" customFormat="1" ht="223.5" customHeight="1">
      <c r="B233" s="18"/>
      <c r="C233" s="124" t="s">
        <v>370</v>
      </c>
      <c r="D233" s="124" t="s">
        <v>121</v>
      </c>
      <c r="E233" s="125" t="s">
        <v>371</v>
      </c>
      <c r="F233" s="126" t="s">
        <v>372</v>
      </c>
      <c r="G233" s="127" t="s">
        <v>160</v>
      </c>
      <c r="H233" s="128">
        <v>2</v>
      </c>
      <c r="I233" s="129"/>
      <c r="J233" s="130">
        <f t="shared" si="30"/>
        <v>0</v>
      </c>
      <c r="K233" s="126" t="s">
        <v>1</v>
      </c>
      <c r="L233" s="18"/>
      <c r="M233" s="131" t="s">
        <v>1</v>
      </c>
      <c r="N233" s="132" t="s">
        <v>39</v>
      </c>
      <c r="P233" s="133">
        <f t="shared" si="31"/>
        <v>0</v>
      </c>
      <c r="Q233" s="133">
        <v>0</v>
      </c>
      <c r="R233" s="133">
        <f t="shared" si="32"/>
        <v>0</v>
      </c>
      <c r="S233" s="133">
        <v>0</v>
      </c>
      <c r="T233" s="134">
        <f t="shared" si="33"/>
        <v>0</v>
      </c>
      <c r="AR233" s="135" t="s">
        <v>123</v>
      </c>
      <c r="AT233" s="135" t="s">
        <v>121</v>
      </c>
      <c r="AU233" s="135" t="s">
        <v>84</v>
      </c>
      <c r="AY233" s="2" t="s">
        <v>118</v>
      </c>
      <c r="BE233" s="136">
        <f t="shared" si="34"/>
        <v>0</v>
      </c>
      <c r="BF233" s="136">
        <f t="shared" si="35"/>
        <v>0</v>
      </c>
      <c r="BG233" s="136">
        <f t="shared" si="36"/>
        <v>0</v>
      </c>
      <c r="BH233" s="136">
        <f t="shared" si="37"/>
        <v>0</v>
      </c>
      <c r="BI233" s="136">
        <f t="shared" si="38"/>
        <v>0</v>
      </c>
      <c r="BJ233" s="2" t="s">
        <v>82</v>
      </c>
      <c r="BK233" s="136">
        <f t="shared" si="39"/>
        <v>0</v>
      </c>
      <c r="BL233" s="2" t="s">
        <v>123</v>
      </c>
      <c r="BM233" s="135" t="s">
        <v>373</v>
      </c>
    </row>
    <row r="234" spans="2:65" s="17" customFormat="1" ht="76.349999999999994" customHeight="1">
      <c r="B234" s="18"/>
      <c r="C234" s="124" t="s">
        <v>261</v>
      </c>
      <c r="D234" s="124" t="s">
        <v>121</v>
      </c>
      <c r="E234" s="125" t="s">
        <v>374</v>
      </c>
      <c r="F234" s="126" t="s">
        <v>375</v>
      </c>
      <c r="G234" s="127" t="s">
        <v>160</v>
      </c>
      <c r="H234" s="128">
        <v>4</v>
      </c>
      <c r="I234" s="129"/>
      <c r="J234" s="130">
        <f t="shared" si="30"/>
        <v>0</v>
      </c>
      <c r="K234" s="126" t="s">
        <v>1</v>
      </c>
      <c r="L234" s="18"/>
      <c r="M234" s="131" t="s">
        <v>1</v>
      </c>
      <c r="N234" s="132" t="s">
        <v>39</v>
      </c>
      <c r="P234" s="133">
        <f t="shared" si="31"/>
        <v>0</v>
      </c>
      <c r="Q234" s="133">
        <v>0</v>
      </c>
      <c r="R234" s="133">
        <f t="shared" si="32"/>
        <v>0</v>
      </c>
      <c r="S234" s="133">
        <v>0</v>
      </c>
      <c r="T234" s="134">
        <f t="shared" si="33"/>
        <v>0</v>
      </c>
      <c r="AR234" s="135" t="s">
        <v>123</v>
      </c>
      <c r="AT234" s="135" t="s">
        <v>121</v>
      </c>
      <c r="AU234" s="135" t="s">
        <v>84</v>
      </c>
      <c r="AY234" s="2" t="s">
        <v>118</v>
      </c>
      <c r="BE234" s="136">
        <f t="shared" si="34"/>
        <v>0</v>
      </c>
      <c r="BF234" s="136">
        <f t="shared" si="35"/>
        <v>0</v>
      </c>
      <c r="BG234" s="136">
        <f t="shared" si="36"/>
        <v>0</v>
      </c>
      <c r="BH234" s="136">
        <f t="shared" si="37"/>
        <v>0</v>
      </c>
      <c r="BI234" s="136">
        <f t="shared" si="38"/>
        <v>0</v>
      </c>
      <c r="BJ234" s="2" t="s">
        <v>82</v>
      </c>
      <c r="BK234" s="136">
        <f t="shared" si="39"/>
        <v>0</v>
      </c>
      <c r="BL234" s="2" t="s">
        <v>123</v>
      </c>
      <c r="BM234" s="135" t="s">
        <v>376</v>
      </c>
    </row>
    <row r="235" spans="2:65" s="17" customFormat="1" ht="90" customHeight="1">
      <c r="B235" s="18"/>
      <c r="C235" s="124" t="s">
        <v>377</v>
      </c>
      <c r="D235" s="124" t="s">
        <v>121</v>
      </c>
      <c r="E235" s="125" t="s">
        <v>378</v>
      </c>
      <c r="F235" s="126" t="s">
        <v>379</v>
      </c>
      <c r="G235" s="127" t="s">
        <v>160</v>
      </c>
      <c r="H235" s="128">
        <v>1</v>
      </c>
      <c r="I235" s="129"/>
      <c r="J235" s="130">
        <f t="shared" si="30"/>
        <v>0</v>
      </c>
      <c r="K235" s="126" t="s">
        <v>1</v>
      </c>
      <c r="L235" s="18"/>
      <c r="M235" s="131" t="s">
        <v>1</v>
      </c>
      <c r="N235" s="132" t="s">
        <v>39</v>
      </c>
      <c r="P235" s="133">
        <f t="shared" si="31"/>
        <v>0</v>
      </c>
      <c r="Q235" s="133">
        <v>0</v>
      </c>
      <c r="R235" s="133">
        <f t="shared" si="32"/>
        <v>0</v>
      </c>
      <c r="S235" s="133">
        <v>0</v>
      </c>
      <c r="T235" s="134">
        <f t="shared" si="33"/>
        <v>0</v>
      </c>
      <c r="AR235" s="135" t="s">
        <v>123</v>
      </c>
      <c r="AT235" s="135" t="s">
        <v>121</v>
      </c>
      <c r="AU235" s="135" t="s">
        <v>84</v>
      </c>
      <c r="AY235" s="2" t="s">
        <v>118</v>
      </c>
      <c r="BE235" s="136">
        <f t="shared" si="34"/>
        <v>0</v>
      </c>
      <c r="BF235" s="136">
        <f t="shared" si="35"/>
        <v>0</v>
      </c>
      <c r="BG235" s="136">
        <f t="shared" si="36"/>
        <v>0</v>
      </c>
      <c r="BH235" s="136">
        <f t="shared" si="37"/>
        <v>0</v>
      </c>
      <c r="BI235" s="136">
        <f t="shared" si="38"/>
        <v>0</v>
      </c>
      <c r="BJ235" s="2" t="s">
        <v>82</v>
      </c>
      <c r="BK235" s="136">
        <f t="shared" si="39"/>
        <v>0</v>
      </c>
      <c r="BL235" s="2" t="s">
        <v>123</v>
      </c>
      <c r="BM235" s="135" t="s">
        <v>380</v>
      </c>
    </row>
    <row r="236" spans="2:65" s="17" customFormat="1" ht="90" customHeight="1">
      <c r="B236" s="18"/>
      <c r="C236" s="124" t="s">
        <v>265</v>
      </c>
      <c r="D236" s="124" t="s">
        <v>121</v>
      </c>
      <c r="E236" s="125" t="s">
        <v>381</v>
      </c>
      <c r="F236" s="126" t="s">
        <v>382</v>
      </c>
      <c r="G236" s="127" t="s">
        <v>160</v>
      </c>
      <c r="H236" s="128">
        <v>1</v>
      </c>
      <c r="I236" s="129"/>
      <c r="J236" s="130">
        <f t="shared" si="30"/>
        <v>0</v>
      </c>
      <c r="K236" s="126" t="s">
        <v>1</v>
      </c>
      <c r="L236" s="18"/>
      <c r="M236" s="131" t="s">
        <v>1</v>
      </c>
      <c r="N236" s="132" t="s">
        <v>39</v>
      </c>
      <c r="P236" s="133">
        <f t="shared" si="31"/>
        <v>0</v>
      </c>
      <c r="Q236" s="133">
        <v>0</v>
      </c>
      <c r="R236" s="133">
        <f t="shared" si="32"/>
        <v>0</v>
      </c>
      <c r="S236" s="133">
        <v>0</v>
      </c>
      <c r="T236" s="134">
        <f t="shared" si="33"/>
        <v>0</v>
      </c>
      <c r="AR236" s="135" t="s">
        <v>123</v>
      </c>
      <c r="AT236" s="135" t="s">
        <v>121</v>
      </c>
      <c r="AU236" s="135" t="s">
        <v>84</v>
      </c>
      <c r="AY236" s="2" t="s">
        <v>118</v>
      </c>
      <c r="BE236" s="136">
        <f t="shared" si="34"/>
        <v>0</v>
      </c>
      <c r="BF236" s="136">
        <f t="shared" si="35"/>
        <v>0</v>
      </c>
      <c r="BG236" s="136">
        <f t="shared" si="36"/>
        <v>0</v>
      </c>
      <c r="BH236" s="136">
        <f t="shared" si="37"/>
        <v>0</v>
      </c>
      <c r="BI236" s="136">
        <f t="shared" si="38"/>
        <v>0</v>
      </c>
      <c r="BJ236" s="2" t="s">
        <v>82</v>
      </c>
      <c r="BK236" s="136">
        <f t="shared" si="39"/>
        <v>0</v>
      </c>
      <c r="BL236" s="2" t="s">
        <v>123</v>
      </c>
      <c r="BM236" s="135" t="s">
        <v>383</v>
      </c>
    </row>
    <row r="237" spans="2:65" s="17" customFormat="1" ht="55.5" customHeight="1">
      <c r="B237" s="18"/>
      <c r="C237" s="124" t="s">
        <v>384</v>
      </c>
      <c r="D237" s="124" t="s">
        <v>121</v>
      </c>
      <c r="E237" s="125" t="s">
        <v>385</v>
      </c>
      <c r="F237" s="126" t="s">
        <v>386</v>
      </c>
      <c r="G237" s="127" t="s">
        <v>160</v>
      </c>
      <c r="H237" s="128">
        <v>2</v>
      </c>
      <c r="I237" s="129"/>
      <c r="J237" s="130">
        <f t="shared" si="30"/>
        <v>0</v>
      </c>
      <c r="K237" s="126" t="s">
        <v>1</v>
      </c>
      <c r="L237" s="18"/>
      <c r="M237" s="131" t="s">
        <v>1</v>
      </c>
      <c r="N237" s="132" t="s">
        <v>39</v>
      </c>
      <c r="P237" s="133">
        <f t="shared" si="31"/>
        <v>0</v>
      </c>
      <c r="Q237" s="133">
        <v>0</v>
      </c>
      <c r="R237" s="133">
        <f t="shared" si="32"/>
        <v>0</v>
      </c>
      <c r="S237" s="133">
        <v>0</v>
      </c>
      <c r="T237" s="134">
        <f t="shared" si="33"/>
        <v>0</v>
      </c>
      <c r="AR237" s="135" t="s">
        <v>123</v>
      </c>
      <c r="AT237" s="135" t="s">
        <v>121</v>
      </c>
      <c r="AU237" s="135" t="s">
        <v>84</v>
      </c>
      <c r="AY237" s="2" t="s">
        <v>118</v>
      </c>
      <c r="BE237" s="136">
        <f t="shared" si="34"/>
        <v>0</v>
      </c>
      <c r="BF237" s="136">
        <f t="shared" si="35"/>
        <v>0</v>
      </c>
      <c r="BG237" s="136">
        <f t="shared" si="36"/>
        <v>0</v>
      </c>
      <c r="BH237" s="136">
        <f t="shared" si="37"/>
        <v>0</v>
      </c>
      <c r="BI237" s="136">
        <f t="shared" si="38"/>
        <v>0</v>
      </c>
      <c r="BJ237" s="2" t="s">
        <v>82</v>
      </c>
      <c r="BK237" s="136">
        <f t="shared" si="39"/>
        <v>0</v>
      </c>
      <c r="BL237" s="2" t="s">
        <v>123</v>
      </c>
      <c r="BM237" s="135" t="s">
        <v>387</v>
      </c>
    </row>
    <row r="238" spans="2:65" s="17" customFormat="1" ht="44.25" customHeight="1">
      <c r="B238" s="18"/>
      <c r="C238" s="124" t="s">
        <v>268</v>
      </c>
      <c r="D238" s="124" t="s">
        <v>121</v>
      </c>
      <c r="E238" s="125" t="s">
        <v>388</v>
      </c>
      <c r="F238" s="126" t="s">
        <v>236</v>
      </c>
      <c r="G238" s="127" t="s">
        <v>160</v>
      </c>
      <c r="H238" s="128">
        <v>2</v>
      </c>
      <c r="I238" s="129"/>
      <c r="J238" s="130">
        <f t="shared" si="30"/>
        <v>0</v>
      </c>
      <c r="K238" s="126" t="s">
        <v>1</v>
      </c>
      <c r="L238" s="18"/>
      <c r="M238" s="131" t="s">
        <v>1</v>
      </c>
      <c r="N238" s="132" t="s">
        <v>39</v>
      </c>
      <c r="P238" s="133">
        <f t="shared" si="31"/>
        <v>0</v>
      </c>
      <c r="Q238" s="133">
        <v>0</v>
      </c>
      <c r="R238" s="133">
        <f t="shared" si="32"/>
        <v>0</v>
      </c>
      <c r="S238" s="133">
        <v>0</v>
      </c>
      <c r="T238" s="134">
        <f t="shared" si="33"/>
        <v>0</v>
      </c>
      <c r="AR238" s="135" t="s">
        <v>123</v>
      </c>
      <c r="AT238" s="135" t="s">
        <v>121</v>
      </c>
      <c r="AU238" s="135" t="s">
        <v>84</v>
      </c>
      <c r="AY238" s="2" t="s">
        <v>118</v>
      </c>
      <c r="BE238" s="136">
        <f t="shared" si="34"/>
        <v>0</v>
      </c>
      <c r="BF238" s="136">
        <f t="shared" si="35"/>
        <v>0</v>
      </c>
      <c r="BG238" s="136">
        <f t="shared" si="36"/>
        <v>0</v>
      </c>
      <c r="BH238" s="136">
        <f t="shared" si="37"/>
        <v>0</v>
      </c>
      <c r="BI238" s="136">
        <f t="shared" si="38"/>
        <v>0</v>
      </c>
      <c r="BJ238" s="2" t="s">
        <v>82</v>
      </c>
      <c r="BK238" s="136">
        <f t="shared" si="39"/>
        <v>0</v>
      </c>
      <c r="BL238" s="2" t="s">
        <v>123</v>
      </c>
      <c r="BM238" s="135" t="s">
        <v>389</v>
      </c>
    </row>
    <row r="239" spans="2:65" s="17" customFormat="1" ht="100.5" customHeight="1">
      <c r="B239" s="18"/>
      <c r="C239" s="124" t="s">
        <v>390</v>
      </c>
      <c r="D239" s="124" t="s">
        <v>121</v>
      </c>
      <c r="E239" s="125" t="s">
        <v>391</v>
      </c>
      <c r="F239" s="126" t="s">
        <v>392</v>
      </c>
      <c r="G239" s="127" t="s">
        <v>160</v>
      </c>
      <c r="H239" s="128">
        <v>1</v>
      </c>
      <c r="I239" s="129"/>
      <c r="J239" s="130">
        <f t="shared" si="30"/>
        <v>0</v>
      </c>
      <c r="K239" s="126" t="s">
        <v>1</v>
      </c>
      <c r="L239" s="18"/>
      <c r="M239" s="131" t="s">
        <v>1</v>
      </c>
      <c r="N239" s="132" t="s">
        <v>39</v>
      </c>
      <c r="P239" s="133">
        <f t="shared" si="31"/>
        <v>0</v>
      </c>
      <c r="Q239" s="133">
        <v>0</v>
      </c>
      <c r="R239" s="133">
        <f t="shared" si="32"/>
        <v>0</v>
      </c>
      <c r="S239" s="133">
        <v>0</v>
      </c>
      <c r="T239" s="134">
        <f t="shared" si="33"/>
        <v>0</v>
      </c>
      <c r="AR239" s="135" t="s">
        <v>123</v>
      </c>
      <c r="AT239" s="135" t="s">
        <v>121</v>
      </c>
      <c r="AU239" s="135" t="s">
        <v>84</v>
      </c>
      <c r="AY239" s="2" t="s">
        <v>118</v>
      </c>
      <c r="BE239" s="136">
        <f t="shared" si="34"/>
        <v>0</v>
      </c>
      <c r="BF239" s="136">
        <f t="shared" si="35"/>
        <v>0</v>
      </c>
      <c r="BG239" s="136">
        <f t="shared" si="36"/>
        <v>0</v>
      </c>
      <c r="BH239" s="136">
        <f t="shared" si="37"/>
        <v>0</v>
      </c>
      <c r="BI239" s="136">
        <f t="shared" si="38"/>
        <v>0</v>
      </c>
      <c r="BJ239" s="2" t="s">
        <v>82</v>
      </c>
      <c r="BK239" s="136">
        <f t="shared" si="39"/>
        <v>0</v>
      </c>
      <c r="BL239" s="2" t="s">
        <v>123</v>
      </c>
      <c r="BM239" s="135" t="s">
        <v>393</v>
      </c>
    </row>
    <row r="240" spans="2:65" s="17" customFormat="1" ht="123" customHeight="1">
      <c r="B240" s="18"/>
      <c r="C240" s="124" t="s">
        <v>272</v>
      </c>
      <c r="D240" s="124" t="s">
        <v>121</v>
      </c>
      <c r="E240" s="125" t="s">
        <v>394</v>
      </c>
      <c r="F240" s="126" t="s">
        <v>395</v>
      </c>
      <c r="G240" s="127" t="s">
        <v>160</v>
      </c>
      <c r="H240" s="128">
        <v>1</v>
      </c>
      <c r="I240" s="129"/>
      <c r="J240" s="130">
        <f t="shared" si="30"/>
        <v>0</v>
      </c>
      <c r="K240" s="126" t="s">
        <v>1</v>
      </c>
      <c r="L240" s="18"/>
      <c r="M240" s="131" t="s">
        <v>1</v>
      </c>
      <c r="N240" s="132" t="s">
        <v>39</v>
      </c>
      <c r="P240" s="133">
        <f t="shared" si="31"/>
        <v>0</v>
      </c>
      <c r="Q240" s="133">
        <v>0</v>
      </c>
      <c r="R240" s="133">
        <f t="shared" si="32"/>
        <v>0</v>
      </c>
      <c r="S240" s="133">
        <v>0</v>
      </c>
      <c r="T240" s="134">
        <f t="shared" si="33"/>
        <v>0</v>
      </c>
      <c r="AR240" s="135" t="s">
        <v>123</v>
      </c>
      <c r="AT240" s="135" t="s">
        <v>121</v>
      </c>
      <c r="AU240" s="135" t="s">
        <v>84</v>
      </c>
      <c r="AY240" s="2" t="s">
        <v>118</v>
      </c>
      <c r="BE240" s="136">
        <f t="shared" si="34"/>
        <v>0</v>
      </c>
      <c r="BF240" s="136">
        <f t="shared" si="35"/>
        <v>0</v>
      </c>
      <c r="BG240" s="136">
        <f t="shared" si="36"/>
        <v>0</v>
      </c>
      <c r="BH240" s="136">
        <f t="shared" si="37"/>
        <v>0</v>
      </c>
      <c r="BI240" s="136">
        <f t="shared" si="38"/>
        <v>0</v>
      </c>
      <c r="BJ240" s="2" t="s">
        <v>82</v>
      </c>
      <c r="BK240" s="136">
        <f t="shared" si="39"/>
        <v>0</v>
      </c>
      <c r="BL240" s="2" t="s">
        <v>123</v>
      </c>
      <c r="BM240" s="135" t="s">
        <v>396</v>
      </c>
    </row>
    <row r="241" spans="2:65" s="17" customFormat="1" ht="78" customHeight="1">
      <c r="B241" s="18"/>
      <c r="C241" s="124" t="s">
        <v>397</v>
      </c>
      <c r="D241" s="124" t="s">
        <v>121</v>
      </c>
      <c r="E241" s="125" t="s">
        <v>398</v>
      </c>
      <c r="F241" s="126" t="s">
        <v>200</v>
      </c>
      <c r="G241" s="127" t="s">
        <v>160</v>
      </c>
      <c r="H241" s="128">
        <v>1</v>
      </c>
      <c r="I241" s="129"/>
      <c r="J241" s="130">
        <f t="shared" si="30"/>
        <v>0</v>
      </c>
      <c r="K241" s="126" t="s">
        <v>1</v>
      </c>
      <c r="L241" s="18"/>
      <c r="M241" s="131" t="s">
        <v>1</v>
      </c>
      <c r="N241" s="132" t="s">
        <v>39</v>
      </c>
      <c r="P241" s="133">
        <f t="shared" si="31"/>
        <v>0</v>
      </c>
      <c r="Q241" s="133">
        <v>0</v>
      </c>
      <c r="R241" s="133">
        <f t="shared" si="32"/>
        <v>0</v>
      </c>
      <c r="S241" s="133">
        <v>0</v>
      </c>
      <c r="T241" s="134">
        <f t="shared" si="33"/>
        <v>0</v>
      </c>
      <c r="AR241" s="135" t="s">
        <v>123</v>
      </c>
      <c r="AT241" s="135" t="s">
        <v>121</v>
      </c>
      <c r="AU241" s="135" t="s">
        <v>84</v>
      </c>
      <c r="AY241" s="2" t="s">
        <v>118</v>
      </c>
      <c r="BE241" s="136">
        <f t="shared" si="34"/>
        <v>0</v>
      </c>
      <c r="BF241" s="136">
        <f t="shared" si="35"/>
        <v>0</v>
      </c>
      <c r="BG241" s="136">
        <f t="shared" si="36"/>
        <v>0</v>
      </c>
      <c r="BH241" s="136">
        <f t="shared" si="37"/>
        <v>0</v>
      </c>
      <c r="BI241" s="136">
        <f t="shared" si="38"/>
        <v>0</v>
      </c>
      <c r="BJ241" s="2" t="s">
        <v>82</v>
      </c>
      <c r="BK241" s="136">
        <f t="shared" si="39"/>
        <v>0</v>
      </c>
      <c r="BL241" s="2" t="s">
        <v>123</v>
      </c>
      <c r="BM241" s="135" t="s">
        <v>399</v>
      </c>
    </row>
    <row r="242" spans="2:65" s="111" customFormat="1" ht="22.9" customHeight="1">
      <c r="B242" s="112"/>
      <c r="D242" s="113" t="s">
        <v>73</v>
      </c>
      <c r="E242" s="122" t="s">
        <v>400</v>
      </c>
      <c r="F242" s="122" t="s">
        <v>401</v>
      </c>
      <c r="I242" s="115"/>
      <c r="J242" s="123">
        <f>BK242</f>
        <v>0</v>
      </c>
      <c r="L242" s="112"/>
      <c r="M242" s="117"/>
      <c r="P242" s="118">
        <f>P243</f>
        <v>0</v>
      </c>
      <c r="R242" s="118">
        <f>R243</f>
        <v>0</v>
      </c>
      <c r="T242" s="119">
        <f>T243</f>
        <v>0</v>
      </c>
      <c r="AR242" s="113" t="s">
        <v>82</v>
      </c>
      <c r="AT242" s="120" t="s">
        <v>73</v>
      </c>
      <c r="AU242" s="120" t="s">
        <v>82</v>
      </c>
      <c r="AY242" s="113" t="s">
        <v>118</v>
      </c>
      <c r="BK242" s="121">
        <f>BK243</f>
        <v>0</v>
      </c>
    </row>
    <row r="243" spans="2:65" s="17" customFormat="1" ht="49.15" customHeight="1">
      <c r="B243" s="18"/>
      <c r="C243" s="124" t="s">
        <v>275</v>
      </c>
      <c r="D243" s="124" t="s">
        <v>121</v>
      </c>
      <c r="E243" s="125" t="s">
        <v>402</v>
      </c>
      <c r="F243" s="126" t="s">
        <v>403</v>
      </c>
      <c r="G243" s="127" t="s">
        <v>160</v>
      </c>
      <c r="H243" s="128">
        <v>1</v>
      </c>
      <c r="I243" s="129"/>
      <c r="J243" s="130">
        <f>ROUND(I243*H243,2)</f>
        <v>0</v>
      </c>
      <c r="K243" s="126" t="s">
        <v>1</v>
      </c>
      <c r="L243" s="18"/>
      <c r="M243" s="131" t="s">
        <v>1</v>
      </c>
      <c r="N243" s="132" t="s">
        <v>39</v>
      </c>
      <c r="P243" s="133">
        <f>O243*H243</f>
        <v>0</v>
      </c>
      <c r="Q243" s="133">
        <v>0</v>
      </c>
      <c r="R243" s="133">
        <f>Q243*H243</f>
        <v>0</v>
      </c>
      <c r="S243" s="133">
        <v>0</v>
      </c>
      <c r="T243" s="134">
        <f>S243*H243</f>
        <v>0</v>
      </c>
      <c r="AR243" s="135" t="s">
        <v>123</v>
      </c>
      <c r="AT243" s="135" t="s">
        <v>121</v>
      </c>
      <c r="AU243" s="135" t="s">
        <v>84</v>
      </c>
      <c r="AY243" s="2" t="s">
        <v>118</v>
      </c>
      <c r="BE243" s="136">
        <f>IF(N243="základní",J243,0)</f>
        <v>0</v>
      </c>
      <c r="BF243" s="136">
        <f>IF(N243="snížená",J243,0)</f>
        <v>0</v>
      </c>
      <c r="BG243" s="136">
        <f>IF(N243="zákl. přenesená",J243,0)</f>
        <v>0</v>
      </c>
      <c r="BH243" s="136">
        <f>IF(N243="sníž. přenesená",J243,0)</f>
        <v>0</v>
      </c>
      <c r="BI243" s="136">
        <f>IF(N243="nulová",J243,0)</f>
        <v>0</v>
      </c>
      <c r="BJ243" s="2" t="s">
        <v>82</v>
      </c>
      <c r="BK243" s="136">
        <f>ROUND(I243*H243,2)</f>
        <v>0</v>
      </c>
      <c r="BL243" s="2" t="s">
        <v>123</v>
      </c>
      <c r="BM243" s="135" t="s">
        <v>404</v>
      </c>
    </row>
    <row r="244" spans="2:65" s="111" customFormat="1" ht="22.9" customHeight="1">
      <c r="B244" s="112"/>
      <c r="D244" s="113" t="s">
        <v>73</v>
      </c>
      <c r="E244" s="122" t="s">
        <v>405</v>
      </c>
      <c r="F244" s="122" t="s">
        <v>406</v>
      </c>
      <c r="I244" s="115"/>
      <c r="J244" s="123">
        <f>BK244</f>
        <v>0</v>
      </c>
      <c r="L244" s="112"/>
      <c r="M244" s="117"/>
      <c r="P244" s="118">
        <f>P245</f>
        <v>0</v>
      </c>
      <c r="R244" s="118">
        <f>R245</f>
        <v>0</v>
      </c>
      <c r="T244" s="119">
        <f>T245</f>
        <v>0</v>
      </c>
      <c r="AR244" s="113" t="s">
        <v>82</v>
      </c>
      <c r="AT244" s="120" t="s">
        <v>73</v>
      </c>
      <c r="AU244" s="120" t="s">
        <v>82</v>
      </c>
      <c r="AY244" s="113" t="s">
        <v>118</v>
      </c>
      <c r="BK244" s="121">
        <f>BK245</f>
        <v>0</v>
      </c>
    </row>
    <row r="245" spans="2:65" s="17" customFormat="1" ht="90" customHeight="1">
      <c r="B245" s="18"/>
      <c r="C245" s="124" t="s">
        <v>407</v>
      </c>
      <c r="D245" s="124" t="s">
        <v>121</v>
      </c>
      <c r="E245" s="125" t="s">
        <v>408</v>
      </c>
      <c r="F245" s="126" t="s">
        <v>409</v>
      </c>
      <c r="G245" s="127" t="s">
        <v>160</v>
      </c>
      <c r="H245" s="128">
        <v>1</v>
      </c>
      <c r="I245" s="129"/>
      <c r="J245" s="130">
        <f>ROUND(I245*H245,2)</f>
        <v>0</v>
      </c>
      <c r="K245" s="126" t="s">
        <v>1</v>
      </c>
      <c r="L245" s="18"/>
      <c r="M245" s="131" t="s">
        <v>1</v>
      </c>
      <c r="N245" s="132" t="s">
        <v>39</v>
      </c>
      <c r="P245" s="133">
        <f>O245*H245</f>
        <v>0</v>
      </c>
      <c r="Q245" s="133">
        <v>0</v>
      </c>
      <c r="R245" s="133">
        <f>Q245*H245</f>
        <v>0</v>
      </c>
      <c r="S245" s="133">
        <v>0</v>
      </c>
      <c r="T245" s="134">
        <f>S245*H245</f>
        <v>0</v>
      </c>
      <c r="AR245" s="135" t="s">
        <v>123</v>
      </c>
      <c r="AT245" s="135" t="s">
        <v>121</v>
      </c>
      <c r="AU245" s="135" t="s">
        <v>84</v>
      </c>
      <c r="AY245" s="2" t="s">
        <v>118</v>
      </c>
      <c r="BE245" s="136">
        <f>IF(N245="základní",J245,0)</f>
        <v>0</v>
      </c>
      <c r="BF245" s="136">
        <f>IF(N245="snížená",J245,0)</f>
        <v>0</v>
      </c>
      <c r="BG245" s="136">
        <f>IF(N245="zákl. přenesená",J245,0)</f>
        <v>0</v>
      </c>
      <c r="BH245" s="136">
        <f>IF(N245="sníž. přenesená",J245,0)</f>
        <v>0</v>
      </c>
      <c r="BI245" s="136">
        <f>IF(N245="nulová",J245,0)</f>
        <v>0</v>
      </c>
      <c r="BJ245" s="2" t="s">
        <v>82</v>
      </c>
      <c r="BK245" s="136">
        <f>ROUND(I245*H245,2)</f>
        <v>0</v>
      </c>
      <c r="BL245" s="2" t="s">
        <v>123</v>
      </c>
      <c r="BM245" s="135" t="s">
        <v>410</v>
      </c>
    </row>
    <row r="246" spans="2:65" s="111" customFormat="1" ht="22.9" customHeight="1">
      <c r="B246" s="112"/>
      <c r="D246" s="113" t="s">
        <v>73</v>
      </c>
      <c r="E246" s="122" t="s">
        <v>411</v>
      </c>
      <c r="F246" s="122" t="s">
        <v>412</v>
      </c>
      <c r="I246" s="115"/>
      <c r="J246" s="123">
        <f>BK246</f>
        <v>0</v>
      </c>
      <c r="L246" s="112"/>
      <c r="M246" s="117"/>
      <c r="P246" s="118">
        <f>P247</f>
        <v>0</v>
      </c>
      <c r="R246" s="118">
        <f>R247</f>
        <v>0</v>
      </c>
      <c r="T246" s="119">
        <f>T247</f>
        <v>0</v>
      </c>
      <c r="AR246" s="113" t="s">
        <v>82</v>
      </c>
      <c r="AT246" s="120" t="s">
        <v>73</v>
      </c>
      <c r="AU246" s="120" t="s">
        <v>82</v>
      </c>
      <c r="AY246" s="113" t="s">
        <v>118</v>
      </c>
      <c r="BK246" s="121">
        <f>BK247</f>
        <v>0</v>
      </c>
    </row>
    <row r="247" spans="2:65" s="17" customFormat="1" ht="16.5" customHeight="1">
      <c r="B247" s="18"/>
      <c r="C247" s="124" t="s">
        <v>279</v>
      </c>
      <c r="D247" s="124" t="s">
        <v>121</v>
      </c>
      <c r="E247" s="125" t="s">
        <v>413</v>
      </c>
      <c r="F247" s="126" t="s">
        <v>412</v>
      </c>
      <c r="G247" s="127" t="s">
        <v>160</v>
      </c>
      <c r="H247" s="128">
        <v>1</v>
      </c>
      <c r="I247" s="129"/>
      <c r="J247" s="130">
        <f>ROUND(I247*H247,2)</f>
        <v>0</v>
      </c>
      <c r="K247" s="126" t="s">
        <v>1</v>
      </c>
      <c r="L247" s="18"/>
      <c r="M247" s="162" t="s">
        <v>1</v>
      </c>
      <c r="N247" s="163" t="s">
        <v>39</v>
      </c>
      <c r="O247" s="164"/>
      <c r="P247" s="165">
        <f>O247*H247</f>
        <v>0</v>
      </c>
      <c r="Q247" s="165">
        <v>0</v>
      </c>
      <c r="R247" s="165">
        <f>Q247*H247</f>
        <v>0</v>
      </c>
      <c r="S247" s="165">
        <v>0</v>
      </c>
      <c r="T247" s="166">
        <f>S247*H247</f>
        <v>0</v>
      </c>
      <c r="AR247" s="135" t="s">
        <v>123</v>
      </c>
      <c r="AT247" s="135" t="s">
        <v>121</v>
      </c>
      <c r="AU247" s="135" t="s">
        <v>84</v>
      </c>
      <c r="AY247" s="2" t="s">
        <v>118</v>
      </c>
      <c r="BE247" s="136">
        <f>IF(N247="základní",J247,0)</f>
        <v>0</v>
      </c>
      <c r="BF247" s="136">
        <f>IF(N247="snížená",J247,0)</f>
        <v>0</v>
      </c>
      <c r="BG247" s="136">
        <f>IF(N247="zákl. přenesená",J247,0)</f>
        <v>0</v>
      </c>
      <c r="BH247" s="136">
        <f>IF(N247="sníž. přenesená",J247,0)</f>
        <v>0</v>
      </c>
      <c r="BI247" s="136">
        <f>IF(N247="nulová",J247,0)</f>
        <v>0</v>
      </c>
      <c r="BJ247" s="2" t="s">
        <v>82</v>
      </c>
      <c r="BK247" s="136">
        <f>ROUND(I247*H247,2)</f>
        <v>0</v>
      </c>
      <c r="BL247" s="2" t="s">
        <v>123</v>
      </c>
      <c r="BM247" s="135" t="s">
        <v>414</v>
      </c>
    </row>
    <row r="248" spans="2:65" s="17" customFormat="1" ht="6.95" customHeight="1">
      <c r="B248" s="31"/>
      <c r="C248" s="32"/>
      <c r="D248" s="32"/>
      <c r="E248" s="32"/>
      <c r="F248" s="32"/>
      <c r="G248" s="32"/>
      <c r="H248" s="32"/>
      <c r="I248" s="32"/>
      <c r="J248" s="32"/>
      <c r="K248" s="32"/>
      <c r="L248" s="18"/>
    </row>
  </sheetData>
  <sheetProtection algorithmName="SHA-512" hashValue="pqfuteEY47SaJsYAKlZ4ITAzhy16uQPp7CsZwCUusobP/Gi58x47igelci0Gbk1GodFt4bIDeY10K+dcKtK+rA==" saltValue="Q+GmHEHBCuu0HQD52ccVOQ==" spinCount="100000" sheet="1" objects="1" scenarios="1"/>
  <mergeCells count="9">
    <mergeCell ref="E87:H87"/>
    <mergeCell ref="E116:H116"/>
    <mergeCell ref="E118:H118"/>
    <mergeCell ref="L2:V2"/>
    <mergeCell ref="E7:H7"/>
    <mergeCell ref="E9:H9"/>
    <mergeCell ref="E18:H18"/>
    <mergeCell ref="E27:H27"/>
    <mergeCell ref="E85:H85"/>
  </mergeCell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in_x00e1_ln_x00ed_verze xmlns="4116cb6e-70e0-4477-8a9d-d544e24d8291">false</Fin_x00e1_ln_x00ed_verz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78B842FECC5D4141B6C29D631F0D2ADE" ma:contentTypeVersion="4" ma:contentTypeDescription="Vytvoří nový dokument" ma:contentTypeScope="" ma:versionID="5ecd4358afa6401021707ddd214d12eb">
  <xsd:schema xmlns:xsd="http://www.w3.org/2001/XMLSchema" xmlns:xs="http://www.w3.org/2001/XMLSchema" xmlns:p="http://schemas.microsoft.com/office/2006/metadata/properties" xmlns:ns2="4116cb6e-70e0-4477-8a9d-d544e24d8291" targetNamespace="http://schemas.microsoft.com/office/2006/metadata/properties" ma:root="true" ma:fieldsID="826da636ec338076514d7acc72c9a1d2" ns2:_="">
    <xsd:import namespace="4116cb6e-70e0-4477-8a9d-d544e24d829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Fin_x00e1_ln_x00ed_verz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16cb6e-70e0-4477-8a9d-d544e24d82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Fin_x00e1_ln_x00ed_verze" ma:index="11" nillable="true" ma:displayName="Finální verze" ma:default="0" ma:format="Dropdown" ma:internalName="Fin_x00e1_ln_x00ed_verz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D68987-AC8B-4E4A-AA32-79C3E300978C}"/>
</file>

<file path=customXml/itemProps2.xml><?xml version="1.0" encoding="utf-8"?>
<ds:datastoreItem xmlns:ds="http://schemas.openxmlformats.org/officeDocument/2006/customXml" ds:itemID="{E7E909B4-AA80-4622-B2B0-3E2DF04486C8}"/>
</file>

<file path=customXml/itemProps3.xml><?xml version="1.0" encoding="utf-8"?>
<ds:datastoreItem xmlns:ds="http://schemas.openxmlformats.org/officeDocument/2006/customXml" ds:itemID="{44253F2E-7438-4769-968F-EABC59DCCF9A}"/>
</file>

<file path=docProps/app.xml><?xml version="1.0" encoding="utf-8"?>
<Properties xmlns="http://schemas.openxmlformats.org/officeDocument/2006/extended-properties" xmlns:vt="http://schemas.openxmlformats.org/officeDocument/2006/docPropsVTypes">
  <Application>Microsoft Excel Online</Application>
  <Manager/>
  <Company>FN Brno</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Kotková Alexandra</dc:creator>
  <cp:keywords/>
  <dc:description/>
  <cp:lastModifiedBy>Halla Slavomír</cp:lastModifiedBy>
  <cp:revision/>
  <dcterms:created xsi:type="dcterms:W3CDTF">2026-02-12T10:12:08Z</dcterms:created>
  <dcterms:modified xsi:type="dcterms:W3CDTF">2026-02-17T12:03:13Z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0x01010078B842FECC5D4141B6C29D631F0D2ADE</vt:lpwstr>
  </property>
</Properties>
</file>