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288" windowWidth="19236" windowHeight="6348" activeTab="0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ADKM">#REF!</definedName>
    <definedName name="Analog">#REF!</definedName>
    <definedName name="CENA_CELKEM">#REF!</definedName>
    <definedName name="MDKM">#REF!</definedName>
    <definedName name="Monolog">#REF!</definedName>
    <definedName name="_xlnm.Print_Titles" localSheetId="2">'položky'!$1:$2</definedName>
    <definedName name="_xlnm.Print_Titles" localSheetId="1">'Rekapitulace'!$31:$31</definedName>
    <definedName name="Pocet_Integral">#REF!</definedName>
    <definedName name="PocetMJ">'Krycí list'!$G$8</definedName>
    <definedName name="SazbaDPH1">'Krycí list'!$C$30</definedName>
    <definedName name="SazbaDPH2">'Krycí list'!$C$32</definedName>
  </definedNames>
  <calcPr fullCalcOnLoad="1"/>
</workbook>
</file>

<file path=xl/sharedStrings.xml><?xml version="1.0" encoding="utf-8"?>
<sst xmlns="http://schemas.openxmlformats.org/spreadsheetml/2006/main" count="187" uniqueCount="142">
  <si>
    <t>ks</t>
  </si>
  <si>
    <t>Dodávka zařízení</t>
  </si>
  <si>
    <t>NOSNÝ MATERIÁL</t>
  </si>
  <si>
    <t>Nosný materiál</t>
  </si>
  <si>
    <t>mn.</t>
  </si>
  <si>
    <t>mn.j.</t>
  </si>
  <si>
    <t>POLOŽKOVÝ ROZPOČET</t>
  </si>
  <si>
    <t>Rozpočet: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</si>
  <si>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</si>
  <si>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</si>
  <si>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</si>
  <si>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</si>
  <si>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</si>
  <si>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</si>
  <si>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</si>
  <si>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LT PROJEKT a.s.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</si>
  <si>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</si>
  <si>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</si>
  <si>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</si>
  <si>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</si>
  <si>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</si>
  <si>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</si>
  <si>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</si>
  <si>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</si>
  <si>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</si>
  <si>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</si>
  <si>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</si>
  <si>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</si>
  <si>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</si>
  <si>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</si>
  <si>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</si>
  <si>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</si>
  <si>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</si>
  <si>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</si>
  <si>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</si>
  <si>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</si>
  <si>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</si>
  <si>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</si>
  <si>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</si>
  <si>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</si>
  <si>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</si>
  <si>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</si>
  <si>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</si>
  <si>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</si>
  <si>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</si>
  <si>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</si>
  <si>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</si>
  <si>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</si>
  <si>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</si>
  <si>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</si>
  <si>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</si>
  <si>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Složka - A, nosný materiál</t>
  </si>
  <si>
    <t>Název</t>
  </si>
  <si>
    <t>Rozpočet :</t>
  </si>
  <si>
    <t>Oddíl</t>
  </si>
  <si>
    <t>HSV</t>
  </si>
  <si>
    <t>PSV</t>
  </si>
  <si>
    <t>Dodávka</t>
  </si>
  <si>
    <t>Montáž</t>
  </si>
  <si>
    <t>Montáž zařízení</t>
  </si>
  <si>
    <t>Montáž rozvodů</t>
  </si>
  <si>
    <t>CELKEM  OBJEKT</t>
  </si>
  <si>
    <t>č.pol.</t>
  </si>
  <si>
    <t>montáž</t>
  </si>
  <si>
    <t>Výrobce</t>
  </si>
  <si>
    <t>cena/jedn.</t>
  </si>
  <si>
    <t>dod/celkem</t>
  </si>
  <si>
    <t>mont./celkem</t>
  </si>
  <si>
    <t>CELKEM - DODÁVKA, vč. dopravy</t>
  </si>
  <si>
    <t>CELKEM - MONTÁŽ,  vč. přesunu</t>
  </si>
  <si>
    <t xml:space="preserve">DODÁVKA ZAŘÍZENÍ - CELKEM </t>
  </si>
  <si>
    <t>NOSNÝ MATERIÁL - CELKEM</t>
  </si>
  <si>
    <t>Vyvrtání otvoru o 8-12mm do beton. zdiva</t>
  </si>
  <si>
    <t>Upevňovací bod s hmoždinkou, osaz. vč. šroubu</t>
  </si>
  <si>
    <t>Složka - B, podružný materiál t.j. 3% z "A"</t>
  </si>
  <si>
    <t>REKAPITULACE  MAR</t>
  </si>
  <si>
    <t xml:space="preserve">Siemens s.r.o. </t>
  </si>
  <si>
    <t>písmenem R a pořadovým číslem. Ceny položek lze získat od jednotlivých výrobců a dodavatelů.</t>
  </si>
  <si>
    <t xml:space="preserve">Systém RTS nepodporuje komponenty profese měření a regulace (MaR), proto jsou položky MaR označeny </t>
  </si>
  <si>
    <t>Poznámka:</t>
  </si>
  <si>
    <t>Položky  soupisu prací obsahují veškeré doplňkové a pomocné konstrukce, materiály a práce nutné pro provedení položky.</t>
  </si>
  <si>
    <t>Položka</t>
  </si>
  <si>
    <t>DODÁVKA ZAŘÍZENÍ</t>
  </si>
  <si>
    <t>Služby</t>
  </si>
  <si>
    <t>m</t>
  </si>
  <si>
    <t>Protipožární zapravení prostupů</t>
  </si>
  <si>
    <t>m2</t>
  </si>
  <si>
    <t>Kabel CYA 1,5mm pevně uložený</t>
  </si>
  <si>
    <t xml:space="preserve">Kovový žlab 40/20 + příslušenství </t>
  </si>
  <si>
    <t>Trubka Ø16 + příslušenství</t>
  </si>
  <si>
    <t>SLUŽBY</t>
  </si>
  <si>
    <t>SLUŽBY - CELKEM</t>
  </si>
  <si>
    <t>SW  datových bodů</t>
  </si>
  <si>
    <t>I/O bodů</t>
  </si>
  <si>
    <t>Uvedení do provozu MaR</t>
  </si>
  <si>
    <t>Zaškolení obsluhy (součást komplexních zkoušek)</t>
  </si>
  <si>
    <t>Zpracování návodů pro obsluhu</t>
  </si>
  <si>
    <t>Zpracování svorkových schemat zapojení rozvaděčů MaR. Vypracování projektu skutečné dokumentace.</t>
  </si>
  <si>
    <t>Komplexní zkoušky syst. MaR vč. související  částí elektro, VZT a topení</t>
  </si>
  <si>
    <t>Trubka ocelová Ø32 + příslušenství</t>
  </si>
  <si>
    <t>Výchozí revize elektro</t>
  </si>
  <si>
    <t>Kabel JYTY-O 4x1 pevně uložený</t>
  </si>
  <si>
    <t>Fakultní nemocnice Brno - PMDV</t>
  </si>
  <si>
    <t>FN BRNO</t>
  </si>
  <si>
    <t xml:space="preserve">Ukončení vodičů v rozvaděči + zapojení do 2,5 mm2 </t>
  </si>
  <si>
    <t xml:space="preserve">Viuzalizace - úprava stávající </t>
  </si>
  <si>
    <t>R1</t>
  </si>
  <si>
    <t>Kanálové čidlo rel. vlhkosti a teploty 2x 0-10V</t>
  </si>
  <si>
    <t>R15</t>
  </si>
  <si>
    <t>R21</t>
  </si>
  <si>
    <t>Provedení oznámení o zahájení montáže dle vyhlášky č. 73/2010 Sb. a žádosti o vydání odborného a závazného stanoviska dle vyhlášky č. 73/2010 Sb, vč.souvisejicích nákladů TIČR</t>
  </si>
  <si>
    <t>D2.03 Měření a regulace</t>
  </si>
  <si>
    <t>RA8+DDC1</t>
  </si>
  <si>
    <t>D2.03-101</t>
  </si>
  <si>
    <t>D2.03-002</t>
  </si>
  <si>
    <t>D2.03-003</t>
  </si>
  <si>
    <t>Nová MR 1,5T v 1.NP budovy L (PMDV)</t>
  </si>
  <si>
    <t xml:space="preserve">RA6+B3                                RA6+B4                                                  </t>
  </si>
  <si>
    <t>Regulátor FAC 8UI,6BI,6BO,6CO</t>
  </si>
  <si>
    <t>Součást rozvaděče RA6</t>
  </si>
  <si>
    <t xml:space="preserve">Úprava rozvaděče MaR RA6,                                       instalce nového regulátoru, doplnění odpovídající výbavy pro řízení E-ohřívače, 2 čidel T+rH, snímání cizích DB, vazba na rozvaděč NMR - blokace napájení E-ohřevu                                                       </t>
  </si>
  <si>
    <t>D2.03-004</t>
  </si>
  <si>
    <t>Kabel CYKY-O 2x1,5 pevně uložený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</si>
  <si>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</si>
  <si>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</si>
  <si>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</si>
  <si>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</si>
  <si>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</si>
  <si>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</si>
  <si>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</si>
  <si>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</si>
  <si>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</si>
  <si>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</si>
  <si>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</si>
  <si>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</si>
  <si>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</si>
  <si>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R16</t>
  </si>
  <si>
    <t>R17</t>
  </si>
  <si>
    <t>R18</t>
  </si>
  <si>
    <t>R19</t>
  </si>
  <si>
    <t>R20</t>
  </si>
  <si>
    <t>R22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</si>
</sst>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E+00_)"/>
    <numFmt numFmtId="165" formatCode="0.00_)"/>
    <numFmt numFmtId="166" formatCode="0_)"/>
    <numFmt numFmtId="167" formatCode="#,##0\ &quot;Kč&quot;"/>
    <numFmt numFmtId="168" formatCode="000\ 00"/>
    <numFmt numFmtId="169" formatCode="#,##0.00_ ;\-#,##0.00\ "/>
    <numFmt numFmtId="170" formatCode="#,##0.00\ &quot;Kč&quot;"/>
    <numFmt numFmtId="171" formatCode="General_)"/>
    <numFmt numFmtId="172" formatCode="0.000_)"/>
    <numFmt numFmtId="173" formatCode="dd\-mmm\-yy_)"/>
    <numFmt numFmtId="174" formatCode="#,##0\ _K_č"/>
    <numFmt numFmtId="175" formatCode="#,##0.00\ _K_č"/>
    <numFmt numFmtId="176" formatCode="0.00_ ;\-0.00\ "/>
    <numFmt numFmtId="177" formatCode="#,##0.00&quot;Kč&quot;_);\(#,##0.00&quot;Kč&quot;\)"/>
    <numFmt numFmtId="178" formatCode="0.0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#,##0.0"/>
    <numFmt numFmtId="183" formatCode="#,##0.\-;\-#,##0\ &quot;Kč&quot;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$-409]#,##0.00"/>
    <numFmt numFmtId="189" formatCode="[$$-409]#,##0.00_ ;\-[$$-409]#,##0.00\ "/>
    <numFmt numFmtId="190" formatCode="d/m/yy"/>
    <numFmt numFmtId="191" formatCode="dd/mm/yy"/>
    <numFmt numFmtId="192" formatCode="#,##0\ _A_T_S"/>
    <numFmt numFmtId="193" formatCode="#,##0.\-\ ;\-#,##0.\-"/>
    <numFmt numFmtId="194" formatCode="#,##0.\-\ &quot;EUR&quot;;\-#,##0\ &quot;EUR&quot;\ "/>
    <numFmt numFmtId="195" formatCode="#,###.\-"/>
    <numFmt numFmtId="196" formatCode="#,##0.0000"/>
    <numFmt numFmtId="197" formatCode="#\ ##0.00"/>
    <numFmt numFmtId="198" formatCode="_-* #,##0.0\ _K_c_-;\-* #,##0.0\ _K_c_-;_-* &quot;-&quot;??\ _K_c_-;_-@_-"/>
    <numFmt numFmtId="199" formatCode="#,##0.\-"/>
    <numFmt numFmtId="200" formatCode="#,##0.00\ [$€-1]"/>
    <numFmt numFmtId="201" formatCode="#,##0\ [$€-1]"/>
    <numFmt numFmtId="202" formatCode="0.000"/>
    <numFmt numFmtId="203" formatCode="#,##0.0000\ [$€-1]"/>
    <numFmt numFmtId="204" formatCode="#,###.\-\ &quot;Kč&quot;"/>
    <numFmt numFmtId="205" formatCode="#,##0.0\ _K_č"/>
    <numFmt numFmtId="206" formatCode="#,##0.0\ &quot;Kč&quot;"/>
    <numFmt numFmtId="207" formatCode="#\ ##0"/>
    <numFmt numFmtId="208" formatCode="_-* #,##0.000\ _K_č_-;\-* #,##0.000\ _K_č_-;_-* &quot;-&quot;??\ _K_č_-;_-@_-"/>
    <numFmt numFmtId="209" formatCode="_-* #,##0.0\ _K_č_-;\-* #,##0.0\ _K_č_-;_-* &quot;-&quot;??\ _K_č_-;_-@_-"/>
    <numFmt numFmtId="210" formatCode="#,##0.00\ [$Kč-405];[Red]\-#,##0.00\ [$Kč-405]"/>
    <numFmt numFmtId="211" formatCode="[$¥€-2]\ #\ ##,000_);[Red]\([$€-2]\ #\ ##,000\)"/>
  </numFmts>
  <fonts count="56">
    <font>
      <sz val="12"/>
      <name val="LinePrint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u val="single"/>
      <sz val="12"/>
      <color indexed="12"/>
      <name val="LinePrinter"/>
      <family val="3"/>
    </font>
    <font>
      <u val="single"/>
      <sz val="12"/>
      <color indexed="36"/>
      <name val="LinePrinter"/>
      <family val="3"/>
    </font>
    <font>
      <sz val="10"/>
      <name val="LinePrinter"/>
      <family val="3"/>
    </font>
    <font>
      <b/>
      <sz val="9"/>
      <name val="Arial CE"/>
      <family val="2"/>
    </font>
    <font>
      <sz val="8"/>
      <name val="Arial"/>
      <family val="2"/>
    </font>
    <font>
      <sz val="8"/>
      <name val="LinePrinter"/>
      <family val="3"/>
    </font>
    <font>
      <b/>
      <sz val="8"/>
      <name val="Arial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4" fillId="0" borderId="3" applyNumberFormat="0">
      <alignment vertical="center" wrapText="1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6" fillId="0" borderId="7">
      <alignment horizontal="justify" vertical="center"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15" fillId="0" borderId="7" applyProtection="0">
      <alignment horizontal="justify" vertical="center" wrapText="1"/>
    </xf>
    <xf numFmtId="0" fontId="0" fillId="23" borderId="8" applyNumberFormat="0" applyFont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12" fillId="0" borderId="7">
      <alignment horizontal="left" vertical="center" wrapText="1" indent="1"/>
      <protection/>
    </xf>
    <xf numFmtId="0" fontId="14" fillId="0" borderId="3">
      <alignment horizontal="left" vertical="center" wrapText="1"/>
      <protection/>
    </xf>
    <xf numFmtId="0" fontId="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0" applyNumberFormat="0" applyAlignment="0" applyProtection="0"/>
    <xf numFmtId="0" fontId="53" fillId="26" borderId="10" applyNumberFormat="0" applyAlignment="0" applyProtection="0"/>
    <xf numFmtId="0" fontId="54" fillId="26" borderId="11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2">
    <xf numFmtId="164" fontId="0" fillId="0" borderId="0" xfId="0" applyNumberFormat="1" applyAlignment="1">
      <alignment/>
    </xf>
    <xf numFmtId="0" fontId="7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10" fillId="33" borderId="2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/>
    </xf>
    <xf numFmtId="0" fontId="10" fillId="0" borderId="26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25" xfId="0" applyNumberFormat="1" applyFont="1" applyBorder="1" applyAlignment="1">
      <alignment/>
    </xf>
    <xf numFmtId="0" fontId="10" fillId="0" borderId="26" xfId="0" applyFont="1" applyBorder="1" applyAlignment="1">
      <alignment/>
    </xf>
    <xf numFmtId="3" fontId="10" fillId="0" borderId="25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3" fontId="10" fillId="0" borderId="0" xfId="0" applyNumberFormat="1" applyFont="1" applyAlignment="1">
      <alignment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10" fillId="0" borderId="36" xfId="0" applyFont="1" applyBorder="1" applyAlignment="1">
      <alignment horizontal="centerContinuous"/>
    </xf>
    <xf numFmtId="0" fontId="10" fillId="0" borderId="38" xfId="0" applyFont="1" applyBorder="1" applyAlignment="1">
      <alignment/>
    </xf>
    <xf numFmtId="3" fontId="10" fillId="0" borderId="39" xfId="0" applyNumberFormat="1" applyFont="1" applyBorder="1" applyAlignment="1">
      <alignment/>
    </xf>
    <xf numFmtId="0" fontId="10" fillId="0" borderId="40" xfId="0" applyFont="1" applyBorder="1" applyAlignment="1">
      <alignment/>
    </xf>
    <xf numFmtId="3" fontId="10" fillId="0" borderId="41" xfId="0" applyNumberFormat="1" applyFont="1" applyBorder="1" applyAlignment="1">
      <alignment/>
    </xf>
    <xf numFmtId="0" fontId="10" fillId="0" borderId="42" xfId="0" applyFont="1" applyBorder="1" applyAlignment="1">
      <alignment/>
    </xf>
    <xf numFmtId="3" fontId="10" fillId="0" borderId="28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3" fontId="10" fillId="0" borderId="46" xfId="0" applyNumberFormat="1" applyFont="1" applyBorder="1" applyAlignment="1">
      <alignment/>
    </xf>
    <xf numFmtId="0" fontId="10" fillId="0" borderId="47" xfId="0" applyFont="1" applyBorder="1" applyAlignment="1">
      <alignment/>
    </xf>
    <xf numFmtId="3" fontId="10" fillId="0" borderId="48" xfId="0" applyNumberFormat="1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91" fontId="10" fillId="0" borderId="0" xfId="0" applyNumberFormat="1" applyFont="1" applyBorder="1" applyAlignment="1">
      <alignment/>
    </xf>
    <xf numFmtId="178" fontId="10" fillId="0" borderId="26" xfId="0" applyNumberFormat="1" applyFont="1" applyBorder="1" applyAlignment="1">
      <alignment horizontal="right"/>
    </xf>
    <xf numFmtId="167" fontId="10" fillId="0" borderId="28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52" xfId="50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0" xfId="0" applyAlignment="1">
      <alignment/>
    </xf>
    <xf numFmtId="0" fontId="3" fillId="0" borderId="55" xfId="0" applyFont="1" applyFill="1" applyBorder="1" applyAlignment="1">
      <alignment/>
    </xf>
    <xf numFmtId="0" fontId="4" fillId="0" borderId="56" xfId="50" applyBorder="1">
      <alignment/>
      <protection/>
    </xf>
    <xf numFmtId="0" fontId="4" fillId="0" borderId="56" xfId="50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49" fontId="1" fillId="34" borderId="35" xfId="0" applyNumberFormat="1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49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3" fontId="1" fillId="33" borderId="37" xfId="0" applyNumberFormat="1" applyFont="1" applyFill="1" applyBorder="1" applyAlignment="1">
      <alignment/>
    </xf>
    <xf numFmtId="3" fontId="1" fillId="33" borderId="57" xfId="0" applyNumberFormat="1" applyFont="1" applyFill="1" applyBorder="1" applyAlignment="1">
      <alignment/>
    </xf>
    <xf numFmtId="3" fontId="1" fillId="33" borderId="58" xfId="0" applyNumberFormat="1" applyFont="1" applyFill="1" applyBorder="1" applyAlignment="1">
      <alignment/>
    </xf>
    <xf numFmtId="3" fontId="1" fillId="33" borderId="59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56" xfId="0" applyNumberFormat="1" applyFont="1" applyFill="1" applyBorder="1" applyAlignment="1">
      <alignment horizontal="center" vertical="top"/>
    </xf>
    <xf numFmtId="182" fontId="1" fillId="0" borderId="56" xfId="0" applyNumberFormat="1" applyFont="1" applyFill="1" applyBorder="1" applyAlignment="1" applyProtection="1">
      <alignment horizontal="center" vertical="top"/>
      <protection/>
    </xf>
    <xf numFmtId="4" fontId="1" fillId="0" borderId="56" xfId="0" applyNumberFormat="1" applyFont="1" applyFill="1" applyBorder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 vertical="top"/>
    </xf>
    <xf numFmtId="1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center" vertical="top"/>
    </xf>
    <xf numFmtId="182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166" fontId="5" fillId="0" borderId="0" xfId="0" applyNumberFormat="1" applyFont="1" applyFill="1" applyAlignment="1" applyProtection="1">
      <alignment horizontal="left" vertical="top"/>
      <protection locked="0"/>
    </xf>
    <xf numFmtId="164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Fill="1" applyAlignment="1">
      <alignment vertical="top" wrapText="1"/>
    </xf>
    <xf numFmtId="4" fontId="19" fillId="0" borderId="0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NumberFormat="1" applyFont="1" applyFill="1" applyAlignment="1">
      <alignment horizontal="left" vertical="top" wrapText="1"/>
    </xf>
    <xf numFmtId="182" fontId="0" fillId="0" borderId="0" xfId="0" applyNumberFormat="1" applyFont="1" applyFill="1" applyAlignment="1">
      <alignment horizontal="center" vertical="top"/>
    </xf>
    <xf numFmtId="3" fontId="19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Alignment="1">
      <alignment horizontal="center" vertical="top"/>
    </xf>
    <xf numFmtId="167" fontId="20" fillId="33" borderId="48" xfId="0" applyNumberFormat="1" applyFont="1" applyFill="1" applyBorder="1" applyAlignment="1">
      <alignment/>
    </xf>
    <xf numFmtId="164" fontId="21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horizontal="center" vertical="top"/>
    </xf>
    <xf numFmtId="181" fontId="4" fillId="0" borderId="0" xfId="39" applyNumberFormat="1" applyFont="1" applyFill="1" applyAlignment="1" applyProtection="1">
      <alignment horizontal="center" vertical="top"/>
      <protection/>
    </xf>
    <xf numFmtId="4" fontId="21" fillId="0" borderId="0" xfId="0" applyNumberFormat="1" applyFont="1" applyFill="1" applyAlignment="1">
      <alignment horizontal="center" vertical="top"/>
    </xf>
    <xf numFmtId="167" fontId="4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center" vertical="top"/>
    </xf>
    <xf numFmtId="182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182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Alignment="1">
      <alignment vertical="top" wrapText="1"/>
    </xf>
    <xf numFmtId="164" fontId="19" fillId="0" borderId="0" xfId="0" applyNumberFormat="1" applyFont="1" applyBorder="1" applyAlignment="1">
      <alignment vertical="top"/>
    </xf>
    <xf numFmtId="0" fontId="19" fillId="0" borderId="0" xfId="0" applyFont="1" applyAlignment="1">
      <alignment horizontal="left" vertical="top"/>
    </xf>
    <xf numFmtId="4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 horizontal="left" vertical="top"/>
    </xf>
    <xf numFmtId="164" fontId="19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182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81" fontId="1" fillId="0" borderId="0" xfId="39" applyNumberFormat="1" applyFont="1" applyFill="1" applyAlignment="1">
      <alignment vertical="top"/>
    </xf>
    <xf numFmtId="181" fontId="1" fillId="0" borderId="56" xfId="39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 horizontal="left" vertical="top"/>
    </xf>
    <xf numFmtId="164" fontId="5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182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Alignment="1" applyProtection="1">
      <alignment horizontal="center" vertical="top"/>
      <protection locked="0"/>
    </xf>
    <xf numFmtId="166" fontId="2" fillId="0" borderId="0" xfId="0" applyNumberFormat="1" applyFont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center" vertical="top"/>
      <protection locked="0"/>
    </xf>
    <xf numFmtId="166" fontId="2" fillId="0" borderId="0" xfId="0" applyNumberFormat="1" applyFont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left" vertical="top"/>
      <protection locked="0"/>
    </xf>
    <xf numFmtId="182" fontId="4" fillId="0" borderId="0" xfId="0" applyNumberFormat="1" applyFont="1" applyAlignment="1" applyProtection="1">
      <alignment vertical="top"/>
      <protection locked="0"/>
    </xf>
    <xf numFmtId="2" fontId="4" fillId="0" borderId="0" xfId="0" applyNumberFormat="1" applyFont="1" applyAlignment="1" applyProtection="1">
      <alignment vertical="top"/>
      <protection locked="0"/>
    </xf>
    <xf numFmtId="1" fontId="4" fillId="0" borderId="0" xfId="0" applyNumberFormat="1" applyFont="1" applyFill="1" applyAlignment="1" applyProtection="1">
      <alignment horizontal="left" vertical="top"/>
      <protection locked="0"/>
    </xf>
    <xf numFmtId="3" fontId="1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 applyProtection="1">
      <alignment vertical="top"/>
      <protection/>
    </xf>
    <xf numFmtId="164" fontId="1" fillId="0" borderId="0" xfId="0" applyNumberFormat="1" applyFont="1" applyFill="1" applyAlignment="1">
      <alignment horizontal="center" vertical="top"/>
    </xf>
    <xf numFmtId="182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81" fontId="1" fillId="0" borderId="0" xfId="39" applyNumberFormat="1" applyFont="1" applyFill="1" applyAlignment="1">
      <alignment vertical="top"/>
    </xf>
    <xf numFmtId="181" fontId="1" fillId="0" borderId="56" xfId="39" applyNumberFormat="1" applyFont="1" applyFill="1" applyBorder="1" applyAlignment="1">
      <alignment vertical="top"/>
    </xf>
    <xf numFmtId="1" fontId="4" fillId="0" borderId="0" xfId="0" applyNumberFormat="1" applyFont="1" applyAlignment="1" applyProtection="1">
      <alignment horizontal="center" vertical="top"/>
      <protection locked="0"/>
    </xf>
    <xf numFmtId="1" fontId="4" fillId="0" borderId="0" xfId="0" applyNumberFormat="1" applyFont="1" applyFill="1" applyAlignment="1" applyProtection="1">
      <alignment horizontal="center" vertical="top"/>
      <protection locked="0"/>
    </xf>
    <xf numFmtId="164" fontId="4" fillId="0" borderId="0" xfId="0" applyNumberFormat="1" applyFont="1" applyFill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left"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166" fontId="4" fillId="0" borderId="0" xfId="0" applyNumberFormat="1" applyFont="1" applyFill="1" applyAlignment="1" applyProtection="1">
      <alignment horizontal="left" vertical="top"/>
      <protection locked="0"/>
    </xf>
    <xf numFmtId="1" fontId="1" fillId="0" borderId="0" xfId="0" applyNumberFormat="1" applyFont="1" applyFill="1" applyAlignment="1">
      <alignment horizontal="center" vertical="top"/>
    </xf>
    <xf numFmtId="182" fontId="1" fillId="0" borderId="0" xfId="0" applyNumberFormat="1" applyFont="1" applyFill="1" applyAlignment="1" applyProtection="1">
      <alignment vertical="top"/>
      <protection locked="0"/>
    </xf>
    <xf numFmtId="166" fontId="1" fillId="0" borderId="0" xfId="0" applyNumberFormat="1" applyFont="1" applyFill="1" applyAlignment="1" applyProtection="1">
      <alignment horizontal="left" vertical="top"/>
      <protection locked="0"/>
    </xf>
    <xf numFmtId="4" fontId="1" fillId="0" borderId="0" xfId="0" applyNumberFormat="1" applyFont="1" applyFill="1" applyAlignment="1" applyProtection="1">
      <alignment vertical="top"/>
      <protection locked="0"/>
    </xf>
    <xf numFmtId="182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1" fontId="19" fillId="0" borderId="0" xfId="0" applyNumberFormat="1" applyFont="1" applyFill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vertical="top"/>
    </xf>
    <xf numFmtId="164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 applyProtection="1">
      <alignment horizontal="left" vertical="top"/>
      <protection locked="0"/>
    </xf>
    <xf numFmtId="181" fontId="1" fillId="0" borderId="0" xfId="39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horizontal="left" vertical="top"/>
      <protection locked="0"/>
    </xf>
    <xf numFmtId="1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182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1" fontId="4" fillId="0" borderId="0" xfId="0" applyNumberFormat="1" applyFont="1" applyAlignment="1" applyProtection="1">
      <alignment horizontal="left" vertical="top"/>
      <protection locked="0"/>
    </xf>
    <xf numFmtId="1" fontId="4" fillId="0" borderId="0" xfId="0" applyNumberFormat="1" applyFont="1" applyFill="1" applyAlignment="1" applyProtection="1">
      <alignment horizontal="left" vertical="top"/>
      <protection locked="0"/>
    </xf>
    <xf numFmtId="0" fontId="11" fillId="0" borderId="28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3" fillId="33" borderId="62" xfId="0" applyFont="1" applyFill="1" applyBorder="1" applyAlignment="1">
      <alignment wrapText="1"/>
    </xf>
    <xf numFmtId="164" fontId="0" fillId="0" borderId="16" xfId="0" applyNumberFormat="1" applyBorder="1" applyAlignment="1">
      <alignment wrapText="1"/>
    </xf>
    <xf numFmtId="0" fontId="4" fillId="0" borderId="63" xfId="50" applyFont="1" applyBorder="1" applyAlignment="1">
      <alignment horizontal="center"/>
      <protection/>
    </xf>
    <xf numFmtId="0" fontId="4" fillId="0" borderId="64" xfId="50" applyFont="1" applyBorder="1" applyAlignment="1">
      <alignment horizontal="center"/>
      <protection/>
    </xf>
    <xf numFmtId="0" fontId="4" fillId="0" borderId="65" xfId="50" applyFont="1" applyBorder="1" applyAlignment="1">
      <alignment horizontal="center"/>
      <protection/>
    </xf>
    <xf numFmtId="0" fontId="4" fillId="0" borderId="66" xfId="50" applyFont="1" applyBorder="1" applyAlignment="1">
      <alignment horizontal="center"/>
      <protection/>
    </xf>
    <xf numFmtId="0" fontId="4" fillId="0" borderId="55" xfId="50" applyFont="1" applyBorder="1" applyAlignment="1">
      <alignment horizontal="left"/>
      <protection/>
    </xf>
    <xf numFmtId="0" fontId="4" fillId="0" borderId="56" xfId="50" applyFont="1" applyBorder="1" applyAlignment="1">
      <alignment horizontal="left"/>
      <protection/>
    </xf>
    <xf numFmtId="0" fontId="4" fillId="0" borderId="67" xfId="50" applyFont="1" applyBorder="1" applyAlignment="1">
      <alignment horizontal="left"/>
      <protection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" vertical="top"/>
    </xf>
    <xf numFmtId="164" fontId="0" fillId="0" borderId="56" xfId="0" applyNumberFormat="1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166" fontId="1" fillId="0" borderId="0" xfId="0" applyNumberFormat="1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Fill="1" applyBorder="1" applyAlignment="1" applyProtection="1">
      <alignment horizontal="center" vertical="top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MřížkaNormální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2" xfId="49"/>
    <cellStyle name="normální_POL.XLS" xfId="50"/>
    <cellStyle name="popis polozky" xfId="51"/>
    <cellStyle name="Poznámka" xfId="52"/>
    <cellStyle name="Percent" xfId="53"/>
    <cellStyle name="Propojená buňka" xfId="54"/>
    <cellStyle name="R_text" xfId="55"/>
    <cellStyle name="R_type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xt\roz\R-517_II_D1_51\PODKLADY\100604rozpo&#269;et\F1.1-R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41">
          <cell r="A41" t="str">
            <v>Ztížené výrobní podmínky</v>
          </cell>
        </row>
        <row r="42">
          <cell r="A42" t="str">
            <v>Oborová přirážka</v>
          </cell>
          <cell r="I42">
            <v>0</v>
          </cell>
        </row>
        <row r="43">
          <cell r="A43" t="str">
            <v>Přesun stavebních kapacit</v>
          </cell>
          <cell r="I43">
            <v>0</v>
          </cell>
        </row>
        <row r="44">
          <cell r="A44" t="str">
            <v>Mimostaveništní doprava</v>
          </cell>
          <cell r="I44">
            <v>0</v>
          </cell>
        </row>
        <row r="45">
          <cell r="A45" t="str">
            <v>Zařízení staveniště</v>
          </cell>
          <cell r="I45">
            <v>0</v>
          </cell>
        </row>
        <row r="46">
          <cell r="A46" t="str">
            <v>Provoz investora</v>
          </cell>
          <cell r="I46">
            <v>0</v>
          </cell>
        </row>
        <row r="47">
          <cell r="A47" t="str">
            <v>Kompletační činnost (IČD)</v>
          </cell>
          <cell r="I47">
            <v>0</v>
          </cell>
        </row>
        <row r="48">
          <cell r="I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AX37"/>
  <sheetViews>
    <sheetView tabSelected="1" zoomScalePageLayoutView="0" workbookViewId="0" topLeftCell="A1">
      <selection activeCell="C29" sqref="C29:D29"/>
    </sheetView>
  </sheetViews>
  <sheetFormatPr defaultColWidth="8.8984375" defaultRowHeight="15"/>
  <cols>
    <col min="1" max="1" width="1.4921875" style="3" customWidth="1"/>
    <col min="2" max="2" width="11.59765625" style="3" customWidth="1"/>
    <col min="3" max="3" width="12.3984375" style="3" customWidth="1"/>
    <col min="4" max="4" width="11.3984375" style="3" customWidth="1"/>
    <col min="5" max="5" width="12.69921875" style="3" customWidth="1"/>
    <col min="6" max="6" width="10.796875" style="3" customWidth="1"/>
    <col min="7" max="7" width="11.8984375" style="3" customWidth="1"/>
    <col min="8" max="16384" width="8.8984375" style="3" customWidth="1"/>
  </cols>
  <sheetData>
    <row r="1" spans="1:7" ht="24.75" customHeight="1" thickBot="1">
      <c r="A1" s="1" t="s">
        <v>6</v>
      </c>
      <c r="B1" s="2"/>
      <c r="C1" s="2"/>
      <c r="D1" s="2"/>
      <c r="E1" s="2"/>
      <c r="F1" s="2"/>
      <c r="G1" s="2"/>
    </row>
    <row r="2" spans="1:7" ht="12.75" customHeight="1">
      <c r="A2" s="4" t="s">
        <v>7</v>
      </c>
      <c r="B2" s="5"/>
      <c r="C2" s="6"/>
      <c r="D2" s="7" t="s">
        <v>111</v>
      </c>
      <c r="E2" s="5"/>
      <c r="F2" s="5"/>
      <c r="G2" s="8"/>
    </row>
    <row r="3" spans="1:7" ht="3" customHeight="1">
      <c r="A3" s="9"/>
      <c r="B3" s="10"/>
      <c r="C3" s="9"/>
      <c r="D3" s="9"/>
      <c r="E3" s="9"/>
      <c r="F3" s="9"/>
      <c r="G3" s="11"/>
    </row>
    <row r="4" spans="1:7" ht="12" customHeight="1">
      <c r="A4" s="12" t="s">
        <v>8</v>
      </c>
      <c r="B4" s="13"/>
      <c r="C4" s="14" t="s">
        <v>9</v>
      </c>
      <c r="D4" s="14"/>
      <c r="E4" s="14"/>
      <c r="F4" s="15" t="s">
        <v>10</v>
      </c>
      <c r="G4" s="16"/>
    </row>
    <row r="5" spans="1:7" ht="12.75" customHeight="1">
      <c r="A5" s="17"/>
      <c r="B5" s="18"/>
      <c r="C5" s="19" t="s">
        <v>102</v>
      </c>
      <c r="D5" s="20"/>
      <c r="E5" s="20"/>
      <c r="F5" s="21"/>
      <c r="G5" s="16"/>
    </row>
    <row r="6" spans="1:7" ht="12.75" customHeight="1">
      <c r="A6" s="22" t="s">
        <v>11</v>
      </c>
      <c r="B6" s="23"/>
      <c r="C6" s="24" t="s">
        <v>12</v>
      </c>
      <c r="D6" s="24"/>
      <c r="E6" s="24"/>
      <c r="F6" s="25" t="s">
        <v>13</v>
      </c>
      <c r="G6" s="26"/>
    </row>
    <row r="7" spans="1:7" ht="40.5" customHeight="1">
      <c r="A7" s="17"/>
      <c r="B7" s="18"/>
      <c r="C7" s="215" t="s">
        <v>116</v>
      </c>
      <c r="D7" s="216"/>
      <c r="E7" s="216"/>
      <c r="F7" s="21"/>
      <c r="G7" s="16"/>
    </row>
    <row r="8" spans="1:7" ht="13.5">
      <c r="A8" s="22" t="s">
        <v>14</v>
      </c>
      <c r="B8" s="24"/>
      <c r="C8" s="209" t="s">
        <v>15</v>
      </c>
      <c r="D8" s="210"/>
      <c r="E8" s="27" t="s">
        <v>16</v>
      </c>
      <c r="F8" s="28"/>
      <c r="G8" s="29">
        <v>0</v>
      </c>
    </row>
    <row r="9" spans="1:7" ht="13.5">
      <c r="A9" s="22" t="s">
        <v>17</v>
      </c>
      <c r="B9" s="24"/>
      <c r="C9" s="209" t="s">
        <v>103</v>
      </c>
      <c r="D9" s="210"/>
      <c r="E9" s="30" t="s">
        <v>18</v>
      </c>
      <c r="F9" s="24"/>
      <c r="G9" s="31">
        <f>IF(PocetMJ=0,,ROUND((F30+F32)/PocetMJ,1))</f>
        <v>0</v>
      </c>
    </row>
    <row r="10" spans="1:7" ht="13.5">
      <c r="A10" s="32" t="s">
        <v>19</v>
      </c>
      <c r="B10" s="33"/>
      <c r="C10" s="33"/>
      <c r="D10" s="33"/>
      <c r="E10" s="34" t="s">
        <v>20</v>
      </c>
      <c r="F10" s="33"/>
      <c r="G10" s="35">
        <v>0</v>
      </c>
    </row>
    <row r="11" spans="1:50" ht="13.5">
      <c r="A11" s="12" t="s">
        <v>21</v>
      </c>
      <c r="B11" s="14"/>
      <c r="C11" s="14"/>
      <c r="D11" s="14"/>
      <c r="E11" s="36" t="s">
        <v>22</v>
      </c>
      <c r="F11" s="14" t="s">
        <v>76</v>
      </c>
      <c r="G11" s="16"/>
      <c r="AT11" s="37"/>
      <c r="AU11" s="37"/>
      <c r="AV11" s="37"/>
      <c r="AW11" s="37"/>
      <c r="AX11" s="37"/>
    </row>
    <row r="12" spans="1:7" ht="13.5">
      <c r="A12" s="12"/>
      <c r="B12" s="14"/>
      <c r="C12" s="14"/>
      <c r="D12" s="14"/>
      <c r="E12" s="211"/>
      <c r="F12" s="212"/>
      <c r="G12" s="213"/>
    </row>
    <row r="13" spans="1:7" ht="28.5" customHeight="1" thickBot="1">
      <c r="A13" s="38" t="s">
        <v>23</v>
      </c>
      <c r="B13" s="39"/>
      <c r="C13" s="39"/>
      <c r="D13" s="39"/>
      <c r="E13" s="40"/>
      <c r="F13" s="40"/>
      <c r="G13" s="41"/>
    </row>
    <row r="14" spans="1:7" ht="17.25" customHeight="1" thickBot="1">
      <c r="A14" s="42" t="s">
        <v>24</v>
      </c>
      <c r="B14" s="43"/>
      <c r="C14" s="44"/>
      <c r="D14" s="45" t="s">
        <v>25</v>
      </c>
      <c r="E14" s="46"/>
      <c r="F14" s="46"/>
      <c r="G14" s="44"/>
    </row>
    <row r="15" spans="1:7" ht="15.75" customHeight="1">
      <c r="A15" s="47"/>
      <c r="B15" s="9" t="s">
        <v>26</v>
      </c>
      <c r="C15" s="48">
        <f>Rekapitulace!G45</f>
        <v>0</v>
      </c>
      <c r="D15" s="49" t="str">
        <f>'[1]Rekapitulace'!A41</f>
        <v>Ztížené výrobní podmínky</v>
      </c>
      <c r="E15" s="50"/>
      <c r="F15" s="51"/>
      <c r="G15" s="48">
        <v>0</v>
      </c>
    </row>
    <row r="16" spans="1:7" ht="15.75" customHeight="1">
      <c r="A16" s="47" t="s">
        <v>27</v>
      </c>
      <c r="B16" s="9" t="s">
        <v>28</v>
      </c>
      <c r="C16" s="48">
        <f>Rekapitulace!H45</f>
        <v>0</v>
      </c>
      <c r="D16" s="32" t="str">
        <f>'[1]Rekapitulace'!A42</f>
        <v>Oborová přirážka</v>
      </c>
      <c r="E16" s="52"/>
      <c r="F16" s="53"/>
      <c r="G16" s="48">
        <f>'[1]Rekapitulace'!I42</f>
        <v>0</v>
      </c>
    </row>
    <row r="17" spans="1:7" ht="15.75" customHeight="1">
      <c r="A17" s="47" t="s">
        <v>29</v>
      </c>
      <c r="B17" s="9" t="s">
        <v>30</v>
      </c>
      <c r="C17" s="48"/>
      <c r="D17" s="32" t="str">
        <f>'[1]Rekapitulace'!A43</f>
        <v>Přesun stavebních kapacit</v>
      </c>
      <c r="E17" s="52"/>
      <c r="F17" s="53"/>
      <c r="G17" s="48">
        <f>'[1]Rekapitulace'!I43</f>
        <v>0</v>
      </c>
    </row>
    <row r="18" spans="1:7" ht="15.75" customHeight="1">
      <c r="A18" s="54" t="s">
        <v>31</v>
      </c>
      <c r="B18" s="9" t="s">
        <v>32</v>
      </c>
      <c r="C18" s="48"/>
      <c r="D18" s="32" t="str">
        <f>'[1]Rekapitulace'!A44</f>
        <v>Mimostaveništní doprava</v>
      </c>
      <c r="E18" s="52"/>
      <c r="F18" s="53"/>
      <c r="G18" s="48">
        <f>'[1]Rekapitulace'!I44</f>
        <v>0</v>
      </c>
    </row>
    <row r="19" spans="1:7" ht="15.75" customHeight="1">
      <c r="A19" s="55" t="s">
        <v>33</v>
      </c>
      <c r="B19" s="9"/>
      <c r="C19" s="48">
        <f>SUM(C15:C18)</f>
        <v>0</v>
      </c>
      <c r="D19" s="32" t="str">
        <f>'[1]Rekapitulace'!A45</f>
        <v>Zařízení staveniště</v>
      </c>
      <c r="E19" s="52"/>
      <c r="F19" s="53"/>
      <c r="G19" s="48">
        <f>'[1]Rekapitulace'!I45</f>
        <v>0</v>
      </c>
    </row>
    <row r="20" spans="1:7" ht="15.75" customHeight="1">
      <c r="A20" s="55"/>
      <c r="B20" s="9"/>
      <c r="C20" s="48"/>
      <c r="D20" s="32" t="str">
        <f>'[1]Rekapitulace'!A46</f>
        <v>Provoz investora</v>
      </c>
      <c r="E20" s="52"/>
      <c r="F20" s="53"/>
      <c r="G20" s="48">
        <f>'[1]Rekapitulace'!I46</f>
        <v>0</v>
      </c>
    </row>
    <row r="21" spans="1:7" ht="15.75" customHeight="1">
      <c r="A21" s="55" t="s">
        <v>34</v>
      </c>
      <c r="B21" s="9"/>
      <c r="C21" s="48"/>
      <c r="D21" s="32" t="str">
        <f>'[1]Rekapitulace'!A47</f>
        <v>Kompletační činnost (IČD)</v>
      </c>
      <c r="E21" s="52"/>
      <c r="F21" s="53"/>
      <c r="G21" s="48">
        <f>'[1]Rekapitulace'!I47</f>
        <v>0</v>
      </c>
    </row>
    <row r="22" spans="1:7" ht="15.75" customHeight="1">
      <c r="A22" s="12" t="s">
        <v>35</v>
      </c>
      <c r="B22" s="14"/>
      <c r="C22" s="48">
        <f>C19+C21</f>
        <v>0</v>
      </c>
      <c r="D22" s="32" t="s">
        <v>36</v>
      </c>
      <c r="E22" s="52"/>
      <c r="F22" s="53"/>
      <c r="G22" s="48">
        <f>'[1]Rekapitulace'!I48</f>
        <v>0</v>
      </c>
    </row>
    <row r="23" spans="1:7" ht="15.75" customHeight="1" thickBot="1">
      <c r="A23" s="32" t="s">
        <v>37</v>
      </c>
      <c r="B23" s="33"/>
      <c r="C23" s="56">
        <f>C22+G23</f>
        <v>0</v>
      </c>
      <c r="D23" s="57" t="s">
        <v>38</v>
      </c>
      <c r="E23" s="58"/>
      <c r="F23" s="59"/>
      <c r="G23" s="48">
        <v>0</v>
      </c>
    </row>
    <row r="24" spans="1:7" ht="13.5">
      <c r="A24" s="60" t="s">
        <v>39</v>
      </c>
      <c r="B24" s="61"/>
      <c r="C24" s="62" t="s">
        <v>40</v>
      </c>
      <c r="D24" s="61"/>
      <c r="E24" s="62" t="s">
        <v>41</v>
      </c>
      <c r="F24" s="61"/>
      <c r="G24" s="63"/>
    </row>
    <row r="25" spans="1:7" ht="13.5">
      <c r="A25" s="22"/>
      <c r="B25" s="24"/>
      <c r="C25" s="30" t="s">
        <v>42</v>
      </c>
      <c r="D25" s="24"/>
      <c r="E25" s="30" t="s">
        <v>42</v>
      </c>
      <c r="F25" s="24"/>
      <c r="G25" s="26"/>
    </row>
    <row r="26" spans="1:7" ht="13.5">
      <c r="A26" s="12" t="s">
        <v>43</v>
      </c>
      <c r="B26" s="15"/>
      <c r="C26" s="36" t="s">
        <v>43</v>
      </c>
      <c r="D26" s="14"/>
      <c r="E26" s="36" t="s">
        <v>43</v>
      </c>
      <c r="F26" s="14"/>
      <c r="G26" s="16"/>
    </row>
    <row r="27" spans="1:7" ht="13.5">
      <c r="A27" s="12"/>
      <c r="B27" s="64"/>
      <c r="C27" s="36" t="s">
        <v>44</v>
      </c>
      <c r="D27" s="14"/>
      <c r="E27" s="36" t="s">
        <v>45</v>
      </c>
      <c r="F27" s="14"/>
      <c r="G27" s="16"/>
    </row>
    <row r="28" spans="1:7" ht="13.5">
      <c r="A28" s="12"/>
      <c r="B28" s="14"/>
      <c r="C28" s="36"/>
      <c r="D28" s="14"/>
      <c r="E28" s="36"/>
      <c r="F28" s="14"/>
      <c r="G28" s="16"/>
    </row>
    <row r="29" spans="1:7" ht="94.5" customHeight="1">
      <c r="A29" s="12"/>
      <c r="B29" s="14"/>
      <c r="C29" s="36"/>
      <c r="D29" s="14"/>
      <c r="E29" s="36"/>
      <c r="F29" s="14"/>
      <c r="G29" s="16"/>
    </row>
    <row r="30" spans="1:7" ht="13.5">
      <c r="A30" s="22" t="s">
        <v>46</v>
      </c>
      <c r="B30" s="24"/>
      <c r="C30" s="65">
        <v>21</v>
      </c>
      <c r="D30" s="24" t="s">
        <v>47</v>
      </c>
      <c r="E30" s="30"/>
      <c r="F30" s="66">
        <f>ROUND(C23-F32,0)</f>
        <v>0</v>
      </c>
      <c r="G30" s="26"/>
    </row>
    <row r="31" spans="1:7" ht="13.5">
      <c r="A31" s="22" t="s">
        <v>48</v>
      </c>
      <c r="B31" s="24"/>
      <c r="C31" s="65">
        <f>SUM(C30)</f>
        <v>21</v>
      </c>
      <c r="D31" s="24" t="s">
        <v>47</v>
      </c>
      <c r="E31" s="30"/>
      <c r="F31" s="67">
        <f>ROUND(PRODUCT(F30,C31/100),1)</f>
        <v>0</v>
      </c>
      <c r="G31" s="35"/>
    </row>
    <row r="32" spans="1:7" ht="13.5">
      <c r="A32" s="22" t="s">
        <v>46</v>
      </c>
      <c r="B32" s="24"/>
      <c r="C32" s="65">
        <v>0</v>
      </c>
      <c r="D32" s="24" t="s">
        <v>47</v>
      </c>
      <c r="E32" s="30"/>
      <c r="F32" s="66">
        <v>0</v>
      </c>
      <c r="G32" s="26"/>
    </row>
    <row r="33" spans="1:7" ht="13.5">
      <c r="A33" s="22" t="s">
        <v>48</v>
      </c>
      <c r="B33" s="24"/>
      <c r="C33" s="65">
        <f>SazbaDPH2</f>
        <v>0</v>
      </c>
      <c r="D33" s="24" t="s">
        <v>47</v>
      </c>
      <c r="E33" s="30"/>
      <c r="F33" s="67">
        <f>ROUND(PRODUCT(F32,C33/100),1)</f>
        <v>0</v>
      </c>
      <c r="G33" s="35"/>
    </row>
    <row r="34" spans="1:7" s="72" customFormat="1" ht="19.5" customHeight="1" thickBot="1">
      <c r="A34" s="68" t="s">
        <v>49</v>
      </c>
      <c r="B34" s="69"/>
      <c r="C34" s="69"/>
      <c r="D34" s="69"/>
      <c r="E34" s="70"/>
      <c r="F34" s="132">
        <f>CEILING(SUM(F30:F33),1)</f>
        <v>0</v>
      </c>
      <c r="G34" s="71"/>
    </row>
    <row r="36" spans="1:7" ht="13.5">
      <c r="A36" s="73" t="s">
        <v>50</v>
      </c>
      <c r="B36" s="73"/>
      <c r="C36" s="73"/>
      <c r="D36" s="73"/>
      <c r="E36" s="73"/>
      <c r="F36" s="73"/>
      <c r="G36" s="73"/>
    </row>
    <row r="37" spans="2:7" ht="13.5">
      <c r="B37" s="214"/>
      <c r="C37" s="214"/>
      <c r="D37" s="214"/>
      <c r="E37" s="214"/>
      <c r="F37" s="214"/>
      <c r="G37" s="214"/>
    </row>
  </sheetData>
  <sheetProtection/>
  <mergeCells count="5">
    <mergeCell ref="C8:D8"/>
    <mergeCell ref="C9:D9"/>
    <mergeCell ref="E12:G12"/>
    <mergeCell ref="B37:G37"/>
    <mergeCell ref="C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K95"/>
  <sheetViews>
    <sheetView zoomScalePageLayoutView="0" workbookViewId="0" topLeftCell="A1">
      <selection activeCell="C29" sqref="C29:D29"/>
    </sheetView>
  </sheetViews>
  <sheetFormatPr defaultColWidth="8.8984375" defaultRowHeight="15"/>
  <cols>
    <col min="1" max="1" width="4.5" style="77" customWidth="1"/>
    <col min="2" max="2" width="4.796875" style="77" customWidth="1"/>
    <col min="3" max="3" width="5.3984375" style="77" customWidth="1"/>
    <col min="4" max="4" width="11" style="77" customWidth="1"/>
    <col min="5" max="5" width="8.796875" style="77" customWidth="1"/>
    <col min="6" max="6" width="11.3984375" style="77" customWidth="1"/>
    <col min="7" max="7" width="8.5" style="77" customWidth="1"/>
    <col min="8" max="8" width="8.59765625" style="77" customWidth="1"/>
    <col min="9" max="9" width="8.3984375" style="77" customWidth="1"/>
    <col min="10" max="16384" width="8.8984375" style="77" customWidth="1"/>
  </cols>
  <sheetData>
    <row r="1" spans="1:9" ht="45.75" customHeight="1" thickTop="1">
      <c r="A1" s="217" t="s">
        <v>11</v>
      </c>
      <c r="B1" s="218"/>
      <c r="C1" s="215" t="str">
        <f>'Krycí list'!C7</f>
        <v>Nová MR 1,5T v 1.NP budovy L (PMDV)</v>
      </c>
      <c r="D1" s="224"/>
      <c r="E1" s="224"/>
      <c r="F1" s="225"/>
      <c r="G1" s="74" t="s">
        <v>53</v>
      </c>
      <c r="H1" s="75"/>
      <c r="I1" s="76"/>
    </row>
    <row r="2" spans="1:9" ht="15" thickBot="1">
      <c r="A2" s="219" t="s">
        <v>8</v>
      </c>
      <c r="B2" s="220"/>
      <c r="C2" s="78" t="str">
        <f>'Krycí list'!C5</f>
        <v>Fakultní nemocnice Brno - PMDV</v>
      </c>
      <c r="D2" s="79"/>
      <c r="E2" s="80"/>
      <c r="F2" s="79"/>
      <c r="G2" s="221" t="str">
        <f>'Krycí list'!D2</f>
        <v>D2.03 Měření a regulace</v>
      </c>
      <c r="H2" s="222"/>
      <c r="I2" s="223"/>
    </row>
    <row r="3" ht="15" thickTop="1">
      <c r="F3" s="81"/>
    </row>
    <row r="4" spans="1:9" ht="19.5" customHeight="1">
      <c r="A4" s="82" t="s">
        <v>75</v>
      </c>
      <c r="B4" s="83"/>
      <c r="C4" s="83"/>
      <c r="D4" s="83"/>
      <c r="E4" s="84"/>
      <c r="F4" s="83"/>
      <c r="G4" s="83"/>
      <c r="H4" s="83"/>
      <c r="I4" s="83"/>
    </row>
    <row r="5" ht="15" thickBot="1"/>
    <row r="6" spans="1:9" s="81" customFormat="1" ht="15" thickBot="1">
      <c r="A6" s="85"/>
      <c r="B6" s="86" t="s">
        <v>54</v>
      </c>
      <c r="C6" s="86"/>
      <c r="D6" s="87"/>
      <c r="E6" s="88" t="s">
        <v>55</v>
      </c>
      <c r="F6" s="89" t="s">
        <v>56</v>
      </c>
      <c r="G6" s="89" t="s">
        <v>57</v>
      </c>
      <c r="H6" s="89" t="s">
        <v>58</v>
      </c>
      <c r="I6" s="90" t="s">
        <v>34</v>
      </c>
    </row>
    <row r="7" spans="1:9" s="81" customFormat="1" ht="15">
      <c r="A7" s="91"/>
      <c r="B7" s="92" t="s">
        <v>1</v>
      </c>
      <c r="D7" s="93"/>
      <c r="E7" s="94"/>
      <c r="F7" s="95"/>
      <c r="G7" s="95">
        <f>položky!H15</f>
        <v>0</v>
      </c>
      <c r="H7" s="95"/>
      <c r="I7" s="96"/>
    </row>
    <row r="8" spans="1:9" s="81" customFormat="1" ht="15">
      <c r="A8" s="91"/>
      <c r="B8" s="92" t="s">
        <v>3</v>
      </c>
      <c r="D8" s="93"/>
      <c r="E8" s="94"/>
      <c r="F8" s="95"/>
      <c r="G8" s="95">
        <f>položky!H53</f>
        <v>0</v>
      </c>
      <c r="H8" s="95"/>
      <c r="I8" s="96"/>
    </row>
    <row r="9" spans="1:9" s="81" customFormat="1" ht="15">
      <c r="A9" s="91"/>
      <c r="B9" s="92" t="s">
        <v>59</v>
      </c>
      <c r="D9" s="93"/>
      <c r="E9" s="94"/>
      <c r="F9" s="95"/>
      <c r="G9" s="95"/>
      <c r="H9" s="95">
        <f>položky!J16</f>
        <v>0</v>
      </c>
      <c r="I9" s="96"/>
    </row>
    <row r="10" spans="1:9" s="81" customFormat="1" ht="15">
      <c r="A10" s="91"/>
      <c r="B10" s="92" t="s">
        <v>60</v>
      </c>
      <c r="D10" s="93"/>
      <c r="E10" s="94"/>
      <c r="F10" s="95"/>
      <c r="G10" s="95"/>
      <c r="H10" s="95">
        <f>položky!J54</f>
        <v>0</v>
      </c>
      <c r="I10" s="96"/>
    </row>
    <row r="11" spans="1:9" s="81" customFormat="1" ht="15">
      <c r="A11" s="91"/>
      <c r="B11" s="92" t="s">
        <v>83</v>
      </c>
      <c r="D11" s="93"/>
      <c r="E11" s="94"/>
      <c r="F11" s="95"/>
      <c r="G11" s="95">
        <f>položky!H80</f>
        <v>0</v>
      </c>
      <c r="H11" s="95"/>
      <c r="I11" s="96"/>
    </row>
    <row r="12" spans="1:9" s="81" customFormat="1" ht="15">
      <c r="A12" s="91"/>
      <c r="B12" s="92"/>
      <c r="D12" s="93"/>
      <c r="E12" s="94"/>
      <c r="F12" s="95"/>
      <c r="G12" s="95"/>
      <c r="H12" s="95"/>
      <c r="I12" s="96"/>
    </row>
    <row r="13" spans="1:9" s="81" customFormat="1" ht="15">
      <c r="A13" s="91"/>
      <c r="B13" s="92"/>
      <c r="D13" s="93"/>
      <c r="E13" s="94"/>
      <c r="F13" s="95"/>
      <c r="G13" s="95"/>
      <c r="H13" s="95"/>
      <c r="I13" s="96"/>
    </row>
    <row r="14" spans="1:9" s="81" customFormat="1" ht="15">
      <c r="A14" s="91"/>
      <c r="B14" s="92"/>
      <c r="D14" s="93"/>
      <c r="E14" s="94"/>
      <c r="F14" s="95"/>
      <c r="G14" s="95"/>
      <c r="H14" s="95"/>
      <c r="I14" s="96"/>
    </row>
    <row r="15" spans="1:9" s="81" customFormat="1" ht="15">
      <c r="A15" s="91"/>
      <c r="B15" s="92"/>
      <c r="D15" s="93"/>
      <c r="E15" s="94"/>
      <c r="F15" s="95"/>
      <c r="G15" s="95"/>
      <c r="H15" s="95"/>
      <c r="I15" s="96"/>
    </row>
    <row r="16" spans="1:9" s="81" customFormat="1" ht="15">
      <c r="A16" s="91"/>
      <c r="B16" s="92"/>
      <c r="D16" s="93"/>
      <c r="E16" s="94"/>
      <c r="F16" s="95"/>
      <c r="G16" s="95"/>
      <c r="H16" s="95"/>
      <c r="I16" s="96"/>
    </row>
    <row r="17" spans="1:11" s="81" customFormat="1" ht="15">
      <c r="A17" s="91"/>
      <c r="B17" s="92"/>
      <c r="D17" s="93"/>
      <c r="E17" s="94"/>
      <c r="F17" s="95"/>
      <c r="G17" s="95"/>
      <c r="H17" s="95"/>
      <c r="I17" s="96"/>
      <c r="K17" s="97"/>
    </row>
    <row r="18" spans="1:9" s="81" customFormat="1" ht="15">
      <c r="A18" s="91"/>
      <c r="B18" s="92"/>
      <c r="D18" s="93"/>
      <c r="E18" s="94"/>
      <c r="F18" s="95"/>
      <c r="G18" s="95"/>
      <c r="H18" s="95"/>
      <c r="I18" s="96"/>
    </row>
    <row r="19" spans="1:9" s="81" customFormat="1" ht="15">
      <c r="A19" s="91"/>
      <c r="B19" s="92"/>
      <c r="D19" s="93"/>
      <c r="E19" s="94"/>
      <c r="F19" s="95"/>
      <c r="G19" s="95"/>
      <c r="H19" s="95"/>
      <c r="I19" s="96"/>
    </row>
    <row r="20" spans="1:9" s="81" customFormat="1" ht="15">
      <c r="A20" s="91"/>
      <c r="B20" s="92"/>
      <c r="D20" s="93"/>
      <c r="E20" s="94"/>
      <c r="F20" s="95"/>
      <c r="G20" s="95"/>
      <c r="H20" s="95"/>
      <c r="I20" s="96"/>
    </row>
    <row r="21" spans="1:9" s="81" customFormat="1" ht="15">
      <c r="A21" s="91"/>
      <c r="B21" s="92"/>
      <c r="D21" s="93"/>
      <c r="E21" s="94"/>
      <c r="F21" s="95"/>
      <c r="G21" s="95"/>
      <c r="H21" s="95"/>
      <c r="I21" s="96"/>
    </row>
    <row r="22" spans="1:9" s="81" customFormat="1" ht="15">
      <c r="A22" s="91"/>
      <c r="B22" s="92"/>
      <c r="D22" s="93"/>
      <c r="E22" s="94"/>
      <c r="F22" s="95"/>
      <c r="G22" s="95"/>
      <c r="H22" s="95"/>
      <c r="I22" s="96"/>
    </row>
    <row r="23" spans="1:9" s="81" customFormat="1" ht="15">
      <c r="A23" s="91"/>
      <c r="B23" s="92"/>
      <c r="D23" s="93"/>
      <c r="E23" s="94"/>
      <c r="F23" s="95"/>
      <c r="G23" s="95"/>
      <c r="H23" s="95"/>
      <c r="I23" s="96"/>
    </row>
    <row r="24" spans="1:9" s="81" customFormat="1" ht="15">
      <c r="A24" s="91"/>
      <c r="B24" s="92"/>
      <c r="D24" s="93"/>
      <c r="E24" s="94"/>
      <c r="F24" s="95"/>
      <c r="G24" s="95"/>
      <c r="H24" s="95"/>
      <c r="I24" s="96"/>
    </row>
    <row r="25" spans="1:9" s="81" customFormat="1" ht="15">
      <c r="A25" s="91"/>
      <c r="B25" s="92"/>
      <c r="D25" s="93"/>
      <c r="E25" s="94"/>
      <c r="F25" s="95"/>
      <c r="G25" s="95"/>
      <c r="H25" s="95"/>
      <c r="I25" s="96"/>
    </row>
    <row r="26" spans="1:9" s="81" customFormat="1" ht="15">
      <c r="A26" s="91"/>
      <c r="B26" s="92"/>
      <c r="D26" s="93"/>
      <c r="E26" s="94"/>
      <c r="F26" s="95"/>
      <c r="G26" s="95"/>
      <c r="H26" s="95"/>
      <c r="I26" s="96"/>
    </row>
    <row r="27" spans="1:9" s="81" customFormat="1" ht="15">
      <c r="A27" s="91"/>
      <c r="B27" s="92"/>
      <c r="D27" s="93"/>
      <c r="E27" s="94"/>
      <c r="F27" s="95"/>
      <c r="G27" s="95"/>
      <c r="H27" s="95"/>
      <c r="I27" s="96"/>
    </row>
    <row r="28" spans="1:9" s="81" customFormat="1" ht="15">
      <c r="A28" s="91"/>
      <c r="B28" s="92"/>
      <c r="D28" s="93"/>
      <c r="E28" s="94"/>
      <c r="F28" s="95"/>
      <c r="G28" s="95"/>
      <c r="H28" s="95"/>
      <c r="I28" s="96"/>
    </row>
    <row r="29" spans="1:9" s="81" customFormat="1" ht="15">
      <c r="A29" s="91"/>
      <c r="B29" s="92"/>
      <c r="D29" s="93"/>
      <c r="E29" s="94"/>
      <c r="F29" s="95"/>
      <c r="G29" s="95"/>
      <c r="H29" s="95"/>
      <c r="I29" s="96"/>
    </row>
    <row r="30" spans="1:9" s="81" customFormat="1" ht="15">
      <c r="A30" s="91"/>
      <c r="B30" s="92"/>
      <c r="D30" s="93"/>
      <c r="E30" s="94"/>
      <c r="F30" s="95"/>
      <c r="G30" s="95"/>
      <c r="H30" s="95"/>
      <c r="I30" s="96"/>
    </row>
    <row r="31" spans="1:9" s="81" customFormat="1" ht="15">
      <c r="A31" s="91"/>
      <c r="B31" s="92"/>
      <c r="D31" s="93"/>
      <c r="E31" s="94"/>
      <c r="F31" s="95"/>
      <c r="G31" s="95"/>
      <c r="H31" s="95"/>
      <c r="I31" s="96"/>
    </row>
    <row r="32" spans="1:9" s="81" customFormat="1" ht="15">
      <c r="A32" s="91"/>
      <c r="B32" s="92"/>
      <c r="D32" s="93"/>
      <c r="E32" s="94"/>
      <c r="F32" s="95"/>
      <c r="G32" s="95"/>
      <c r="H32" s="95"/>
      <c r="I32" s="96"/>
    </row>
    <row r="33" spans="1:9" s="81" customFormat="1" ht="15">
      <c r="A33" s="91"/>
      <c r="B33" s="92"/>
      <c r="D33" s="93"/>
      <c r="E33" s="94"/>
      <c r="F33" s="95"/>
      <c r="G33" s="95"/>
      <c r="H33" s="95"/>
      <c r="I33" s="96"/>
    </row>
    <row r="34" spans="1:9" s="81" customFormat="1" ht="15">
      <c r="A34" s="91"/>
      <c r="B34" s="92"/>
      <c r="D34" s="93"/>
      <c r="E34" s="94"/>
      <c r="F34" s="95"/>
      <c r="G34" s="95"/>
      <c r="H34" s="95"/>
      <c r="I34" s="96"/>
    </row>
    <row r="35" spans="1:9" s="81" customFormat="1" ht="15">
      <c r="A35" s="91"/>
      <c r="B35" s="92"/>
      <c r="D35" s="93"/>
      <c r="E35" s="94"/>
      <c r="F35" s="95"/>
      <c r="G35" s="95"/>
      <c r="H35" s="95"/>
      <c r="I35" s="96"/>
    </row>
    <row r="36" spans="1:9" s="81" customFormat="1" ht="15">
      <c r="A36" s="91"/>
      <c r="B36" s="92"/>
      <c r="D36" s="93"/>
      <c r="E36" s="94"/>
      <c r="F36" s="95"/>
      <c r="G36" s="95"/>
      <c r="H36" s="95"/>
      <c r="I36" s="96"/>
    </row>
    <row r="37" spans="1:9" s="81" customFormat="1" ht="15">
      <c r="A37" s="91"/>
      <c r="B37" s="92"/>
      <c r="D37" s="93"/>
      <c r="E37" s="94"/>
      <c r="F37" s="95"/>
      <c r="G37" s="95"/>
      <c r="H37" s="95"/>
      <c r="I37" s="96"/>
    </row>
    <row r="38" spans="1:9" s="81" customFormat="1" ht="15">
      <c r="A38" s="91"/>
      <c r="B38" s="92"/>
      <c r="D38" s="93"/>
      <c r="E38" s="94"/>
      <c r="F38" s="95"/>
      <c r="G38" s="95"/>
      <c r="H38" s="95"/>
      <c r="I38" s="96"/>
    </row>
    <row r="39" spans="1:9" s="81" customFormat="1" ht="15">
      <c r="A39" s="91"/>
      <c r="B39" s="92"/>
      <c r="D39" s="93"/>
      <c r="E39" s="94"/>
      <c r="F39" s="95"/>
      <c r="G39" s="95"/>
      <c r="H39" s="95"/>
      <c r="I39" s="96"/>
    </row>
    <row r="40" spans="1:9" s="81" customFormat="1" ht="15">
      <c r="A40" s="91"/>
      <c r="B40" s="92"/>
      <c r="D40" s="93"/>
      <c r="E40" s="94"/>
      <c r="F40" s="95"/>
      <c r="G40" s="95"/>
      <c r="H40" s="95"/>
      <c r="I40" s="96"/>
    </row>
    <row r="41" spans="1:9" s="81" customFormat="1" ht="15">
      <c r="A41" s="91"/>
      <c r="B41" s="92"/>
      <c r="D41" s="93"/>
      <c r="E41" s="94"/>
      <c r="F41" s="95"/>
      <c r="G41" s="95"/>
      <c r="H41" s="95"/>
      <c r="I41" s="96"/>
    </row>
    <row r="42" spans="1:9" s="81" customFormat="1" ht="15">
      <c r="A42" s="91"/>
      <c r="B42" s="92"/>
      <c r="D42" s="93"/>
      <c r="E42" s="94"/>
      <c r="F42" s="95"/>
      <c r="G42" s="95"/>
      <c r="H42" s="95"/>
      <c r="I42" s="96"/>
    </row>
    <row r="43" spans="1:9" s="81" customFormat="1" ht="15">
      <c r="A43" s="91"/>
      <c r="B43" s="92"/>
      <c r="D43" s="93"/>
      <c r="E43" s="94"/>
      <c r="F43" s="95"/>
      <c r="G43" s="95"/>
      <c r="H43" s="95"/>
      <c r="I43" s="96"/>
    </row>
    <row r="44" spans="1:9" s="81" customFormat="1" ht="15" thickBot="1">
      <c r="A44" s="91"/>
      <c r="B44" s="92"/>
      <c r="D44" s="93"/>
      <c r="E44" s="94"/>
      <c r="F44" s="95"/>
      <c r="G44" s="95"/>
      <c r="H44" s="95"/>
      <c r="I44" s="96"/>
    </row>
    <row r="45" spans="1:9" s="72" customFormat="1" ht="13.5" thickBot="1">
      <c r="A45" s="98"/>
      <c r="B45" s="99" t="s">
        <v>61</v>
      </c>
      <c r="C45" s="99"/>
      <c r="D45" s="100"/>
      <c r="E45" s="101">
        <f>SUM(E7:E44)</f>
        <v>0</v>
      </c>
      <c r="F45" s="102">
        <f>SUM(F7:F44)</f>
        <v>0</v>
      </c>
      <c r="G45" s="102">
        <f>SUM(G7:G44)</f>
        <v>0</v>
      </c>
      <c r="H45" s="102">
        <f>SUM(H7:H44)</f>
        <v>0</v>
      </c>
      <c r="I45" s="103">
        <f>SUM(I7:I44)</f>
        <v>0</v>
      </c>
    </row>
    <row r="46" spans="2:9" ht="15">
      <c r="B46" s="72"/>
      <c r="F46" s="104"/>
      <c r="G46" s="105"/>
      <c r="H46" s="105"/>
      <c r="I46" s="106"/>
    </row>
    <row r="47" spans="6:9" ht="15">
      <c r="F47" s="104"/>
      <c r="G47" s="105"/>
      <c r="H47" s="105"/>
      <c r="I47" s="106"/>
    </row>
    <row r="48" spans="6:9" ht="15">
      <c r="F48" s="104"/>
      <c r="G48" s="105"/>
      <c r="H48" s="105"/>
      <c r="I48" s="106"/>
    </row>
    <row r="49" spans="6:9" ht="15">
      <c r="F49" s="104"/>
      <c r="G49" s="105"/>
      <c r="H49" s="105"/>
      <c r="I49" s="106"/>
    </row>
    <row r="50" spans="6:9" ht="15">
      <c r="F50" s="104"/>
      <c r="G50" s="105"/>
      <c r="H50" s="105"/>
      <c r="I50" s="106"/>
    </row>
    <row r="51" spans="6:9" ht="15">
      <c r="F51" s="104"/>
      <c r="G51" s="105"/>
      <c r="H51" s="105"/>
      <c r="I51" s="106"/>
    </row>
    <row r="52" spans="6:9" ht="15">
      <c r="F52" s="104"/>
      <c r="G52" s="105"/>
      <c r="H52" s="105"/>
      <c r="I52" s="106"/>
    </row>
    <row r="53" spans="6:9" ht="15">
      <c r="F53" s="104"/>
      <c r="G53" s="105"/>
      <c r="H53" s="105"/>
      <c r="I53" s="106"/>
    </row>
    <row r="54" spans="6:9" ht="15">
      <c r="F54" s="104"/>
      <c r="G54" s="105"/>
      <c r="H54" s="105"/>
      <c r="I54" s="106"/>
    </row>
    <row r="55" spans="6:9" ht="15">
      <c r="F55" s="104"/>
      <c r="G55" s="105"/>
      <c r="H55" s="105"/>
      <c r="I55" s="106"/>
    </row>
    <row r="56" spans="6:9" ht="15">
      <c r="F56" s="104"/>
      <c r="G56" s="105"/>
      <c r="H56" s="105"/>
      <c r="I56" s="106"/>
    </row>
    <row r="57" spans="6:9" ht="15">
      <c r="F57" s="104"/>
      <c r="G57" s="105"/>
      <c r="H57" s="105"/>
      <c r="I57" s="106"/>
    </row>
    <row r="58" spans="6:9" ht="15">
      <c r="F58" s="104"/>
      <c r="G58" s="105"/>
      <c r="H58" s="105"/>
      <c r="I58" s="106"/>
    </row>
    <row r="59" spans="6:9" ht="15">
      <c r="F59" s="104"/>
      <c r="G59" s="105"/>
      <c r="H59" s="105"/>
      <c r="I59" s="106"/>
    </row>
    <row r="60" spans="6:9" ht="15">
      <c r="F60" s="104"/>
      <c r="G60" s="105"/>
      <c r="H60" s="105"/>
      <c r="I60" s="106"/>
    </row>
    <row r="61" spans="6:9" ht="15">
      <c r="F61" s="104"/>
      <c r="G61" s="105"/>
      <c r="H61" s="105"/>
      <c r="I61" s="106"/>
    </row>
    <row r="62" spans="6:9" ht="15">
      <c r="F62" s="104"/>
      <c r="G62" s="105"/>
      <c r="H62" s="105"/>
      <c r="I62" s="106"/>
    </row>
    <row r="63" spans="6:9" ht="15">
      <c r="F63" s="104"/>
      <c r="G63" s="105"/>
      <c r="H63" s="105"/>
      <c r="I63" s="106"/>
    </row>
    <row r="64" spans="6:9" ht="15">
      <c r="F64" s="104"/>
      <c r="G64" s="105"/>
      <c r="H64" s="105"/>
      <c r="I64" s="106"/>
    </row>
    <row r="65" spans="6:9" ht="15">
      <c r="F65" s="104"/>
      <c r="G65" s="105"/>
      <c r="H65" s="105"/>
      <c r="I65" s="106"/>
    </row>
    <row r="66" spans="6:9" ht="15">
      <c r="F66" s="104"/>
      <c r="G66" s="105"/>
      <c r="H66" s="105"/>
      <c r="I66" s="106"/>
    </row>
    <row r="67" spans="6:9" ht="15">
      <c r="F67" s="104"/>
      <c r="G67" s="105"/>
      <c r="H67" s="105"/>
      <c r="I67" s="106"/>
    </row>
    <row r="68" spans="6:9" ht="15">
      <c r="F68" s="104"/>
      <c r="G68" s="105"/>
      <c r="H68" s="105"/>
      <c r="I68" s="106"/>
    </row>
    <row r="69" spans="6:9" ht="15">
      <c r="F69" s="104"/>
      <c r="G69" s="105"/>
      <c r="H69" s="105"/>
      <c r="I69" s="106"/>
    </row>
    <row r="70" spans="6:9" ht="15">
      <c r="F70" s="104"/>
      <c r="G70" s="105"/>
      <c r="H70" s="105"/>
      <c r="I70" s="106"/>
    </row>
    <row r="71" spans="6:9" ht="15">
      <c r="F71" s="104"/>
      <c r="G71" s="105"/>
      <c r="H71" s="105"/>
      <c r="I71" s="106"/>
    </row>
    <row r="72" spans="6:9" ht="15">
      <c r="F72" s="104"/>
      <c r="G72" s="105"/>
      <c r="H72" s="105"/>
      <c r="I72" s="106"/>
    </row>
    <row r="73" spans="6:9" ht="15">
      <c r="F73" s="104"/>
      <c r="G73" s="105"/>
      <c r="H73" s="105"/>
      <c r="I73" s="106"/>
    </row>
    <row r="74" spans="6:9" ht="15">
      <c r="F74" s="104"/>
      <c r="G74" s="105"/>
      <c r="H74" s="105"/>
      <c r="I74" s="106"/>
    </row>
    <row r="75" spans="6:9" ht="15">
      <c r="F75" s="104"/>
      <c r="G75" s="105"/>
      <c r="H75" s="105"/>
      <c r="I75" s="106"/>
    </row>
    <row r="76" spans="6:9" ht="15">
      <c r="F76" s="104"/>
      <c r="G76" s="105"/>
      <c r="H76" s="105"/>
      <c r="I76" s="106"/>
    </row>
    <row r="77" spans="6:9" ht="15">
      <c r="F77" s="104"/>
      <c r="G77" s="105"/>
      <c r="H77" s="105"/>
      <c r="I77" s="106"/>
    </row>
    <row r="78" spans="6:9" ht="15">
      <c r="F78" s="104"/>
      <c r="G78" s="105"/>
      <c r="H78" s="105"/>
      <c r="I78" s="106"/>
    </row>
    <row r="79" spans="6:9" ht="15">
      <c r="F79" s="104"/>
      <c r="G79" s="105"/>
      <c r="H79" s="105"/>
      <c r="I79" s="106"/>
    </row>
    <row r="80" spans="6:9" ht="15">
      <c r="F80" s="104"/>
      <c r="G80" s="105"/>
      <c r="H80" s="105"/>
      <c r="I80" s="106"/>
    </row>
    <row r="81" spans="6:9" ht="15">
      <c r="F81" s="104"/>
      <c r="G81" s="105"/>
      <c r="H81" s="105"/>
      <c r="I81" s="106"/>
    </row>
    <row r="82" spans="6:9" ht="15">
      <c r="F82" s="104"/>
      <c r="G82" s="105"/>
      <c r="H82" s="105"/>
      <c r="I82" s="106"/>
    </row>
    <row r="83" spans="6:9" ht="15">
      <c r="F83" s="104"/>
      <c r="G83" s="105"/>
      <c r="H83" s="105"/>
      <c r="I83" s="106"/>
    </row>
    <row r="84" spans="6:9" ht="15">
      <c r="F84" s="104"/>
      <c r="G84" s="105"/>
      <c r="H84" s="105"/>
      <c r="I84" s="106"/>
    </row>
    <row r="85" spans="6:9" ht="15">
      <c r="F85" s="104"/>
      <c r="G85" s="105"/>
      <c r="H85" s="105"/>
      <c r="I85" s="106"/>
    </row>
    <row r="86" spans="6:9" ht="15">
      <c r="F86" s="104"/>
      <c r="G86" s="105"/>
      <c r="H86" s="105"/>
      <c r="I86" s="106"/>
    </row>
    <row r="87" spans="6:9" ht="15">
      <c r="F87" s="104"/>
      <c r="G87" s="105"/>
      <c r="H87" s="105"/>
      <c r="I87" s="106"/>
    </row>
    <row r="88" spans="6:9" ht="15">
      <c r="F88" s="104"/>
      <c r="G88" s="105"/>
      <c r="H88" s="105"/>
      <c r="I88" s="106"/>
    </row>
    <row r="89" spans="6:9" ht="15">
      <c r="F89" s="104"/>
      <c r="G89" s="105"/>
      <c r="H89" s="105"/>
      <c r="I89" s="106"/>
    </row>
    <row r="90" spans="6:9" ht="15">
      <c r="F90" s="104"/>
      <c r="G90" s="105"/>
      <c r="H90" s="105"/>
      <c r="I90" s="106"/>
    </row>
    <row r="91" spans="6:9" ht="15">
      <c r="F91" s="104"/>
      <c r="G91" s="105"/>
      <c r="H91" s="105"/>
      <c r="I91" s="106"/>
    </row>
    <row r="92" spans="6:9" ht="15">
      <c r="F92" s="104"/>
      <c r="G92" s="105"/>
      <c r="H92" s="105"/>
      <c r="I92" s="106"/>
    </row>
    <row r="93" spans="6:9" ht="15">
      <c r="F93" s="104"/>
      <c r="G93" s="105"/>
      <c r="H93" s="105"/>
      <c r="I93" s="106"/>
    </row>
    <row r="94" spans="6:9" ht="15">
      <c r="F94" s="104"/>
      <c r="G94" s="105"/>
      <c r="H94" s="105"/>
      <c r="I94" s="106"/>
    </row>
    <row r="95" spans="6:9" ht="15">
      <c r="F95" s="104"/>
      <c r="G95" s="105"/>
      <c r="H95" s="105"/>
      <c r="I95" s="106"/>
    </row>
  </sheetData>
  <sheetProtection/>
  <mergeCells count="4">
    <mergeCell ref="A1:B1"/>
    <mergeCell ref="A2:B2"/>
    <mergeCell ref="G2:I2"/>
    <mergeCell ref="C1:F1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&amp;C&amp;"Arial,tučné kurzíva"&amp;14R O Z P O Č E T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L86"/>
  <sheetViews>
    <sheetView zoomScale="90" zoomScaleNormal="90" zoomScalePageLayoutView="0" workbookViewId="0" topLeftCell="A1">
      <pane ySplit="2" topLeftCell="A3" activePane="bottomLeft" state="frozen"/>
      <selection pane="topLeft" activeCell="C29" sqref="C29:D29"/>
      <selection pane="bottomLeft" activeCell="C29" sqref="C29:D29"/>
    </sheetView>
  </sheetViews>
  <sheetFormatPr defaultColWidth="8.8984375" defaultRowHeight="15"/>
  <cols>
    <col min="1" max="1" width="5.8984375" style="113" customWidth="1"/>
    <col min="2" max="2" width="15" style="128" customWidth="1"/>
    <col min="3" max="3" width="1.8984375" style="123" customWidth="1"/>
    <col min="4" max="4" width="39.3984375" style="126" customWidth="1"/>
    <col min="5" max="5" width="5.09765625" style="124" customWidth="1"/>
    <col min="6" max="6" width="5.59765625" style="131" customWidth="1"/>
    <col min="7" max="7" width="11.09765625" style="129" customWidth="1"/>
    <col min="8" max="9" width="10" style="125" customWidth="1"/>
    <col min="10" max="10" width="12.59765625" style="123" customWidth="1"/>
    <col min="11" max="11" width="12.59765625" style="124" customWidth="1"/>
    <col min="12" max="12" width="9.19921875" style="123" bestFit="1" customWidth="1"/>
    <col min="13" max="13" width="13.796875" style="123" customWidth="1"/>
    <col min="14" max="21" width="8.8984375" style="123" customWidth="1"/>
    <col min="22" max="22" width="10.8984375" style="123" bestFit="1" customWidth="1"/>
    <col min="23" max="16384" width="8.8984375" style="123" customWidth="1"/>
  </cols>
  <sheetData>
    <row r="1" spans="1:11" ht="15">
      <c r="A1" s="226" t="s">
        <v>62</v>
      </c>
      <c r="B1" s="228" t="s">
        <v>81</v>
      </c>
      <c r="C1" s="107"/>
      <c r="D1" s="229" t="s">
        <v>52</v>
      </c>
      <c r="E1" s="229" t="s">
        <v>5</v>
      </c>
      <c r="F1" s="230" t="s">
        <v>4</v>
      </c>
      <c r="G1" s="108" t="s">
        <v>57</v>
      </c>
      <c r="H1" s="108"/>
      <c r="I1" s="109" t="s">
        <v>63</v>
      </c>
      <c r="J1" s="109"/>
      <c r="K1" s="231" t="s">
        <v>64</v>
      </c>
    </row>
    <row r="2" spans="1:11" ht="15.75" thickBot="1">
      <c r="A2" s="227"/>
      <c r="B2" s="227"/>
      <c r="C2" s="110"/>
      <c r="D2" s="227"/>
      <c r="E2" s="227"/>
      <c r="F2" s="227"/>
      <c r="G2" s="111" t="s">
        <v>65</v>
      </c>
      <c r="H2" s="112" t="s">
        <v>66</v>
      </c>
      <c r="I2" s="111" t="s">
        <v>65</v>
      </c>
      <c r="J2" s="112" t="s">
        <v>67</v>
      </c>
      <c r="K2" s="227"/>
    </row>
    <row r="3" spans="2:12" ht="15.75" thickTop="1">
      <c r="B3" s="114"/>
      <c r="C3" s="115"/>
      <c r="D3" s="116"/>
      <c r="E3" s="117"/>
      <c r="F3" s="118"/>
      <c r="G3" s="119"/>
      <c r="H3" s="120"/>
      <c r="I3" s="120"/>
      <c r="J3" s="121"/>
      <c r="K3" s="118"/>
      <c r="L3" s="133"/>
    </row>
    <row r="4" spans="2:12" ht="15">
      <c r="B4" s="114"/>
      <c r="C4" s="115"/>
      <c r="D4" s="122" t="s">
        <v>82</v>
      </c>
      <c r="E4" s="117"/>
      <c r="F4" s="118"/>
      <c r="G4" s="119"/>
      <c r="H4" s="120"/>
      <c r="I4" s="120"/>
      <c r="J4" s="121"/>
      <c r="K4" s="118"/>
      <c r="L4" s="133"/>
    </row>
    <row r="5" spans="2:12" ht="15">
      <c r="B5" s="114"/>
      <c r="C5" s="115"/>
      <c r="D5" s="116"/>
      <c r="E5" s="117"/>
      <c r="F5" s="118"/>
      <c r="G5" s="119"/>
      <c r="H5" s="120"/>
      <c r="I5" s="120"/>
      <c r="J5" s="121"/>
      <c r="K5" s="118"/>
      <c r="L5" s="133"/>
    </row>
    <row r="6" spans="1:12" ht="26.25">
      <c r="A6" s="196" t="s">
        <v>106</v>
      </c>
      <c r="B6" s="138" t="s">
        <v>117</v>
      </c>
      <c r="C6" s="115"/>
      <c r="D6" s="115" t="s">
        <v>107</v>
      </c>
      <c r="E6" s="117" t="s">
        <v>0</v>
      </c>
      <c r="F6" s="118">
        <v>2</v>
      </c>
      <c r="G6" s="119"/>
      <c r="H6" s="120">
        <f>F6*G6</f>
        <v>0</v>
      </c>
      <c r="I6" s="120"/>
      <c r="J6" s="121">
        <f>I6*F6</f>
        <v>0</v>
      </c>
      <c r="K6" s="118"/>
      <c r="L6" s="133"/>
    </row>
    <row r="7" spans="1:12" ht="15">
      <c r="A7" s="123"/>
      <c r="B7" s="114"/>
      <c r="C7" s="115"/>
      <c r="D7" s="115" t="s">
        <v>115</v>
      </c>
      <c r="E7" s="117"/>
      <c r="F7" s="118"/>
      <c r="G7" s="119"/>
      <c r="H7" s="120"/>
      <c r="I7" s="120"/>
      <c r="J7" s="121"/>
      <c r="K7" s="118"/>
      <c r="L7" s="133"/>
    </row>
    <row r="8" spans="1:12" ht="15">
      <c r="A8" s="123"/>
      <c r="B8" s="123"/>
      <c r="D8" s="123"/>
      <c r="E8" s="123"/>
      <c r="F8" s="118"/>
      <c r="G8" s="123"/>
      <c r="H8" s="123"/>
      <c r="I8" s="123"/>
      <c r="K8" s="127"/>
      <c r="L8" s="133"/>
    </row>
    <row r="9" spans="1:12" ht="15">
      <c r="A9" s="196" t="s">
        <v>123</v>
      </c>
      <c r="B9" s="150" t="s">
        <v>112</v>
      </c>
      <c r="C9" s="151"/>
      <c r="D9" s="146" t="s">
        <v>118</v>
      </c>
      <c r="E9" s="117" t="s">
        <v>0</v>
      </c>
      <c r="F9" s="118">
        <v>1</v>
      </c>
      <c r="G9" s="119"/>
      <c r="H9" s="120">
        <f>F9*G9</f>
        <v>0</v>
      </c>
      <c r="I9" s="149"/>
      <c r="J9" s="149" t="s">
        <v>119</v>
      </c>
      <c r="K9" s="127"/>
      <c r="L9" s="133"/>
    </row>
    <row r="10" spans="2:12" ht="15">
      <c r="B10" s="152"/>
      <c r="C10" s="151"/>
      <c r="D10" s="115" t="s">
        <v>115</v>
      </c>
      <c r="E10" s="147"/>
      <c r="F10" s="118"/>
      <c r="G10" s="148"/>
      <c r="H10" s="149"/>
      <c r="I10" s="149"/>
      <c r="J10" s="153"/>
      <c r="K10" s="127"/>
      <c r="L10" s="133"/>
    </row>
    <row r="11" spans="1:11" ht="15">
      <c r="A11" s="123"/>
      <c r="B11" s="123"/>
      <c r="D11" s="123"/>
      <c r="E11" s="123"/>
      <c r="F11" s="123"/>
      <c r="G11" s="123"/>
      <c r="H11" s="123"/>
      <c r="I11" s="123"/>
      <c r="K11" s="127"/>
    </row>
    <row r="12" spans="1:11" ht="58.5" customHeight="1">
      <c r="A12" s="196" t="s">
        <v>124</v>
      </c>
      <c r="B12" s="152"/>
      <c r="C12" s="151"/>
      <c r="D12" s="145" t="s">
        <v>120</v>
      </c>
      <c r="E12" s="117" t="s">
        <v>0</v>
      </c>
      <c r="F12" s="118">
        <v>1</v>
      </c>
      <c r="G12" s="120"/>
      <c r="H12" s="120">
        <f>F12*G12</f>
        <v>0</v>
      </c>
      <c r="I12" s="120"/>
      <c r="J12" s="121">
        <f>I12*F12</f>
        <v>0</v>
      </c>
      <c r="K12" s="118"/>
    </row>
    <row r="13" spans="1:11" ht="15">
      <c r="A13" s="196"/>
      <c r="B13" s="150"/>
      <c r="C13" s="151"/>
      <c r="D13" s="144" t="s">
        <v>121</v>
      </c>
      <c r="E13" s="117"/>
      <c r="F13" s="118"/>
      <c r="G13" s="118"/>
      <c r="H13" s="120"/>
      <c r="I13" s="149"/>
      <c r="J13" s="149"/>
      <c r="K13" s="127"/>
    </row>
    <row r="14" spans="2:11" ht="15">
      <c r="B14" s="152"/>
      <c r="C14" s="151"/>
      <c r="D14" s="146"/>
      <c r="E14" s="147"/>
      <c r="F14" s="130"/>
      <c r="G14" s="148"/>
      <c r="H14" s="149"/>
      <c r="I14" s="149"/>
      <c r="J14" s="153"/>
      <c r="K14" s="130"/>
    </row>
    <row r="15" spans="2:11" ht="15">
      <c r="B15" s="154"/>
      <c r="C15" s="155"/>
      <c r="D15" s="115" t="s">
        <v>68</v>
      </c>
      <c r="E15" s="156"/>
      <c r="F15" s="157"/>
      <c r="G15" s="158"/>
      <c r="H15" s="159">
        <f>ROUND(SUM(H6:H13),0)</f>
        <v>0</v>
      </c>
      <c r="I15" s="120"/>
      <c r="J15" s="160"/>
      <c r="K15" s="130"/>
    </row>
    <row r="16" spans="2:11" ht="15">
      <c r="B16" s="114"/>
      <c r="C16" s="115"/>
      <c r="D16" s="115" t="s">
        <v>69</v>
      </c>
      <c r="E16" s="156"/>
      <c r="F16" s="157"/>
      <c r="G16" s="158"/>
      <c r="H16" s="159"/>
      <c r="I16" s="120"/>
      <c r="J16" s="159">
        <f>ROUND(SUM(J6:J13),0)</f>
        <v>0</v>
      </c>
      <c r="K16" s="130"/>
    </row>
    <row r="17" spans="2:11" ht="15.75" thickBot="1">
      <c r="B17" s="114"/>
      <c r="C17" s="115"/>
      <c r="D17" s="115" t="s">
        <v>70</v>
      </c>
      <c r="E17" s="156"/>
      <c r="F17" s="157"/>
      <c r="G17" s="158"/>
      <c r="H17" s="159"/>
      <c r="I17" s="159"/>
      <c r="J17" s="161">
        <f>H15+J16</f>
        <v>0</v>
      </c>
      <c r="K17" s="130"/>
    </row>
    <row r="18" spans="2:11" ht="15.75" thickTop="1">
      <c r="B18" s="114"/>
      <c r="C18" s="115"/>
      <c r="D18" s="115"/>
      <c r="E18" s="156"/>
      <c r="F18" s="157"/>
      <c r="G18" s="158"/>
      <c r="H18" s="159"/>
      <c r="I18" s="159"/>
      <c r="J18" s="160"/>
      <c r="K18" s="130"/>
    </row>
    <row r="19" spans="2:11" ht="15">
      <c r="B19" s="162"/>
      <c r="C19" s="163"/>
      <c r="D19" s="122" t="s">
        <v>2</v>
      </c>
      <c r="E19" s="164"/>
      <c r="F19" s="165"/>
      <c r="G19" s="166"/>
      <c r="H19" s="167"/>
      <c r="I19" s="167"/>
      <c r="J19" s="167"/>
      <c r="K19" s="130"/>
    </row>
    <row r="20" spans="2:11" ht="15">
      <c r="B20" s="197"/>
      <c r="C20" s="198"/>
      <c r="D20" s="170"/>
      <c r="E20" s="169"/>
      <c r="F20" s="140"/>
      <c r="G20" s="142"/>
      <c r="H20" s="142"/>
      <c r="I20" s="142"/>
      <c r="J20" s="142"/>
      <c r="K20" s="130"/>
    </row>
    <row r="21" spans="1:11" ht="15">
      <c r="A21" s="196" t="s">
        <v>125</v>
      </c>
      <c r="B21" s="197"/>
      <c r="C21" s="198"/>
      <c r="D21" s="168" t="s">
        <v>88</v>
      </c>
      <c r="E21" s="117" t="s">
        <v>84</v>
      </c>
      <c r="F21" s="118">
        <v>15</v>
      </c>
      <c r="G21" s="119"/>
      <c r="H21" s="119">
        <f>F21*G21</f>
        <v>0</v>
      </c>
      <c r="I21" s="119"/>
      <c r="J21" s="119">
        <f>I21*F21</f>
        <v>0</v>
      </c>
      <c r="K21" s="130"/>
    </row>
    <row r="22" spans="1:11" ht="15">
      <c r="A22" s="123"/>
      <c r="B22" s="197"/>
      <c r="C22" s="198"/>
      <c r="D22" s="168" t="s">
        <v>113</v>
      </c>
      <c r="E22" s="169"/>
      <c r="F22" s="118"/>
      <c r="G22" s="119"/>
      <c r="H22" s="120"/>
      <c r="I22" s="120"/>
      <c r="J22" s="120"/>
      <c r="K22" s="130"/>
    </row>
    <row r="23" spans="1:11" ht="15">
      <c r="A23" s="123"/>
      <c r="B23" s="197"/>
      <c r="C23" s="198"/>
      <c r="D23" s="168"/>
      <c r="E23" s="169"/>
      <c r="F23" s="118"/>
      <c r="G23" s="119"/>
      <c r="H23" s="120"/>
      <c r="I23" s="120"/>
      <c r="J23" s="120"/>
      <c r="K23" s="130"/>
    </row>
    <row r="24" spans="1:11" ht="15">
      <c r="A24" s="196" t="s">
        <v>126</v>
      </c>
      <c r="B24" s="197"/>
      <c r="C24" s="198"/>
      <c r="D24" s="168" t="s">
        <v>89</v>
      </c>
      <c r="E24" s="117" t="s">
        <v>84</v>
      </c>
      <c r="F24" s="118">
        <v>2</v>
      </c>
      <c r="G24" s="119"/>
      <c r="H24" s="119">
        <f>F24*G24</f>
        <v>0</v>
      </c>
      <c r="I24" s="119"/>
      <c r="J24" s="119">
        <f>I24*F24</f>
        <v>0</v>
      </c>
      <c r="K24" s="130"/>
    </row>
    <row r="25" spans="1:11" ht="15">
      <c r="A25" s="123"/>
      <c r="B25" s="197"/>
      <c r="C25" s="198"/>
      <c r="D25" s="168" t="s">
        <v>113</v>
      </c>
      <c r="E25" s="169"/>
      <c r="F25" s="118"/>
      <c r="G25" s="119"/>
      <c r="H25" s="120"/>
      <c r="I25" s="120"/>
      <c r="J25" s="120"/>
      <c r="K25" s="130"/>
    </row>
    <row r="26" spans="1:11" ht="15">
      <c r="A26" s="123"/>
      <c r="B26" s="197"/>
      <c r="C26" s="198"/>
      <c r="D26" s="170"/>
      <c r="E26" s="169"/>
      <c r="F26" s="118"/>
      <c r="G26" s="120"/>
      <c r="H26" s="120"/>
      <c r="I26" s="120"/>
      <c r="J26" s="120"/>
      <c r="K26" s="130"/>
    </row>
    <row r="27" spans="1:11" ht="15">
      <c r="A27" s="196" t="s">
        <v>127</v>
      </c>
      <c r="B27" s="197"/>
      <c r="C27" s="198"/>
      <c r="D27" s="168" t="s">
        <v>99</v>
      </c>
      <c r="E27" s="117" t="s">
        <v>84</v>
      </c>
      <c r="F27" s="118">
        <v>1</v>
      </c>
      <c r="G27" s="119"/>
      <c r="H27" s="119">
        <f>F27*G27</f>
        <v>0</v>
      </c>
      <c r="I27" s="119"/>
      <c r="J27" s="119">
        <f>I27*F27</f>
        <v>0</v>
      </c>
      <c r="K27" s="130"/>
    </row>
    <row r="28" spans="1:11" ht="15">
      <c r="A28" s="123"/>
      <c r="B28" s="197"/>
      <c r="C28" s="198"/>
      <c r="D28" s="168" t="s">
        <v>113</v>
      </c>
      <c r="E28" s="169"/>
      <c r="F28" s="118"/>
      <c r="G28" s="119"/>
      <c r="H28" s="120"/>
      <c r="I28" s="120"/>
      <c r="J28" s="120"/>
      <c r="K28" s="130"/>
    </row>
    <row r="29" spans="1:11" ht="15">
      <c r="A29" s="123"/>
      <c r="B29" s="197"/>
      <c r="C29" s="198"/>
      <c r="D29" s="168"/>
      <c r="E29" s="169"/>
      <c r="F29" s="118"/>
      <c r="G29" s="119"/>
      <c r="H29" s="120"/>
      <c r="I29" s="120"/>
      <c r="J29" s="120"/>
      <c r="K29" s="130"/>
    </row>
    <row r="30" spans="1:11" ht="15">
      <c r="A30" s="196" t="s">
        <v>128</v>
      </c>
      <c r="B30" s="197"/>
      <c r="C30" s="198"/>
      <c r="D30" s="168" t="s">
        <v>87</v>
      </c>
      <c r="E30" s="117" t="s">
        <v>84</v>
      </c>
      <c r="F30" s="118">
        <v>5</v>
      </c>
      <c r="G30" s="119"/>
      <c r="H30" s="119">
        <f>F30*G30</f>
        <v>0</v>
      </c>
      <c r="I30" s="119"/>
      <c r="J30" s="119">
        <f>I30*F30</f>
        <v>0</v>
      </c>
      <c r="K30" s="130"/>
    </row>
    <row r="31" spans="1:11" ht="15">
      <c r="A31" s="123"/>
      <c r="B31" s="197"/>
      <c r="C31" s="198"/>
      <c r="D31" s="168" t="s">
        <v>113</v>
      </c>
      <c r="E31" s="169"/>
      <c r="F31" s="118"/>
      <c r="G31" s="120"/>
      <c r="H31" s="120"/>
      <c r="I31" s="120"/>
      <c r="J31" s="120"/>
      <c r="K31" s="130"/>
    </row>
    <row r="32" spans="1:11" ht="15">
      <c r="A32" s="123"/>
      <c r="B32" s="197"/>
      <c r="C32" s="198"/>
      <c r="D32" s="172"/>
      <c r="E32" s="169"/>
      <c r="F32" s="140"/>
      <c r="G32" s="142"/>
      <c r="H32" s="142"/>
      <c r="I32" s="142"/>
      <c r="J32" s="142"/>
      <c r="K32" s="130"/>
    </row>
    <row r="33" spans="1:11" ht="15">
      <c r="A33" s="196" t="s">
        <v>129</v>
      </c>
      <c r="B33" s="197"/>
      <c r="C33" s="198"/>
      <c r="D33" s="146" t="s">
        <v>122</v>
      </c>
      <c r="E33" s="139" t="s">
        <v>84</v>
      </c>
      <c r="F33" s="140">
        <v>15</v>
      </c>
      <c r="G33" s="141"/>
      <c r="H33" s="141">
        <f>F33*G33</f>
        <v>0</v>
      </c>
      <c r="I33" s="141"/>
      <c r="J33" s="141">
        <f>I33*F33</f>
        <v>0</v>
      </c>
      <c r="K33" s="130"/>
    </row>
    <row r="34" spans="1:11" ht="15">
      <c r="A34" s="123"/>
      <c r="B34" s="197"/>
      <c r="C34" s="198"/>
      <c r="D34" s="146" t="s">
        <v>114</v>
      </c>
      <c r="E34" s="171"/>
      <c r="F34" s="140"/>
      <c r="G34" s="142"/>
      <c r="H34" s="142"/>
      <c r="I34" s="142"/>
      <c r="J34" s="142"/>
      <c r="K34" s="130"/>
    </row>
    <row r="35" spans="1:11" ht="15">
      <c r="A35" s="123"/>
      <c r="B35" s="197"/>
      <c r="C35" s="198"/>
      <c r="D35" s="172"/>
      <c r="E35" s="169"/>
      <c r="F35" s="140"/>
      <c r="G35" s="142"/>
      <c r="H35" s="142"/>
      <c r="I35" s="142"/>
      <c r="J35" s="142"/>
      <c r="K35" s="130"/>
    </row>
    <row r="36" spans="1:11" ht="15">
      <c r="A36" s="196" t="s">
        <v>130</v>
      </c>
      <c r="B36" s="197"/>
      <c r="C36" s="198"/>
      <c r="D36" s="146" t="s">
        <v>101</v>
      </c>
      <c r="E36" s="139" t="s">
        <v>84</v>
      </c>
      <c r="F36" s="140">
        <v>75</v>
      </c>
      <c r="G36" s="141"/>
      <c r="H36" s="141">
        <f>F36*G36</f>
        <v>0</v>
      </c>
      <c r="I36" s="141"/>
      <c r="J36" s="141">
        <f>I36*F36</f>
        <v>0</v>
      </c>
      <c r="K36" s="130"/>
    </row>
    <row r="37" spans="1:11" ht="15">
      <c r="A37" s="123"/>
      <c r="B37" s="197"/>
      <c r="C37" s="198"/>
      <c r="D37" s="146" t="s">
        <v>114</v>
      </c>
      <c r="E37" s="171"/>
      <c r="F37" s="140"/>
      <c r="G37" s="142"/>
      <c r="H37" s="142"/>
      <c r="I37" s="142"/>
      <c r="J37" s="142"/>
      <c r="K37" s="130"/>
    </row>
    <row r="38" spans="1:11" ht="15">
      <c r="A38" s="123"/>
      <c r="B38" s="197"/>
      <c r="C38" s="198"/>
      <c r="D38" s="172"/>
      <c r="E38" s="169"/>
      <c r="F38" s="140"/>
      <c r="G38" s="142"/>
      <c r="H38" s="142"/>
      <c r="I38" s="142"/>
      <c r="J38" s="142"/>
      <c r="K38" s="130"/>
    </row>
    <row r="39" spans="1:11" ht="15">
      <c r="A39" s="196" t="s">
        <v>131</v>
      </c>
      <c r="B39" s="197"/>
      <c r="C39" s="198"/>
      <c r="D39" s="146" t="s">
        <v>104</v>
      </c>
      <c r="E39" s="171" t="s">
        <v>0</v>
      </c>
      <c r="F39" s="140">
        <v>10</v>
      </c>
      <c r="G39" s="142"/>
      <c r="H39" s="142"/>
      <c r="I39" s="141"/>
      <c r="J39" s="141">
        <f>I39*F39</f>
        <v>0</v>
      </c>
      <c r="K39" s="130"/>
    </row>
    <row r="40" spans="2:11" ht="15">
      <c r="B40" s="197"/>
      <c r="C40" s="198"/>
      <c r="D40" s="146" t="s">
        <v>114</v>
      </c>
      <c r="E40" s="171"/>
      <c r="F40" s="140"/>
      <c r="G40" s="142"/>
      <c r="H40" s="142"/>
      <c r="I40" s="142"/>
      <c r="J40" s="142"/>
      <c r="K40" s="130"/>
    </row>
    <row r="41" spans="2:11" ht="15">
      <c r="B41" s="197"/>
      <c r="C41" s="198"/>
      <c r="D41" s="172"/>
      <c r="E41" s="171"/>
      <c r="F41" s="140"/>
      <c r="G41" s="142"/>
      <c r="H41" s="142"/>
      <c r="I41" s="142"/>
      <c r="J41" s="142"/>
      <c r="K41" s="130"/>
    </row>
    <row r="42" spans="1:11" ht="15">
      <c r="A42" s="196" t="s">
        <v>132</v>
      </c>
      <c r="B42" s="197"/>
      <c r="C42" s="198"/>
      <c r="D42" s="146" t="s">
        <v>85</v>
      </c>
      <c r="E42" s="171" t="s">
        <v>86</v>
      </c>
      <c r="F42" s="142">
        <v>0.25</v>
      </c>
      <c r="G42" s="142"/>
      <c r="H42" s="141">
        <f>F42*G42</f>
        <v>0</v>
      </c>
      <c r="I42" s="141"/>
      <c r="J42" s="141">
        <f>I42*F42</f>
        <v>0</v>
      </c>
      <c r="K42" s="134"/>
    </row>
    <row r="43" spans="1:11" ht="15">
      <c r="A43" s="123"/>
      <c r="B43" s="197"/>
      <c r="C43" s="198"/>
      <c r="D43" s="168" t="s">
        <v>113</v>
      </c>
      <c r="E43" s="171"/>
      <c r="F43" s="140"/>
      <c r="G43" s="142"/>
      <c r="H43" s="142"/>
      <c r="I43" s="142"/>
      <c r="J43" s="142"/>
      <c r="K43" s="134"/>
    </row>
    <row r="44" spans="1:11" ht="15">
      <c r="A44" s="123"/>
      <c r="B44" s="197"/>
      <c r="C44" s="198"/>
      <c r="D44" s="146"/>
      <c r="E44" s="171"/>
      <c r="F44" s="140"/>
      <c r="G44" s="142"/>
      <c r="H44" s="142"/>
      <c r="I44" s="142"/>
      <c r="J44" s="142"/>
      <c r="K44" s="135"/>
    </row>
    <row r="45" spans="1:11" ht="15">
      <c r="A45" s="196" t="s">
        <v>133</v>
      </c>
      <c r="B45" s="197"/>
      <c r="C45" s="198"/>
      <c r="D45" s="173" t="s">
        <v>72</v>
      </c>
      <c r="E45" s="171" t="s">
        <v>0</v>
      </c>
      <c r="F45" s="140">
        <v>30</v>
      </c>
      <c r="G45" s="174"/>
      <c r="H45" s="175"/>
      <c r="I45" s="142"/>
      <c r="J45" s="143">
        <f>I45*F45</f>
        <v>0</v>
      </c>
      <c r="K45" s="136"/>
    </row>
    <row r="46" spans="1:11" ht="15">
      <c r="A46" s="123"/>
      <c r="B46" s="197"/>
      <c r="C46" s="198"/>
      <c r="D46" s="146" t="s">
        <v>113</v>
      </c>
      <c r="E46" s="171"/>
      <c r="F46" s="140"/>
      <c r="G46" s="142"/>
      <c r="H46" s="142"/>
      <c r="I46" s="142"/>
      <c r="J46" s="142"/>
      <c r="K46" s="136"/>
    </row>
    <row r="47" spans="1:11" ht="15">
      <c r="A47" s="123"/>
      <c r="B47" s="197"/>
      <c r="C47" s="198"/>
      <c r="D47" s="146"/>
      <c r="E47" s="171"/>
      <c r="F47" s="140"/>
      <c r="G47" s="142"/>
      <c r="H47" s="142"/>
      <c r="I47" s="142"/>
      <c r="J47" s="142"/>
      <c r="K47" s="130"/>
    </row>
    <row r="48" spans="1:11" ht="15">
      <c r="A48" s="196" t="s">
        <v>134</v>
      </c>
      <c r="B48" s="197"/>
      <c r="C48" s="198"/>
      <c r="D48" s="173" t="s">
        <v>73</v>
      </c>
      <c r="E48" s="171" t="s">
        <v>0</v>
      </c>
      <c r="F48" s="140">
        <v>30</v>
      </c>
      <c r="G48" s="174"/>
      <c r="H48" s="175"/>
      <c r="I48" s="142"/>
      <c r="J48" s="143">
        <f>I48*F48</f>
        <v>0</v>
      </c>
      <c r="K48" s="130"/>
    </row>
    <row r="49" spans="1:11" ht="15">
      <c r="A49" s="123"/>
      <c r="B49" s="197"/>
      <c r="C49" s="198"/>
      <c r="D49" s="146" t="s">
        <v>113</v>
      </c>
      <c r="E49" s="171"/>
      <c r="F49" s="140"/>
      <c r="G49" s="142"/>
      <c r="H49" s="142"/>
      <c r="I49" s="142"/>
      <c r="J49" s="142"/>
      <c r="K49" s="130"/>
    </row>
    <row r="50" spans="1:11" ht="15">
      <c r="A50" s="123"/>
      <c r="B50" s="197"/>
      <c r="C50" s="198"/>
      <c r="D50" s="172"/>
      <c r="E50" s="171"/>
      <c r="F50" s="140"/>
      <c r="G50" s="142"/>
      <c r="H50" s="142"/>
      <c r="I50" s="142"/>
      <c r="J50" s="142"/>
      <c r="K50" s="130"/>
    </row>
    <row r="51" spans="1:11" ht="15">
      <c r="A51" s="123"/>
      <c r="B51" s="114"/>
      <c r="C51" s="115"/>
      <c r="D51" s="176" t="s">
        <v>51</v>
      </c>
      <c r="E51" s="139"/>
      <c r="F51" s="177"/>
      <c r="G51" s="141"/>
      <c r="H51" s="142"/>
      <c r="I51" s="142"/>
      <c r="J51" s="178">
        <f>ROUND(SUM(J20:J50),0)</f>
        <v>0</v>
      </c>
      <c r="K51" s="130"/>
    </row>
    <row r="52" spans="1:11" ht="15">
      <c r="A52" s="123"/>
      <c r="B52" s="114"/>
      <c r="C52" s="115"/>
      <c r="D52" s="176" t="s">
        <v>74</v>
      </c>
      <c r="E52" s="139"/>
      <c r="F52" s="177"/>
      <c r="G52" s="141"/>
      <c r="H52" s="142"/>
      <c r="I52" s="142"/>
      <c r="J52" s="178">
        <f>ROUND(J51*0.03,0)</f>
        <v>0</v>
      </c>
      <c r="K52" s="130"/>
    </row>
    <row r="53" spans="1:11" ht="15">
      <c r="A53" s="123"/>
      <c r="B53" s="114"/>
      <c r="C53" s="115"/>
      <c r="D53" s="144" t="s">
        <v>68</v>
      </c>
      <c r="E53" s="179"/>
      <c r="F53" s="177"/>
      <c r="G53" s="180"/>
      <c r="H53" s="181">
        <f>ROUND(SUM(H19:H52),0)</f>
        <v>0</v>
      </c>
      <c r="I53" s="142"/>
      <c r="J53" s="182"/>
      <c r="K53" s="130"/>
    </row>
    <row r="54" spans="1:11" ht="15">
      <c r="A54" s="123"/>
      <c r="B54" s="114"/>
      <c r="C54" s="115"/>
      <c r="D54" s="144" t="s">
        <v>69</v>
      </c>
      <c r="E54" s="179"/>
      <c r="F54" s="177"/>
      <c r="G54" s="180"/>
      <c r="H54" s="181"/>
      <c r="I54" s="142"/>
      <c r="J54" s="181">
        <f>J51+J52</f>
        <v>0</v>
      </c>
      <c r="K54" s="130"/>
    </row>
    <row r="55" spans="1:11" ht="15.75" thickBot="1">
      <c r="A55" s="123"/>
      <c r="B55" s="114"/>
      <c r="C55" s="115"/>
      <c r="D55" s="144" t="s">
        <v>71</v>
      </c>
      <c r="E55" s="179"/>
      <c r="F55" s="177"/>
      <c r="G55" s="180"/>
      <c r="H55" s="181"/>
      <c r="I55" s="181"/>
      <c r="J55" s="183">
        <f>H53+J54</f>
        <v>0</v>
      </c>
      <c r="K55" s="130"/>
    </row>
    <row r="56" spans="1:11" ht="15.75" thickTop="1">
      <c r="A56" s="123"/>
      <c r="B56" s="114"/>
      <c r="C56" s="199"/>
      <c r="D56" s="200"/>
      <c r="E56" s="179"/>
      <c r="F56" s="177"/>
      <c r="G56" s="180"/>
      <c r="H56" s="181"/>
      <c r="I56" s="181"/>
      <c r="J56" s="201"/>
      <c r="K56" s="130"/>
    </row>
    <row r="57" spans="1:11" ht="15">
      <c r="A57" s="123"/>
      <c r="B57" s="162"/>
      <c r="C57" s="163"/>
      <c r="D57" s="202" t="s">
        <v>90</v>
      </c>
      <c r="E57" s="203"/>
      <c r="F57" s="204"/>
      <c r="G57" s="205"/>
      <c r="H57" s="206"/>
      <c r="I57" s="206"/>
      <c r="J57" s="206"/>
      <c r="K57" s="130"/>
    </row>
    <row r="58" spans="1:11" ht="15">
      <c r="A58" s="123"/>
      <c r="B58" s="162"/>
      <c r="C58" s="163"/>
      <c r="D58" s="202"/>
      <c r="E58" s="203"/>
      <c r="F58" s="204"/>
      <c r="G58" s="205"/>
      <c r="H58" s="206"/>
      <c r="I58" s="206"/>
      <c r="J58" s="206"/>
      <c r="K58" s="130"/>
    </row>
    <row r="59" spans="1:11" ht="26.25">
      <c r="A59" s="196" t="s">
        <v>135</v>
      </c>
      <c r="B59" s="207"/>
      <c r="C59" s="198"/>
      <c r="D59" s="146" t="s">
        <v>92</v>
      </c>
      <c r="E59" s="138" t="s">
        <v>93</v>
      </c>
      <c r="F59" s="140">
        <v>11</v>
      </c>
      <c r="G59" s="142"/>
      <c r="H59" s="141">
        <f>F59*G59</f>
        <v>0</v>
      </c>
      <c r="I59" s="142"/>
      <c r="J59" s="143"/>
      <c r="K59" s="130"/>
    </row>
    <row r="60" spans="1:11" ht="15">
      <c r="A60" s="123"/>
      <c r="B60" s="207"/>
      <c r="C60" s="198"/>
      <c r="D60" s="146" t="s">
        <v>115</v>
      </c>
      <c r="E60" s="184"/>
      <c r="F60" s="140"/>
      <c r="G60" s="142"/>
      <c r="H60" s="141"/>
      <c r="I60" s="142"/>
      <c r="J60" s="143"/>
      <c r="K60" s="130"/>
    </row>
    <row r="61" spans="1:11" ht="15">
      <c r="A61" s="123"/>
      <c r="B61" s="207"/>
      <c r="C61" s="198"/>
      <c r="D61" s="173"/>
      <c r="E61" s="184"/>
      <c r="F61" s="140"/>
      <c r="G61" s="142"/>
      <c r="H61" s="141"/>
      <c r="I61" s="142"/>
      <c r="J61" s="143"/>
      <c r="K61" s="130"/>
    </row>
    <row r="62" spans="1:11" ht="26.25">
      <c r="A62" s="196" t="s">
        <v>108</v>
      </c>
      <c r="B62" s="208"/>
      <c r="C62" s="115"/>
      <c r="D62" s="146" t="s">
        <v>105</v>
      </c>
      <c r="E62" s="138" t="s">
        <v>93</v>
      </c>
      <c r="F62" s="140">
        <v>11</v>
      </c>
      <c r="G62" s="142"/>
      <c r="H62" s="141">
        <f>F62*G62</f>
        <v>0</v>
      </c>
      <c r="I62" s="142"/>
      <c r="J62" s="121"/>
      <c r="K62" s="130"/>
    </row>
    <row r="63" spans="1:11" ht="15">
      <c r="A63" s="123"/>
      <c r="B63" s="208"/>
      <c r="C63" s="115"/>
      <c r="D63" s="146" t="s">
        <v>115</v>
      </c>
      <c r="E63" s="185"/>
      <c r="F63" s="140"/>
      <c r="G63" s="142"/>
      <c r="H63" s="141"/>
      <c r="I63" s="120"/>
      <c r="J63" s="121"/>
      <c r="K63" s="130"/>
    </row>
    <row r="64" spans="1:11" ht="15">
      <c r="A64" s="123"/>
      <c r="B64" s="208"/>
      <c r="C64" s="115"/>
      <c r="D64" s="186"/>
      <c r="E64" s="185"/>
      <c r="F64" s="140"/>
      <c r="G64" s="142"/>
      <c r="H64" s="141"/>
      <c r="I64" s="120"/>
      <c r="J64" s="121"/>
      <c r="K64" s="137"/>
    </row>
    <row r="65" spans="1:11" ht="26.25">
      <c r="A65" s="196" t="s">
        <v>136</v>
      </c>
      <c r="B65" s="207"/>
      <c r="C65" s="198"/>
      <c r="D65" s="146" t="s">
        <v>94</v>
      </c>
      <c r="E65" s="138" t="s">
        <v>93</v>
      </c>
      <c r="F65" s="140">
        <v>11</v>
      </c>
      <c r="G65" s="142"/>
      <c r="H65" s="141">
        <f>F65*G65</f>
        <v>0</v>
      </c>
      <c r="I65" s="120"/>
      <c r="J65" s="121"/>
      <c r="K65" s="137"/>
    </row>
    <row r="66" spans="1:10" ht="15">
      <c r="A66" s="123"/>
      <c r="B66" s="123"/>
      <c r="C66" s="198"/>
      <c r="D66" s="146" t="s">
        <v>115</v>
      </c>
      <c r="E66" s="184"/>
      <c r="F66" s="140"/>
      <c r="G66" s="142"/>
      <c r="H66" s="141"/>
      <c r="I66" s="120"/>
      <c r="J66" s="121"/>
    </row>
    <row r="67" spans="1:10" ht="15">
      <c r="A67" s="123"/>
      <c r="B67" s="123"/>
      <c r="C67" s="198"/>
      <c r="D67" s="173"/>
      <c r="E67" s="184"/>
      <c r="F67" s="140"/>
      <c r="G67" s="142"/>
      <c r="H67" s="141"/>
      <c r="I67" s="120"/>
      <c r="J67" s="121"/>
    </row>
    <row r="68" spans="1:10" ht="15">
      <c r="A68" s="196" t="s">
        <v>137</v>
      </c>
      <c r="B68" s="207"/>
      <c r="C68" s="198"/>
      <c r="D68" s="138" t="s">
        <v>95</v>
      </c>
      <c r="E68" s="184" t="s">
        <v>0</v>
      </c>
      <c r="F68" s="140">
        <v>1</v>
      </c>
      <c r="G68" s="142"/>
      <c r="H68" s="141">
        <f>F68*G68</f>
        <v>0</v>
      </c>
      <c r="I68" s="120"/>
      <c r="J68" s="121"/>
    </row>
    <row r="69" spans="1:10" ht="15">
      <c r="A69" s="123"/>
      <c r="B69" s="207"/>
      <c r="C69" s="198"/>
      <c r="D69" s="173"/>
      <c r="E69" s="184"/>
      <c r="F69" s="140"/>
      <c r="G69" s="142"/>
      <c r="H69" s="141"/>
      <c r="I69" s="120"/>
      <c r="J69" s="121"/>
    </row>
    <row r="70" spans="1:10" ht="26.25">
      <c r="A70" s="196" t="s">
        <v>138</v>
      </c>
      <c r="B70" s="207"/>
      <c r="C70" s="198"/>
      <c r="D70" s="138" t="s">
        <v>98</v>
      </c>
      <c r="E70" s="184" t="s">
        <v>0</v>
      </c>
      <c r="F70" s="140">
        <v>1</v>
      </c>
      <c r="G70" s="142"/>
      <c r="H70" s="141">
        <f>F70*G70</f>
        <v>0</v>
      </c>
      <c r="I70" s="120"/>
      <c r="J70" s="121"/>
    </row>
    <row r="71" spans="1:10" ht="15">
      <c r="A71" s="123"/>
      <c r="B71" s="207"/>
      <c r="C71" s="198"/>
      <c r="D71" s="173"/>
      <c r="E71" s="184"/>
      <c r="F71" s="140"/>
      <c r="G71" s="142"/>
      <c r="H71" s="141"/>
      <c r="I71" s="120"/>
      <c r="J71" s="121"/>
    </row>
    <row r="72" spans="1:10" ht="15">
      <c r="A72" s="196" t="s">
        <v>139</v>
      </c>
      <c r="B72" s="207"/>
      <c r="C72" s="198"/>
      <c r="D72" s="138" t="s">
        <v>96</v>
      </c>
      <c r="E72" s="184" t="s">
        <v>0</v>
      </c>
      <c r="F72" s="140">
        <v>1</v>
      </c>
      <c r="G72" s="142"/>
      <c r="H72" s="141">
        <f>F72*G72</f>
        <v>0</v>
      </c>
      <c r="I72" s="120"/>
      <c r="J72" s="121"/>
    </row>
    <row r="73" spans="1:10" ht="15">
      <c r="A73" s="123"/>
      <c r="B73" s="207"/>
      <c r="C73" s="198"/>
      <c r="D73" s="138"/>
      <c r="E73" s="184"/>
      <c r="F73" s="140"/>
      <c r="G73" s="142"/>
      <c r="H73" s="141"/>
      <c r="I73" s="120"/>
      <c r="J73" s="121"/>
    </row>
    <row r="74" spans="1:10" ht="26.25">
      <c r="A74" s="196" t="s">
        <v>140</v>
      </c>
      <c r="B74" s="207"/>
      <c r="C74" s="198"/>
      <c r="D74" s="138" t="s">
        <v>97</v>
      </c>
      <c r="E74" s="184" t="s">
        <v>0</v>
      </c>
      <c r="F74" s="140">
        <v>1</v>
      </c>
      <c r="G74" s="142"/>
      <c r="H74" s="141">
        <f>F74*G74</f>
        <v>0</v>
      </c>
      <c r="I74" s="120"/>
      <c r="J74" s="121"/>
    </row>
    <row r="75" spans="1:10" ht="15">
      <c r="A75" s="123"/>
      <c r="B75" s="207"/>
      <c r="C75" s="198"/>
      <c r="D75" s="173"/>
      <c r="E75" s="184"/>
      <c r="F75" s="140"/>
      <c r="G75" s="142"/>
      <c r="H75" s="141"/>
      <c r="I75" s="120"/>
      <c r="J75" s="121"/>
    </row>
    <row r="76" spans="1:9" ht="15">
      <c r="A76" s="196" t="s">
        <v>109</v>
      </c>
      <c r="B76" s="207"/>
      <c r="C76" s="198"/>
      <c r="D76" s="138" t="s">
        <v>100</v>
      </c>
      <c r="E76" s="184" t="s">
        <v>0</v>
      </c>
      <c r="F76" s="140">
        <v>1</v>
      </c>
      <c r="G76" s="142"/>
      <c r="H76" s="141">
        <f>F76*G76</f>
        <v>0</v>
      </c>
      <c r="I76" s="193"/>
    </row>
    <row r="77" spans="1:9" ht="15">
      <c r="A77" s="196"/>
      <c r="B77" s="207"/>
      <c r="C77" s="198"/>
      <c r="D77" s="138"/>
      <c r="E77" s="184"/>
      <c r="F77" s="140"/>
      <c r="G77" s="142"/>
      <c r="H77" s="141"/>
      <c r="I77" s="193"/>
    </row>
    <row r="78" spans="1:9" ht="52.5">
      <c r="A78" s="196" t="s">
        <v>141</v>
      </c>
      <c r="B78" s="207"/>
      <c r="C78" s="198"/>
      <c r="D78" s="138" t="s">
        <v>110</v>
      </c>
      <c r="E78" s="184" t="s">
        <v>0</v>
      </c>
      <c r="F78" s="140">
        <v>1</v>
      </c>
      <c r="G78" s="142"/>
      <c r="H78" s="141">
        <f>F78*G78</f>
        <v>0</v>
      </c>
      <c r="I78" s="193"/>
    </row>
    <row r="79" spans="1:9" ht="15">
      <c r="A79" s="196"/>
      <c r="B79" s="207"/>
      <c r="C79" s="198"/>
      <c r="D79" s="187"/>
      <c r="E79" s="188"/>
      <c r="F79" s="140"/>
      <c r="G79" s="142"/>
      <c r="H79" s="141"/>
      <c r="I79" s="195"/>
    </row>
    <row r="80" spans="1:9" ht="15.75" thickBot="1">
      <c r="A80" s="196"/>
      <c r="B80" s="207"/>
      <c r="C80" s="199"/>
      <c r="D80" s="189" t="s">
        <v>91</v>
      </c>
      <c r="E80" s="190"/>
      <c r="F80" s="157"/>
      <c r="G80" s="191"/>
      <c r="H80" s="161">
        <f>ROUND(SUM(H59:H79),0)</f>
        <v>0</v>
      </c>
      <c r="I80" s="195"/>
    </row>
    <row r="81" spans="1:9" ht="15.75" thickTop="1">
      <c r="A81" s="196"/>
      <c r="B81" s="207"/>
      <c r="C81" s="199"/>
      <c r="D81" s="192"/>
      <c r="E81" s="190"/>
      <c r="F81" s="157"/>
      <c r="G81" s="191"/>
      <c r="H81" s="193"/>
      <c r="I81" s="195"/>
    </row>
    <row r="82" spans="1:9" ht="15">
      <c r="A82" s="196"/>
      <c r="B82" s="207"/>
      <c r="G82" s="194"/>
      <c r="H82" s="195"/>
      <c r="I82" s="195"/>
    </row>
    <row r="83" spans="1:9" ht="15">
      <c r="A83" s="196"/>
      <c r="B83" s="207"/>
      <c r="D83" s="122" t="s">
        <v>79</v>
      </c>
      <c r="G83" s="194"/>
      <c r="H83" s="195"/>
      <c r="I83" s="195"/>
    </row>
    <row r="84" spans="1:8" ht="15">
      <c r="A84" s="196"/>
      <c r="B84" s="207"/>
      <c r="D84" s="115" t="s">
        <v>78</v>
      </c>
      <c r="G84" s="194"/>
      <c r="H84" s="195"/>
    </row>
    <row r="85" spans="1:8" ht="15">
      <c r="A85" s="196"/>
      <c r="B85" s="207"/>
      <c r="D85" s="115" t="s">
        <v>77</v>
      </c>
      <c r="G85" s="194"/>
      <c r="H85" s="195"/>
    </row>
    <row r="86" spans="1:8" ht="15">
      <c r="A86" s="196"/>
      <c r="B86" s="207"/>
      <c r="D86" s="115" t="s">
        <v>80</v>
      </c>
      <c r="G86" s="194"/>
      <c r="H86" s="195"/>
    </row>
  </sheetData>
  <sheetProtection/>
  <mergeCells count="6">
    <mergeCell ref="A1:A2"/>
    <mergeCell ref="B1:B2"/>
    <mergeCell ref="D1:D2"/>
    <mergeCell ref="E1:E2"/>
    <mergeCell ref="F1:F2"/>
    <mergeCell ref="K1:K2"/>
  </mergeCells>
  <printOptions gridLines="1"/>
  <pageMargins left="0.4330708661417323" right="0.2755905511811024" top="0.7086614173228347" bottom="0.5905511811023623" header="0.31496062992125984" footer="0.2362204724409449"/>
  <pageSetup horizontalDpi="600" verticalDpi="600" orientation="landscape" paperSize="9" scale="90" r:id="rId1"/>
  <headerFooter>
    <oddHeader>&amp;C&amp;"Arial,tučné kurzíva"&amp;14SOUPIS PRACÍ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Rek</dc:creator>
  <cp:keywords/>
  <dc:description/>
  <cp:lastModifiedBy>pg162138</cp:lastModifiedBy>
  <cp:lastPrinted>2017-02-10T15:40:27Z</cp:lastPrinted>
  <dcterms:created xsi:type="dcterms:W3CDTF">1997-02-15T12:55:11Z</dcterms:created>
  <dcterms:modified xsi:type="dcterms:W3CDTF">2017-02-10T15:40:46Z</dcterms:modified>
  <cp:category/>
  <cp:version/>
  <cp:contentType/>
  <cp:contentStatus/>
</cp:coreProperties>
</file>