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IO\IOd\IOd_OHTS\30_aktivni akce_IOd\10_akce_vl zdroje\CH_2021_NBP_YORK 4 posílení chladícího výkonu\1. Podklady pro VŘ (VYHLAŠUJE OPV)\HJ\"/>
    </mc:Choice>
  </mc:AlternateContent>
  <bookViews>
    <workbookView xWindow="0" yWindow="0" windowWidth="28800" windowHeight="1350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Pol'!$A$1:$U$153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43" i="12" l="1"/>
  <c r="F39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1" i="12"/>
  <c r="M71" i="12" s="1"/>
  <c r="I71" i="12"/>
  <c r="K71" i="12"/>
  <c r="O71" i="12"/>
  <c r="Q71" i="12"/>
  <c r="U71" i="12"/>
  <c r="G72" i="12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9" i="12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I137" i="12"/>
  <c r="K137" i="12"/>
  <c r="K133" i="12" s="1"/>
  <c r="O137" i="12"/>
  <c r="Q137" i="12"/>
  <c r="U137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I20" i="1"/>
  <c r="I18" i="1"/>
  <c r="I16" i="1"/>
  <c r="G27" i="1"/>
  <c r="J28" i="1"/>
  <c r="J26" i="1"/>
  <c r="G38" i="1"/>
  <c r="F38" i="1"/>
  <c r="J23" i="1"/>
  <c r="J24" i="1"/>
  <c r="J25" i="1"/>
  <c r="J27" i="1"/>
  <c r="E24" i="1"/>
  <c r="E26" i="1"/>
  <c r="Q138" i="12" l="1"/>
  <c r="I138" i="12"/>
  <c r="I128" i="12"/>
  <c r="O138" i="12"/>
  <c r="G128" i="12"/>
  <c r="I52" i="1" s="1"/>
  <c r="G70" i="12"/>
  <c r="I50" i="1" s="1"/>
  <c r="U133" i="12"/>
  <c r="U128" i="12"/>
  <c r="Q133" i="12"/>
  <c r="Q128" i="12"/>
  <c r="G8" i="12"/>
  <c r="I47" i="1" s="1"/>
  <c r="F40" i="1"/>
  <c r="G23" i="1" s="1"/>
  <c r="G24" i="1" s="1"/>
  <c r="M138" i="12"/>
  <c r="K91" i="12"/>
  <c r="M72" i="12"/>
  <c r="M70" i="12" s="1"/>
  <c r="K70" i="12"/>
  <c r="U47" i="12"/>
  <c r="Q47" i="12"/>
  <c r="O8" i="12"/>
  <c r="I133" i="12"/>
  <c r="O128" i="12"/>
  <c r="O47" i="12"/>
  <c r="K47" i="12"/>
  <c r="Q8" i="12"/>
  <c r="M9" i="12"/>
  <c r="M8" i="12" s="1"/>
  <c r="K138" i="12"/>
  <c r="O91" i="12"/>
  <c r="U91" i="12"/>
  <c r="Q91" i="12"/>
  <c r="G47" i="12"/>
  <c r="I49" i="1" s="1"/>
  <c r="Q17" i="12"/>
  <c r="U8" i="12"/>
  <c r="I8" i="12"/>
  <c r="AD143" i="12"/>
  <c r="G39" i="1" s="1"/>
  <c r="G40" i="1" s="1"/>
  <c r="G25" i="1" s="1"/>
  <c r="G26" i="1" s="1"/>
  <c r="U17" i="12"/>
  <c r="O17" i="12"/>
  <c r="G133" i="12"/>
  <c r="I53" i="1" s="1"/>
  <c r="I91" i="12"/>
  <c r="I70" i="12"/>
  <c r="I47" i="12"/>
  <c r="K17" i="12"/>
  <c r="O133" i="12"/>
  <c r="K128" i="12"/>
  <c r="I17" i="12"/>
  <c r="U70" i="12"/>
  <c r="U138" i="12"/>
  <c r="G138" i="12"/>
  <c r="I54" i="1" s="1"/>
  <c r="I19" i="1" s="1"/>
  <c r="Q70" i="12"/>
  <c r="O70" i="12"/>
  <c r="K8" i="12"/>
  <c r="M17" i="12"/>
  <c r="M47" i="12"/>
  <c r="M91" i="12"/>
  <c r="G17" i="12"/>
  <c r="I48" i="1" s="1"/>
  <c r="G91" i="12"/>
  <c r="I51" i="1" s="1"/>
  <c r="M137" i="12"/>
  <c r="M133" i="12" s="1"/>
  <c r="M129" i="12"/>
  <c r="M128" i="12" s="1"/>
  <c r="G28" i="1" l="1"/>
  <c r="I17" i="1"/>
  <c r="I21" i="1" s="1"/>
  <c r="I55" i="1"/>
  <c r="H39" i="1"/>
  <c r="G29" i="1"/>
  <c r="G143" i="12"/>
  <c r="H40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<sst xmlns="http://schemas.openxmlformats.org/spreadsheetml/2006/main" count="676" uniqueCount="354">
  <si>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</si>
  <si>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</si>
  <si>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</si>
  <si>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</si>
  <si>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</si>
  <si>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</si>
  <si>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</si>
  <si>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</si>
  <si>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</si>
  <si>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</si>
  <si>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</si>
  <si>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</si>
  <si>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</si>
  <si>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</si>
  <si>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</si>
  <si>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</si>
  <si>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</si>
  <si>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</si>
  <si>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</si>
  <si>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</si>
  <si>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</si>
  <si>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</si>
  <si>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</si>
  <si>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</si>
  <si>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</si>
  <si>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</si>
  <si>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</si>
  <si>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</si>
  <si>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</si>
  <si>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</si>
  <si>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</si>
  <si>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</si>
  <si>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</si>
  <si>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</si>
  <si>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</si>
  <si>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</si>
  <si>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</si>
  <si>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</si>
  <si>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</si>
  <si>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</si>
  <si>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</si>
  <si>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</si>
  <si>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</si>
  <si>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</si>
  <si>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</si>
  <si>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</si>
  <si>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FN Brno, Jihlavská 20; posílení zdroje chladu</t>
  </si>
  <si>
    <t>Havelka Eduard, Ing.</t>
  </si>
  <si>
    <t>Rozpočet</t>
  </si>
  <si>
    <t>Celkem za stavbu</t>
  </si>
  <si>
    <t>CZK</t>
  </si>
  <si>
    <t>Rekapitulace dílů</t>
  </si>
  <si>
    <t>Typ dílu</t>
  </si>
  <si>
    <t>991</t>
  </si>
  <si>
    <t>Hodinové zúčtovací sazby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</si>
  <si>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</si>
  <si>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</si>
  <si>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</si>
  <si>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</si>
  <si>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</si>
  <si>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</si>
  <si>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</si>
  <si>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</si>
  <si>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</si>
  <si>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</si>
  <si>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</si>
  <si>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</si>
  <si>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</si>
  <si>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</si>
  <si>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</si>
  <si>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</si>
  <si>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</si>
  <si>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</si>
  <si>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</si>
  <si>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</si>
  <si>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</si>
  <si>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</si>
  <si>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</si>
  <si>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</si>
  <si>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</si>
  <si>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</si>
  <si>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</si>
  <si>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</si>
  <si>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</si>
  <si>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</si>
  <si>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</si>
  <si>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</si>
  <si>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</si>
  <si>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</si>
  <si>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</si>
  <si>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</si>
  <si>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</si>
  <si>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</si>
  <si>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</si>
  <si>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</si>
  <si>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</si>
  <si>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901.T00</t>
  </si>
  <si>
    <t>HZS - provozní zkouška, komplexní zkouška</t>
  </si>
  <si>
    <t>hod</t>
  </si>
  <si>
    <t>POL1_0</t>
  </si>
  <si>
    <t>903.T00</t>
  </si>
  <si>
    <t>HZS - seřízení a uvedení do provozu</t>
  </si>
  <si>
    <t>904.T00</t>
  </si>
  <si>
    <t>HZS - doregulování systému</t>
  </si>
  <si>
    <t>905.T00</t>
  </si>
  <si>
    <t>HZS - zkoušky dle písm. b - revize</t>
  </si>
  <si>
    <t>906.T00</t>
  </si>
  <si>
    <t>HZS - nepředvídatelné práce</t>
  </si>
  <si>
    <t>907.T00</t>
  </si>
  <si>
    <t>HZS - tlakové zkoušky</t>
  </si>
  <si>
    <t>HZS - nezměřitelné práce</t>
  </si>
  <si>
    <t>908.T00</t>
  </si>
  <si>
    <t>HZS - stavební práce, zednické výpomoci a přípomoc</t>
  </si>
  <si>
    <t>713400811R00</t>
  </si>
  <si>
    <t>Odstranění oplechování potrubí</t>
  </si>
  <si>
    <t>m2</t>
  </si>
  <si>
    <t>Odstranění oplechování potrubí, potrubí DN 300; l = 90 m</t>
  </si>
  <si>
    <t>713400821R00</t>
  </si>
  <si>
    <t>Odstranění izolačních pásů  potrubí</t>
  </si>
  <si>
    <t>Odstranění izolačních pásů  potrubí, potrubí DN 300; l = 90 m</t>
  </si>
  <si>
    <t>631001001-991</t>
  </si>
  <si>
    <t>Montáž izolačních trubic</t>
  </si>
  <si>
    <t>m</t>
  </si>
  <si>
    <t>631001001-998</t>
  </si>
  <si>
    <t>Montáž izolačních desek</t>
  </si>
  <si>
    <t>Montáž izolačních desek, potrubí DN 300; l = 90 m</t>
  </si>
  <si>
    <t>631001001-999</t>
  </si>
  <si>
    <t>Montáž izolačních desek, minerální vlna</t>
  </si>
  <si>
    <t>63151669.AR</t>
  </si>
  <si>
    <t>POL3_0</t>
  </si>
  <si>
    <t>713491111R00</t>
  </si>
  <si>
    <t>Izolace -  montáž oplechování pevného - potrubí</t>
  </si>
  <si>
    <t>13814189R</t>
  </si>
  <si>
    <t>Plech pozinkovaný tl.0,80 mm, 1000 x 2000 mm, povlak 200g/m2</t>
  </si>
  <si>
    <t>t</t>
  </si>
  <si>
    <t>631001002</t>
  </si>
  <si>
    <t>Odstranění a oprava tepelné izolace</t>
  </si>
  <si>
    <t>631001002-07</t>
  </si>
  <si>
    <t>631001002-11</t>
  </si>
  <si>
    <t>631001002-30</t>
  </si>
  <si>
    <t>631001007-43</t>
  </si>
  <si>
    <t>631001007-44</t>
  </si>
  <si>
    <t>631001011-05</t>
  </si>
  <si>
    <t>kus</t>
  </si>
  <si>
    <t>631001011-08</t>
  </si>
  <si>
    <t>631001019-01</t>
  </si>
  <si>
    <t>631001019-02</t>
  </si>
  <si>
    <t>631001019-03</t>
  </si>
  <si>
    <t>6310001995</t>
  </si>
  <si>
    <t>6310001999</t>
  </si>
  <si>
    <t>998713201R00</t>
  </si>
  <si>
    <t>Přesun hmot pro izolace tepelné, výšky do 6 m</t>
  </si>
  <si>
    <t>998713292R00</t>
  </si>
  <si>
    <t>Příplatek zvětš. přesun, izolace tepelné do 100 m</t>
  </si>
  <si>
    <t>732001001a</t>
  </si>
  <si>
    <t>Demontáže</t>
  </si>
  <si>
    <t>732001001</t>
  </si>
  <si>
    <t>soubor</t>
  </si>
  <si>
    <t>732001002</t>
  </si>
  <si>
    <t>732001003</t>
  </si>
  <si>
    <t>Montáž chladiče kapaliny</t>
  </si>
  <si>
    <t>732001004</t>
  </si>
  <si>
    <t>Jeřáb</t>
  </si>
  <si>
    <t>484002001</t>
  </si>
  <si>
    <t>484002002</t>
  </si>
  <si>
    <t>484002003</t>
  </si>
  <si>
    <t>732003001</t>
  </si>
  <si>
    <t>Demontáž čerpadel</t>
  </si>
  <si>
    <t>732003002</t>
  </si>
  <si>
    <t>Montáž čerpadel</t>
  </si>
  <si>
    <t>732003003</t>
  </si>
  <si>
    <t>732004001</t>
  </si>
  <si>
    <t>Demontáž a zpětná montáž expanzní nádoby</t>
  </si>
  <si>
    <t>732004002</t>
  </si>
  <si>
    <t>4840030001</t>
  </si>
  <si>
    <t>Montáž expanzní nádoby</t>
  </si>
  <si>
    <t>4840030012</t>
  </si>
  <si>
    <t>484005001</t>
  </si>
  <si>
    <t>Gumový kompenzátor DN 150; PN 16, kapalina: voda a coolstar</t>
  </si>
  <si>
    <t>484005002</t>
  </si>
  <si>
    <t>Gumový kompenzátor DN 200; PN 16, kapalina: voda a coolstar</t>
  </si>
  <si>
    <t>484005003</t>
  </si>
  <si>
    <t>Gumový kompenzátor DN 250; PN 16, kapalina: voda a coolstar</t>
  </si>
  <si>
    <t>Montáž gumového kompenzátoru, kapalina: voda a coolstar</t>
  </si>
  <si>
    <t>998732201R00</t>
  </si>
  <si>
    <t>Přesun hmot pro strojovny, výšky do 6 m</t>
  </si>
  <si>
    <t>998732293R00</t>
  </si>
  <si>
    <t>Příplatek zvětšený přesun, strojovny do 500 m</t>
  </si>
  <si>
    <t>733121211R00</t>
  </si>
  <si>
    <t>Demontáže potrubí</t>
  </si>
  <si>
    <t>733121210R00</t>
  </si>
  <si>
    <t>Potrubí hladké bezešvé v kotelnách D 22 x 2,6 mm</t>
  </si>
  <si>
    <t>733121214R00</t>
  </si>
  <si>
    <t>Potrubí hladké bezešvé v kotelnách D 31,8 x 2,6 mm</t>
  </si>
  <si>
    <t>733121215R00</t>
  </si>
  <si>
    <t>Potrubí hladké bezešvé v kotelnách D 38 x 2,6 mm</t>
  </si>
  <si>
    <t>733121218R00</t>
  </si>
  <si>
    <t>Potrubí hladké bezešvé v kotelnách D 57 x 2,9 mm</t>
  </si>
  <si>
    <t>733121235R00</t>
  </si>
  <si>
    <t>Potrubí hladké bezešvé v kotelnách D 159 x 4,5 mm</t>
  </si>
  <si>
    <t>733121239R00</t>
  </si>
  <si>
    <t>Potrubí hladké bezešvé v kotelnách D 219 x 6,3 mm</t>
  </si>
  <si>
    <t>733121244R00</t>
  </si>
  <si>
    <t>Potrubí hladké bezešvé v kotelnách D 273 x 7,0 mm</t>
  </si>
  <si>
    <t>733121245R00</t>
  </si>
  <si>
    <t>Potrubí hladké bezešvé v kotelnách D 324 x 8,0 mm</t>
  </si>
  <si>
    <t>733124131R00</t>
  </si>
  <si>
    <t>Zhotov.přechodu z trub.hladkých kováním 200/125</t>
  </si>
  <si>
    <t>733124133R00</t>
  </si>
  <si>
    <t>Zhotov.přechodu z trub.hladkých kováním 250/150</t>
  </si>
  <si>
    <t>733124134R00</t>
  </si>
  <si>
    <t>Zhotov.přechodu z trub.hladkých kováním 250/125</t>
  </si>
  <si>
    <t>733124135R00</t>
  </si>
  <si>
    <t>Zhotov.přechodu z trub.hladkých kováním 300/200</t>
  </si>
  <si>
    <t>733190217R00</t>
  </si>
  <si>
    <t>Tlaková zkouška ocelového hladkého potrubí D 51</t>
  </si>
  <si>
    <t>733190235R00</t>
  </si>
  <si>
    <t>Tlaková zkouška ocelového hladkého potrubí  D 159</t>
  </si>
  <si>
    <t>733190239R00</t>
  </si>
  <si>
    <t>Tlaková zkouška ocelového hladkého potrubí D 219</t>
  </si>
  <si>
    <t>733190244R00</t>
  </si>
  <si>
    <t>Tlaková zkouška ocelového hladkého potrubí D 273</t>
  </si>
  <si>
    <t>733190245R00</t>
  </si>
  <si>
    <t>Tlaková zkouška ocelového hladkého potrubí D 324</t>
  </si>
  <si>
    <t>998733201R00</t>
  </si>
  <si>
    <t>Přesun hmot pro rozvody potrubí, výšky do 6 m</t>
  </si>
  <si>
    <t>998733293R00</t>
  </si>
  <si>
    <t>Příplatek zvětš. přesun, rozvody potrubí do 500 m</t>
  </si>
  <si>
    <t>734109000R00</t>
  </si>
  <si>
    <t>Armatury, demontáže</t>
  </si>
  <si>
    <t>734109218R00</t>
  </si>
  <si>
    <t>Montáž přírub. armatur, 2 příruby, PN 1,6, DN 125</t>
  </si>
  <si>
    <t>734109219R00</t>
  </si>
  <si>
    <t>Montáž přírub. armatur, 2 příruby, PN 1,6, DN 150</t>
  </si>
  <si>
    <t>734109220R00</t>
  </si>
  <si>
    <t>Montáž přírub. armatur, 2 příruby, PN 1,6, DN 200</t>
  </si>
  <si>
    <t>734109221R00</t>
  </si>
  <si>
    <t>Montáž přírub. armatur, 2 příruby, PN 1,6, DN 250</t>
  </si>
  <si>
    <t>734109222R00</t>
  </si>
  <si>
    <t>Montáž přírub. armatur, 2 příruby, PN 1,6, DN 300</t>
  </si>
  <si>
    <t>734173421R00</t>
  </si>
  <si>
    <t>Přírubové spoje PN 1,6/I MPa, DN 125</t>
  </si>
  <si>
    <t>734173422R00</t>
  </si>
  <si>
    <t>Přírubové spoje PN 1,6/I MPa, DN 150</t>
  </si>
  <si>
    <t>734173423R00</t>
  </si>
  <si>
    <t>Přírubové spoje PN 1,6/I MPa, DN 200</t>
  </si>
  <si>
    <t>734173424R00</t>
  </si>
  <si>
    <t>Přírubové spoje PN 1,6/I MPa, DN 250</t>
  </si>
  <si>
    <t>734173425R00</t>
  </si>
  <si>
    <t>Přírubové spoje PN 1,6/I MPa, DN 300</t>
  </si>
  <si>
    <t>426001001</t>
  </si>
  <si>
    <t>Uzavírací mezipřírubová klapka DN 200; PN 16, kapalina: voda, coolstar</t>
  </si>
  <si>
    <t>426001002</t>
  </si>
  <si>
    <t>Uzavírací mezipřírubová klapka DN 250; PN 16, kapalina: voda, coolstar</t>
  </si>
  <si>
    <t>426001003</t>
  </si>
  <si>
    <t>Uzavírací mezipřírubová klapka DN 300; PN 16, kapalina: voda, coolstar</t>
  </si>
  <si>
    <t>426002001</t>
  </si>
  <si>
    <t>Přírubový filtr DN 200; PN 16, kapalina: voda, coolstar</t>
  </si>
  <si>
    <t>426002002</t>
  </si>
  <si>
    <t>Přírubový filtr DN 250; PN 16, kapalina: voda, coolstar</t>
  </si>
  <si>
    <t>426003001</t>
  </si>
  <si>
    <t>Mezipřírubový zpětný ventil DN 150; PN 16, kapalina: voda, coolstar</t>
  </si>
  <si>
    <t>426003002</t>
  </si>
  <si>
    <t>Mezipřírubový zpětný ventil DN 200; PN 16, kapalina: voda, coolstar</t>
  </si>
  <si>
    <t>426003003</t>
  </si>
  <si>
    <t>Mezipřírubový zpětný ventil DN 250; PN 16, kapalina: voda, coolstar</t>
  </si>
  <si>
    <t>426004001</t>
  </si>
  <si>
    <t>426004002</t>
  </si>
  <si>
    <t>426004003</t>
  </si>
  <si>
    <t>426004004</t>
  </si>
  <si>
    <t>734209106R00</t>
  </si>
  <si>
    <t>Montáž armatur závitových,s 1závitem, G 5/4</t>
  </si>
  <si>
    <t>734209113R00</t>
  </si>
  <si>
    <t>Montáž armatur závitových,se 2závity, G 1/2</t>
  </si>
  <si>
    <t>734209115R00</t>
  </si>
  <si>
    <t>Montáž armatur závitových,se 2závity, G 1</t>
  </si>
  <si>
    <t>734209118R00</t>
  </si>
  <si>
    <t>Montáž armatur závitových,se 2závity, G 2</t>
  </si>
  <si>
    <t>551001003</t>
  </si>
  <si>
    <t>551001005</t>
  </si>
  <si>
    <t>551001008</t>
  </si>
  <si>
    <t>734391114R00</t>
  </si>
  <si>
    <t>Kondenzační smyčky ČSN 13 7531.1- zahnuté</t>
  </si>
  <si>
    <t>73442-1151.T00</t>
  </si>
  <si>
    <t>Tlakoměr deformační č. 53312; D 100</t>
  </si>
  <si>
    <t>73441-1142.T00</t>
  </si>
  <si>
    <t>Teploměr dvoukovový, DTR, pevný stonek 100 mm</t>
  </si>
  <si>
    <t>734494213R00</t>
  </si>
  <si>
    <t>Návarky s trubkovým závitem G 1/2</t>
  </si>
  <si>
    <t>998734201R00</t>
  </si>
  <si>
    <t>Přesun hmot pro armatury, výšky do 6 m</t>
  </si>
  <si>
    <t>998734293R00</t>
  </si>
  <si>
    <t>Příplatek zvětšený přesun, armatury do 500 m</t>
  </si>
  <si>
    <t>767995102R00</t>
  </si>
  <si>
    <t>Výroba a montáž kov. atypických konstr. do 10 kg</t>
  </si>
  <si>
    <t>kg</t>
  </si>
  <si>
    <t>13384340R</t>
  </si>
  <si>
    <t>Tyč průřezu U 160, střední, jakost oceli S235, 11375</t>
  </si>
  <si>
    <t>998767201R00</t>
  </si>
  <si>
    <t>Přesun hmot pro zámečnické konstr., výšky do 6 m</t>
  </si>
  <si>
    <t>998767292R00</t>
  </si>
  <si>
    <t>Příplatek zvětš. přesun, zámeč. konstr. do 100 m</t>
  </si>
  <si>
    <t>783225100R00</t>
  </si>
  <si>
    <t>Nátěr syntetický kovových konstrukcí 2x + 1x email</t>
  </si>
  <si>
    <t>783424140R00</t>
  </si>
  <si>
    <t>Nátěr syntetický potrubí do DN 50 mm  Z + 2x</t>
  </si>
  <si>
    <t>783426160R00</t>
  </si>
  <si>
    <t>Nátěr syntetický potrubí do DN 150 mm  Z + 2x</t>
  </si>
  <si>
    <t>783426161R00</t>
  </si>
  <si>
    <t>Nátěr syntetický potrubí do DN 300 mm  Z + 2x</t>
  </si>
  <si>
    <t>005 12-1010.R</t>
  </si>
  <si>
    <t>Vybudování zařízení staveniště</t>
  </si>
  <si>
    <t>Soubor</t>
  </si>
  <si>
    <t>POL99_0</t>
  </si>
  <si>
    <t>005 12-1030.R</t>
  </si>
  <si>
    <t>Odstranění zařízení staveniště</t>
  </si>
  <si>
    <t>005 12-1031.R</t>
  </si>
  <si>
    <t>Mimostaveništní doprava</t>
  </si>
  <si>
    <t/>
  </si>
  <si>
    <t>SUM</t>
  </si>
  <si>
    <t>POPUZIV</t>
  </si>
  <si>
    <t>END</t>
  </si>
  <si>
    <t>Izolace z kamenné vlny s kolmou orientací vláken na Al fólii s výztužnou skelnou mřížkou; λ (10 °C) = 0,039 W/m/K; nejvyšší provozní teplota max. 600 °C, na straně Al fólie 100 °C; měrná tepelná kapacita 800 J/kg/K; 55 kg/m3; tl. 20 mm; rohož</t>
  </si>
  <si>
    <t>Izolační trubice ze syntetického kaučuku, se strukturou uzavřených buněk; tepelná vodivost při 0 °C: 0,036 W/mK; součinitel difuzního odporu vodní páry µ ≥ 7000,0; vnější D potrubí 22 mm; tl. 9,5-16 mm - vzrůstající tloušťka izolace</t>
  </si>
  <si>
    <t>Izolační trubice ze syntetického kaučuku, se strukturou uzavřených buněk; tepelná vodivost při 0 °C: 0,036 W/mK; součinitel difuzního odporu vodní páry µ ≥ 7000,0; vnější D potrubí 35 mm; tl. 9,5-16 mm - vzrůstající tloušťka izolace</t>
  </si>
  <si>
    <t>Izolační trubice ze syntetického kaučuku, se strukturou uzavřených buněk; tepelná vodivost při 0 °C: 0,036 W/mK; součinitel difuzního odporu vodní páry µ ≥ 7000,0; vnější D potrubí 160 mm; tl. 9,5-16 mm - vzrůstající tloušťka izolace</t>
  </si>
  <si>
    <t>Izolační desky ze syntetického kaučuku, se strukturou uzavřených buněk; tepelná vodivost při 0°C: 0,036 W/mK; součinitel difuzního odporu vodní páry µ ≥ 7000,0; tl. 16 mm</t>
  </si>
  <si>
    <t>Izolační desky ze syntetického kaučuku, se strukturou uzavřených buněk; tepelná vodivost při 0°C: 0,036 W/mK; součinitel difuzního odporu vodní páry µ ≥ 7000,0; tl. 19 mm</t>
  </si>
  <si>
    <t>Izolační desky ze syntetického kaučuku, se strukturou uzavřených buněk; tepelná vodivost při 0°C: 0,036 W/mK; součinitel difuzního odporu vodní páry µ ≥ 7000,0; tl. 19 mm, potrubí DN 300; l = 90 m</t>
  </si>
  <si>
    <t>Závěsy pro uchycení potrubí; izolace ze syntetického kaučuku, se strukturou uzavřených buněk; tepelná vodivost při 0°C: 0,036 W/mK; součinitel difuzního odporu vodní páry µ ≥ 7000,0; vnější D potrubí 35/38 mm; tl.  9,5-16 mm - vzrůstající tloušťka izolace; (izolační objímky); potrubí 035</t>
  </si>
  <si>
    <t>Závěsy pro uchycení potrubí; izolace ze syntetického kaučuku, se strukturou uzavřených buněk; tepelná vodivost při 0°C: 0,036 W/mK; součinitel difuzního odporu vodní páry µ ≥ 7000,0; vnější D potrubí 22/25 mm; tl.  9,5-16 mm - vzrůstající tloušťka izolace; (izolační objímky); potrubí 022</t>
  </si>
  <si>
    <t>Závěsy pro uchycení potrubí; izolace ze syntetického kaučuku, se strukturou uzavřených buněk; tepelná vodivost při 0°C: 0,036 W/mK; součinitel difuzního odporu vodní páry µ ≥ 7000,0; vnější D potrubí 324 mm; tl. 19 mm - tloušťka izolace; (izolační objímky)</t>
  </si>
  <si>
    <t>Závěsy pro uchycení potrubí; izolace ze syntetického kaučuku, se strukturou uzavřených buněk; tepelná vodivost při 0°C: 0,036 W/mK; součinitel difuzního odporu vodní páry µ ≥ 7000,0; vnější D potrubí 273 mm; tl. 19 mm - tloušťka izolace; (izolační objímky)</t>
  </si>
  <si>
    <t xml:space="preserve"> Závěsy pro uchycení potrubí; izolace ze syntetického kaučuku, se strukturou uzavřených buněk; tepelná vodivost při 0°C: 0,036 W/mK; součinitel difuzního odporu vodní páry µ ≥ 7000,0; vnější D potrubí 219 mm; tl. 19 mm - tloušťka izolace; (izolační objímky)</t>
  </si>
  <si>
    <t>Lepidlo pro kaučukovou izolaci; obsah balení 2,5 l</t>
  </si>
  <si>
    <t>Lepidlo pro kaučukovou izolaci; obsah balení 2,5 l; potrubí DN 300; l = 90 m</t>
  </si>
  <si>
    <t>Čistič pro lepidlo; obsah 1 l</t>
  </si>
  <si>
    <t>Čistič pro lepidlo; obsah 1 l, potrubí DN 300; l = 90 m</t>
  </si>
  <si>
    <t>Kompaktní chladič kapaliny; chladicí výkon 1 294,0 kW; regulace 10-100%; výparník: coolstar 3/8 °C; Qv = 66,627 l/s; dp = 61,8 kPa; EER 2,32 kW/kW; ESEER 4,36kw/kw; 2 kompresory: okruh 1; okruh 2; kompresor: VSD šroubový - semi hermetický; kondenzátor: teplota okolního vzduchu 35 °C; kondenzační teplota 54,2 / 54,2 °C; počet ventilátorů: 20 ks; celkový průtok vzduchu 100 m3/s; celkový el. příkon: 21,3 kW; 400 V/3/50 Hz; Pe 265,7 / 265,3 kW; jmenovitý proud 436 / 429 A; max. proud 360 V: 520 / 512 A; max. proud 400 V: 468 / 461 A; délka 11 864 mm; šířka 2 242 mm; výška 2 403 mm; hmotnost 12 116 kg; chladivo R513A; hmotnost chladiva 358 kg; napojení: DN 200</t>
  </si>
  <si>
    <t>Chladič kapaliny - uvedení do provozu, chladicí výkon 1 294 kW</t>
  </si>
  <si>
    <t>Demontáž stávajícího výměníku</t>
  </si>
  <si>
    <t>Montáž nového výměníku</t>
  </si>
  <si>
    <t>Jednostupňové, horizontální odstředivé čerpadlo se spirální skříní s axiálním sacím a radiálním výtlačném hrdle a horizontální hřídelí; čerpaná kapalina coolstar; Qv = (139,4; 239,9) m3/h; H = 26,0m; Pe = 30,0 kW; I = 57,5-54,0 / 33,5-31,5 A; 3x 380-420Δ / 660-725 Y V; DN125/150; PN 16; 1 450 ot/min</t>
  </si>
  <si>
    <t>Jednostupňové, horizontální odstředivé čerpadlo se spirální skříní s axiálním sacím a radiálním výtlačném hrdle a horizontální hřídelí; čerpaná kapalina voda 6/12 °C; Qv = (139,4; 239,9) m3/h; H = 37,0m; Pe = 37,0 kW; I = 69,0-64,0 / 39,5-37,0 A; 3x 380-420Δ / 660-725 Y V; DN125/150; PN 16; 1 450 ot/min</t>
  </si>
  <si>
    <t>Skládaný deskový výměník Q = 2 500 kW; primár: coolstar; 3/8 °C; DP = 60 kPa; sekundár: voda; 6/12 °C; DP = 30 kPa; rozměr (d x š x h): 1 80 x 755 x 2 160 mm; 2 246 kg</t>
  </si>
  <si>
    <t>Tlaková expanzní nádoba s membránou pro otopné soustavy a chladicí soustavy; vyměnitelný vak; objem 500 l; PN 6; D = 740 mm; H = 1 473 mm; m = 51,0 kg;  šedý nátěr; coolstar</t>
  </si>
  <si>
    <t>Kulový kohout se zajištěním; 1"; výrobce expanzní nádoby</t>
  </si>
  <si>
    <t>Vyvažovací ventil přírubový; těleso ventilu ze šedé litiny EN-GJL-250 (GG 25); víko, kuželka a vřeteno AMETAL; těsnění kuželky EPDM O - kroužkem; upevňovací šrouby víka: pochromovaná ocel; hlavice Polyamid; teplota -10°C - +120°C; funkce: vyvažování, přednastavení, měření tlaku a průtoku, uzavírání a vypouštění; DN 150; PN 16, kvs = 420 m3/h; 42,4 kg; kapalina: voda, coolstar</t>
  </si>
  <si>
    <t>Vyvažovací ventil přírubový; těleso ventilu ze šedé litiny EN-GJL-250 (GG 25); víko, kuželka a vřeteno AMETAL; těsnění kuželky EPDM O - kroužkem; upevňovací šrouby víka: pochromovaná ocel; hlavice Polyamid; teplota -10°C - +120°C; funkce: vyvažování, přednastavení, měření tlaku a průtoku, uzavírání a vypouštění; DN 200; PN 16, kvs = 765 m3/h; 76 kg; kapalina: voda, coolstar</t>
  </si>
  <si>
    <t>Regulační a měřicí ventil; DN 150; PN 16; elektronické měření průtočného množství pomocí inovativní ultrazvukové měřicí techniky nezávislé na minimálním diferenčním tlaku. Uzavírání a regulace v jednom provedení díky škrtící kuželce s opláštěním z EPDM s lineární charakteristikou. Měření bez kontaktu s médiem. 46,1 kg. Kapalina: voda, coolstar</t>
  </si>
  <si>
    <t>Regulační a měřicí ventil; DN 125; PN 16; elektronické měření průtočného množství pomocí inovativní ultrazvukové měřicí techniky nezávislé na minimálním diferenčním tlaku. Uzavírání a regulace v jednom provedení díky škrtící kuželce s opláštěním z EPDM s lineární charakteristikou. Měření bez kontaktu s médiem. 31,7 kg. Kapalina: voda, coolstar</t>
  </si>
  <si>
    <t>Kulový kohout uzavírací, závitový; DN 15 (1/2")</t>
  </si>
  <si>
    <t>Kulový kohout uzavírací, závitový; DN 25 (1")</t>
  </si>
  <si>
    <t>Kulový kohout uzavírací, závitový; DN 50 (2")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</si>
</sst>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7" t="s">
        <v>42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2">
      <c r="A2" s="4"/>
      <c r="B2" s="81" t="s">
        <v>40</v>
      </c>
      <c r="C2" s="82"/>
      <c r="D2" s="212" t="s">
        <v>46</v>
      </c>
      <c r="E2" s="213"/>
      <c r="F2" s="213"/>
      <c r="G2" s="213"/>
      <c r="H2" s="213"/>
      <c r="I2" s="213"/>
      <c r="J2" s="214"/>
      <c r="O2" s="2"/>
    </row>
    <row r="3" spans="1:15" ht="23.25" customHeight="1" x14ac:dyDescent="0.2">
      <c r="A3" s="4"/>
      <c r="B3" s="83" t="s">
        <v>45</v>
      </c>
      <c r="C3" s="84"/>
      <c r="D3" s="240" t="s">
        <v>43</v>
      </c>
      <c r="E3" s="241"/>
      <c r="F3" s="241"/>
      <c r="G3" s="241"/>
      <c r="H3" s="241"/>
      <c r="I3" s="241"/>
      <c r="J3" s="242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9" t="s">
        <v>47</v>
      </c>
      <c r="E11" s="219"/>
      <c r="F11" s="219"/>
      <c r="G11" s="219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38"/>
      <c r="E12" s="238"/>
      <c r="F12" s="238"/>
      <c r="G12" s="238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39" t="s">
        <v>43</v>
      </c>
      <c r="E13" s="239"/>
      <c r="F13" s="239"/>
      <c r="G13" s="23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8"/>
      <c r="F15" s="218"/>
      <c r="G15" s="236"/>
      <c r="H15" s="236"/>
      <c r="I15" s="236" t="s">
        <v>28</v>
      </c>
      <c r="J15" s="237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5"/>
      <c r="F16" s="216"/>
      <c r="G16" s="215"/>
      <c r="H16" s="216"/>
      <c r="I16" s="215">
        <f>SUMIF(F47:F54,A16,I47:I54)+SUMIF(F47:F54,"PSU",I47:I54)</f>
        <v>0</v>
      </c>
      <c r="J16" s="217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5"/>
      <c r="F17" s="216"/>
      <c r="G17" s="215"/>
      <c r="H17" s="216"/>
      <c r="I17" s="215">
        <f>SUMIF(F47:F54,A17,I47:I54)</f>
        <v>0</v>
      </c>
      <c r="J17" s="217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5"/>
      <c r="F18" s="216"/>
      <c r="G18" s="215"/>
      <c r="H18" s="216"/>
      <c r="I18" s="215">
        <f>SUMIF(F47:F54,A18,I47:I54)</f>
        <v>0</v>
      </c>
      <c r="J18" s="217"/>
    </row>
    <row r="19" spans="1:10" ht="23.25" customHeight="1" x14ac:dyDescent="0.2">
      <c r="A19" s="141" t="s">
        <v>67</v>
      </c>
      <c r="B19" s="142" t="s">
        <v>26</v>
      </c>
      <c r="C19" s="58"/>
      <c r="D19" s="59"/>
      <c r="E19" s="215"/>
      <c r="F19" s="216"/>
      <c r="G19" s="215"/>
      <c r="H19" s="216"/>
      <c r="I19" s="215">
        <f>SUMIF(F47:F54,A19,I47:I54)</f>
        <v>0</v>
      </c>
      <c r="J19" s="217"/>
    </row>
    <row r="20" spans="1:10" ht="23.25" customHeight="1" x14ac:dyDescent="0.2">
      <c r="A20" s="141" t="s">
        <v>68</v>
      </c>
      <c r="B20" s="142" t="s">
        <v>27</v>
      </c>
      <c r="C20" s="58"/>
      <c r="D20" s="59"/>
      <c r="E20" s="215"/>
      <c r="F20" s="216"/>
      <c r="G20" s="215"/>
      <c r="H20" s="216"/>
      <c r="I20" s="215">
        <f>SUMIF(F47:F54,A20,I47:I54)</f>
        <v>0</v>
      </c>
      <c r="J20" s="217"/>
    </row>
    <row r="21" spans="1:10" ht="23.25" customHeight="1" x14ac:dyDescent="0.2">
      <c r="A21" s="4"/>
      <c r="B21" s="74" t="s">
        <v>28</v>
      </c>
      <c r="C21" s="75"/>
      <c r="D21" s="76"/>
      <c r="E21" s="225"/>
      <c r="F21" s="234"/>
      <c r="G21" s="225"/>
      <c r="H21" s="234"/>
      <c r="I21" s="225">
        <f>SUM(I16:J20)</f>
        <v>0</v>
      </c>
      <c r="J21" s="22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f>ZakladDPHSniVypocet</f>
        <v>0</v>
      </c>
      <c r="H23" s="224"/>
      <c r="I23" s="2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1">
        <f>ZakladDPHSni*SazbaDPH1/100</f>
        <v>0</v>
      </c>
      <c r="H24" s="222"/>
      <c r="I24" s="2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f>ZakladDPHZaklVypocet</f>
        <v>0</v>
      </c>
      <c r="H25" s="224"/>
      <c r="I25" s="2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0">
        <f>ZakladDPHZakl*SazbaDPH2/100</f>
        <v>0</v>
      </c>
      <c r="H26" s="231"/>
      <c r="I26" s="23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2">
        <f>0</f>
        <v>0</v>
      </c>
      <c r="H27" s="232"/>
      <c r="I27" s="232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5">
        <f>ZakladDPHSniVypocet+ZakladDPHZaklVypocet</f>
        <v>0</v>
      </c>
      <c r="H28" s="235"/>
      <c r="I28" s="235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3">
        <f>ZakladDPHSni+DPHSni+ZakladDPHZakl+DPHZakl+Zaokrouhleni</f>
        <v>0</v>
      </c>
      <c r="H29" s="233"/>
      <c r="I29" s="233"/>
      <c r="J29" s="119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48</v>
      </c>
      <c r="C39" s="203" t="s">
        <v>46</v>
      </c>
      <c r="D39" s="204"/>
      <c r="E39" s="204"/>
      <c r="F39" s="108">
        <f>'Rozpočet Pol'!AC143</f>
        <v>0</v>
      </c>
      <c r="G39" s="109">
        <f>'Rozpočet Pol'!AD143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5" t="s">
        <v>49</v>
      </c>
      <c r="C40" s="206"/>
      <c r="D40" s="206"/>
      <c r="E40" s="20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51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52</v>
      </c>
      <c r="G46" s="129"/>
      <c r="H46" s="129"/>
      <c r="I46" s="208" t="s">
        <v>28</v>
      </c>
      <c r="J46" s="208"/>
    </row>
    <row r="47" spans="1:10" ht="25.5" customHeight="1" x14ac:dyDescent="0.2">
      <c r="A47" s="122"/>
      <c r="B47" s="130" t="s">
        <v>53</v>
      </c>
      <c r="C47" s="210" t="s">
        <v>54</v>
      </c>
      <c r="D47" s="211"/>
      <c r="E47" s="211"/>
      <c r="F47" s="132" t="s">
        <v>24</v>
      </c>
      <c r="G47" s="133"/>
      <c r="H47" s="133"/>
      <c r="I47" s="209">
        <f>'Rozpočet Pol'!G8</f>
        <v>0</v>
      </c>
      <c r="J47" s="209"/>
    </row>
    <row r="48" spans="1:10" ht="25.5" customHeight="1" x14ac:dyDescent="0.2">
      <c r="A48" s="122"/>
      <c r="B48" s="124" t="s">
        <v>55</v>
      </c>
      <c r="C48" s="198" t="s">
        <v>56</v>
      </c>
      <c r="D48" s="199"/>
      <c r="E48" s="199"/>
      <c r="F48" s="134" t="s">
        <v>24</v>
      </c>
      <c r="G48" s="135"/>
      <c r="H48" s="135"/>
      <c r="I48" s="197">
        <f>'Rozpočet Pol'!G17</f>
        <v>0</v>
      </c>
      <c r="J48" s="197"/>
    </row>
    <row r="49" spans="1:10" ht="25.5" customHeight="1" x14ac:dyDescent="0.2">
      <c r="A49" s="122"/>
      <c r="B49" s="124" t="s">
        <v>57</v>
      </c>
      <c r="C49" s="198" t="s">
        <v>58</v>
      </c>
      <c r="D49" s="199"/>
      <c r="E49" s="199"/>
      <c r="F49" s="134" t="s">
        <v>24</v>
      </c>
      <c r="G49" s="135"/>
      <c r="H49" s="135"/>
      <c r="I49" s="197">
        <f>'Rozpočet Pol'!G47</f>
        <v>0</v>
      </c>
      <c r="J49" s="197"/>
    </row>
    <row r="50" spans="1:10" ht="25.5" customHeight="1" x14ac:dyDescent="0.2">
      <c r="A50" s="122"/>
      <c r="B50" s="124" t="s">
        <v>59</v>
      </c>
      <c r="C50" s="198" t="s">
        <v>60</v>
      </c>
      <c r="D50" s="199"/>
      <c r="E50" s="199"/>
      <c r="F50" s="134" t="s">
        <v>24</v>
      </c>
      <c r="G50" s="135"/>
      <c r="H50" s="135"/>
      <c r="I50" s="197">
        <f>'Rozpočet Pol'!G70</f>
        <v>0</v>
      </c>
      <c r="J50" s="197"/>
    </row>
    <row r="51" spans="1:10" ht="25.5" customHeight="1" x14ac:dyDescent="0.2">
      <c r="A51" s="122"/>
      <c r="B51" s="124" t="s">
        <v>61</v>
      </c>
      <c r="C51" s="198" t="s">
        <v>62</v>
      </c>
      <c r="D51" s="199"/>
      <c r="E51" s="199"/>
      <c r="F51" s="134" t="s">
        <v>24</v>
      </c>
      <c r="G51" s="135"/>
      <c r="H51" s="135"/>
      <c r="I51" s="197">
        <f>'Rozpočet Pol'!G91</f>
        <v>0</v>
      </c>
      <c r="J51" s="197"/>
    </row>
    <row r="52" spans="1:10" ht="25.5" customHeight="1" x14ac:dyDescent="0.2">
      <c r="A52" s="122"/>
      <c r="B52" s="124" t="s">
        <v>63</v>
      </c>
      <c r="C52" s="198" t="s">
        <v>64</v>
      </c>
      <c r="D52" s="199"/>
      <c r="E52" s="199"/>
      <c r="F52" s="134" t="s">
        <v>24</v>
      </c>
      <c r="G52" s="135"/>
      <c r="H52" s="135"/>
      <c r="I52" s="197">
        <f>'Rozpočet Pol'!G128</f>
        <v>0</v>
      </c>
      <c r="J52" s="197"/>
    </row>
    <row r="53" spans="1:10" ht="25.5" customHeight="1" x14ac:dyDescent="0.2">
      <c r="A53" s="122"/>
      <c r="B53" s="124" t="s">
        <v>65</v>
      </c>
      <c r="C53" s="198" t="s">
        <v>66</v>
      </c>
      <c r="D53" s="199"/>
      <c r="E53" s="199"/>
      <c r="F53" s="134" t="s">
        <v>24</v>
      </c>
      <c r="G53" s="135"/>
      <c r="H53" s="135"/>
      <c r="I53" s="197">
        <f>'Rozpočet Pol'!G133</f>
        <v>0</v>
      </c>
      <c r="J53" s="197"/>
    </row>
    <row r="54" spans="1:10" ht="25.5" customHeight="1" x14ac:dyDescent="0.2">
      <c r="A54" s="122"/>
      <c r="B54" s="131" t="s">
        <v>67</v>
      </c>
      <c r="C54" s="201" t="s">
        <v>26</v>
      </c>
      <c r="D54" s="202"/>
      <c r="E54" s="202"/>
      <c r="F54" s="136" t="s">
        <v>67</v>
      </c>
      <c r="G54" s="137"/>
      <c r="H54" s="137"/>
      <c r="I54" s="200">
        <f>'Rozpočet Pol'!G138</f>
        <v>0</v>
      </c>
      <c r="J54" s="200"/>
    </row>
    <row r="55" spans="1:10" ht="25.5" customHeight="1" x14ac:dyDescent="0.2">
      <c r="A55" s="123"/>
      <c r="B55" s="127" t="s">
        <v>1</v>
      </c>
      <c r="C55" s="127"/>
      <c r="D55" s="128"/>
      <c r="E55" s="128"/>
      <c r="F55" s="138"/>
      <c r="G55" s="139"/>
      <c r="H55" s="139"/>
      <c r="I55" s="196">
        <f>SUM(I47:I54)</f>
        <v>0</v>
      </c>
      <c r="J55" s="1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9" t="s">
        <v>41</v>
      </c>
      <c r="B2" s="78"/>
      <c r="C2" s="245"/>
      <c r="D2" s="245"/>
      <c r="E2" s="245"/>
      <c r="F2" s="245"/>
      <c r="G2" s="246"/>
    </row>
    <row r="3" spans="1:7" ht="24.95" hidden="1" customHeight="1" x14ac:dyDescent="0.2">
      <c r="A3" s="79" t="s">
        <v>7</v>
      </c>
      <c r="B3" s="78"/>
      <c r="C3" s="245"/>
      <c r="D3" s="245"/>
      <c r="E3" s="245"/>
      <c r="F3" s="245"/>
      <c r="G3" s="246"/>
    </row>
    <row r="4" spans="1:7" ht="24.95" hidden="1" customHeight="1" x14ac:dyDescent="0.2">
      <c r="A4" s="79" t="s">
        <v>8</v>
      </c>
      <c r="B4" s="78"/>
      <c r="C4" s="245"/>
      <c r="D4" s="245"/>
      <c r="E4" s="245"/>
      <c r="F4" s="245"/>
      <c r="G4" s="24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9" t="s">
        <v>6</v>
      </c>
      <c r="B1" s="259"/>
      <c r="C1" s="259"/>
      <c r="D1" s="259"/>
      <c r="E1" s="259"/>
      <c r="F1" s="259"/>
      <c r="G1" s="259"/>
      <c r="AE1" t="s">
        <v>70</v>
      </c>
    </row>
    <row r="2" spans="1:60" ht="24.95" customHeight="1" x14ac:dyDescent="0.2">
      <c r="A2" s="145" t="s">
        <v>69</v>
      </c>
      <c r="B2" s="143"/>
      <c r="C2" s="260" t="s">
        <v>46</v>
      </c>
      <c r="D2" s="261"/>
      <c r="E2" s="261"/>
      <c r="F2" s="261"/>
      <c r="G2" s="262"/>
      <c r="AE2" t="s">
        <v>71</v>
      </c>
    </row>
    <row r="3" spans="1:60" ht="24.95" customHeight="1" x14ac:dyDescent="0.2">
      <c r="A3" s="146" t="s">
        <v>7</v>
      </c>
      <c r="B3" s="144"/>
      <c r="C3" s="263" t="s">
        <v>43</v>
      </c>
      <c r="D3" s="264"/>
      <c r="E3" s="264"/>
      <c r="F3" s="264"/>
      <c r="G3" s="265"/>
      <c r="AE3" t="s">
        <v>72</v>
      </c>
    </row>
    <row r="4" spans="1:60" ht="24.95" hidden="1" customHeight="1" x14ac:dyDescent="0.2">
      <c r="A4" s="146" t="s">
        <v>8</v>
      </c>
      <c r="B4" s="144"/>
      <c r="C4" s="263"/>
      <c r="D4" s="264"/>
      <c r="E4" s="264"/>
      <c r="F4" s="264"/>
      <c r="G4" s="265"/>
      <c r="AE4" t="s">
        <v>73</v>
      </c>
    </row>
    <row r="5" spans="1:60" hidden="1" x14ac:dyDescent="0.2">
      <c r="A5" s="147" t="s">
        <v>74</v>
      </c>
      <c r="B5" s="148"/>
      <c r="C5" s="149"/>
      <c r="D5" s="150"/>
      <c r="E5" s="150"/>
      <c r="F5" s="150"/>
      <c r="G5" s="151"/>
      <c r="AE5" t="s">
        <v>75</v>
      </c>
    </row>
    <row r="7" spans="1:60" ht="38.25" x14ac:dyDescent="0.2">
      <c r="A7" s="156" t="s">
        <v>76</v>
      </c>
      <c r="B7" s="157" t="s">
        <v>77</v>
      </c>
      <c r="C7" s="157" t="s">
        <v>78</v>
      </c>
      <c r="D7" s="156" t="s">
        <v>79</v>
      </c>
      <c r="E7" s="156" t="s">
        <v>80</v>
      </c>
      <c r="F7" s="152" t="s">
        <v>81</v>
      </c>
      <c r="G7" s="171" t="s">
        <v>28</v>
      </c>
      <c r="H7" s="172" t="s">
        <v>29</v>
      </c>
      <c r="I7" s="172" t="s">
        <v>82</v>
      </c>
      <c r="J7" s="172" t="s">
        <v>30</v>
      </c>
      <c r="K7" s="172" t="s">
        <v>83</v>
      </c>
      <c r="L7" s="172" t="s">
        <v>84</v>
      </c>
      <c r="M7" s="172" t="s">
        <v>85</v>
      </c>
      <c r="N7" s="172" t="s">
        <v>86</v>
      </c>
      <c r="O7" s="172" t="s">
        <v>87</v>
      </c>
      <c r="P7" s="172" t="s">
        <v>88</v>
      </c>
      <c r="Q7" s="172" t="s">
        <v>89</v>
      </c>
      <c r="R7" s="172" t="s">
        <v>90</v>
      </c>
      <c r="S7" s="172" t="s">
        <v>91</v>
      </c>
      <c r="T7" s="172" t="s">
        <v>92</v>
      </c>
      <c r="U7" s="159" t="s">
        <v>93</v>
      </c>
    </row>
    <row r="8" spans="1:60" x14ac:dyDescent="0.2">
      <c r="A8" s="173" t="s">
        <v>94</v>
      </c>
      <c r="B8" s="174" t="s">
        <v>53</v>
      </c>
      <c r="C8" s="175" t="s">
        <v>54</v>
      </c>
      <c r="D8" s="158"/>
      <c r="E8" s="176"/>
      <c r="F8" s="177"/>
      <c r="G8" s="177">
        <f>SUMIF(AE9:AE16,"&lt;&gt;NOR",G9:G16)</f>
        <v>0</v>
      </c>
      <c r="H8" s="177"/>
      <c r="I8" s="177">
        <f>SUM(I9:I16)</f>
        <v>0</v>
      </c>
      <c r="J8" s="177"/>
      <c r="K8" s="177">
        <f>SUM(K9:K16)</f>
        <v>0</v>
      </c>
      <c r="L8" s="177"/>
      <c r="M8" s="177">
        <f>SUM(M9:M16)</f>
        <v>0</v>
      </c>
      <c r="N8" s="158"/>
      <c r="O8" s="158">
        <f>SUM(O9:O16)</f>
        <v>0</v>
      </c>
      <c r="P8" s="158"/>
      <c r="Q8" s="158">
        <f>SUM(Q9:Q16)</f>
        <v>0</v>
      </c>
      <c r="R8" s="158"/>
      <c r="S8" s="158"/>
      <c r="T8" s="173"/>
      <c r="U8" s="158">
        <f>SUM(U9:U16)</f>
        <v>0</v>
      </c>
      <c r="AE8" t="s">
        <v>95</v>
      </c>
    </row>
    <row r="9" spans="1:60" outlineLevel="1" x14ac:dyDescent="0.2">
      <c r="A9" s="154">
        <v>1</v>
      </c>
      <c r="B9" s="160" t="s">
        <v>96</v>
      </c>
      <c r="C9" s="189" t="s">
        <v>97</v>
      </c>
      <c r="D9" s="162" t="s">
        <v>98</v>
      </c>
      <c r="E9" s="166">
        <v>72</v>
      </c>
      <c r="F9" s="168"/>
      <c r="G9" s="169">
        <f t="shared" ref="G9:G16" si="0">ROUND(E9*F9,2)</f>
        <v>0</v>
      </c>
      <c r="H9" s="168"/>
      <c r="I9" s="169">
        <f t="shared" ref="I9:I16" si="1">ROUND(E9*H9,2)</f>
        <v>0</v>
      </c>
      <c r="J9" s="168"/>
      <c r="K9" s="169">
        <f t="shared" ref="K9:K16" si="2">ROUND(E9*J9,2)</f>
        <v>0</v>
      </c>
      <c r="L9" s="169">
        <v>21</v>
      </c>
      <c r="M9" s="169">
        <f t="shared" ref="M9:M16" si="3">G9*(1+L9/100)</f>
        <v>0</v>
      </c>
      <c r="N9" s="162">
        <v>0</v>
      </c>
      <c r="O9" s="162">
        <f t="shared" ref="O9:O16" si="4">ROUND(E9*N9,5)</f>
        <v>0</v>
      </c>
      <c r="P9" s="162">
        <v>0</v>
      </c>
      <c r="Q9" s="162">
        <f t="shared" ref="Q9:Q16" si="5">ROUND(E9*P9,5)</f>
        <v>0</v>
      </c>
      <c r="R9" s="162"/>
      <c r="S9" s="162"/>
      <c r="T9" s="163">
        <v>0</v>
      </c>
      <c r="U9" s="162">
        <f t="shared" ref="U9:U16" si="6"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99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>
        <v>2</v>
      </c>
      <c r="B10" s="160" t="s">
        <v>100</v>
      </c>
      <c r="C10" s="189" t="s">
        <v>101</v>
      </c>
      <c r="D10" s="162" t="s">
        <v>98</v>
      </c>
      <c r="E10" s="166">
        <v>20</v>
      </c>
      <c r="F10" s="168"/>
      <c r="G10" s="169">
        <f t="shared" si="0"/>
        <v>0</v>
      </c>
      <c r="H10" s="168"/>
      <c r="I10" s="169">
        <f t="shared" si="1"/>
        <v>0</v>
      </c>
      <c r="J10" s="168"/>
      <c r="K10" s="169">
        <f t="shared" si="2"/>
        <v>0</v>
      </c>
      <c r="L10" s="169">
        <v>21</v>
      </c>
      <c r="M10" s="169">
        <f t="shared" si="3"/>
        <v>0</v>
      </c>
      <c r="N10" s="162">
        <v>0</v>
      </c>
      <c r="O10" s="162">
        <f t="shared" si="4"/>
        <v>0</v>
      </c>
      <c r="P10" s="162">
        <v>0</v>
      </c>
      <c r="Q10" s="162">
        <f t="shared" si="5"/>
        <v>0</v>
      </c>
      <c r="R10" s="162"/>
      <c r="S10" s="162"/>
      <c r="T10" s="163">
        <v>0</v>
      </c>
      <c r="U10" s="162">
        <f t="shared" si="6"/>
        <v>0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99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3</v>
      </c>
      <c r="B11" s="160" t="s">
        <v>102</v>
      </c>
      <c r="C11" s="189" t="s">
        <v>103</v>
      </c>
      <c r="D11" s="162" t="s">
        <v>98</v>
      </c>
      <c r="E11" s="166">
        <v>10</v>
      </c>
      <c r="F11" s="168"/>
      <c r="G11" s="169">
        <f t="shared" si="0"/>
        <v>0</v>
      </c>
      <c r="H11" s="168"/>
      <c r="I11" s="169">
        <f t="shared" si="1"/>
        <v>0</v>
      </c>
      <c r="J11" s="168"/>
      <c r="K11" s="169">
        <f t="shared" si="2"/>
        <v>0</v>
      </c>
      <c r="L11" s="169">
        <v>21</v>
      </c>
      <c r="M11" s="169">
        <f t="shared" si="3"/>
        <v>0</v>
      </c>
      <c r="N11" s="162">
        <v>0</v>
      </c>
      <c r="O11" s="162">
        <f t="shared" si="4"/>
        <v>0</v>
      </c>
      <c r="P11" s="162">
        <v>0</v>
      </c>
      <c r="Q11" s="162">
        <f t="shared" si="5"/>
        <v>0</v>
      </c>
      <c r="R11" s="162"/>
      <c r="S11" s="162"/>
      <c r="T11" s="163">
        <v>0</v>
      </c>
      <c r="U11" s="162">
        <f t="shared" si="6"/>
        <v>0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99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4</v>
      </c>
      <c r="B12" s="160" t="s">
        <v>104</v>
      </c>
      <c r="C12" s="189" t="s">
        <v>105</v>
      </c>
      <c r="D12" s="162" t="s">
        <v>98</v>
      </c>
      <c r="E12" s="166">
        <v>40</v>
      </c>
      <c r="F12" s="168"/>
      <c r="G12" s="169">
        <f t="shared" si="0"/>
        <v>0</v>
      </c>
      <c r="H12" s="168"/>
      <c r="I12" s="169">
        <f t="shared" si="1"/>
        <v>0</v>
      </c>
      <c r="J12" s="168"/>
      <c r="K12" s="169">
        <f t="shared" si="2"/>
        <v>0</v>
      </c>
      <c r="L12" s="169">
        <v>21</v>
      </c>
      <c r="M12" s="169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2"/>
      <c r="S12" s="162"/>
      <c r="T12" s="163">
        <v>0</v>
      </c>
      <c r="U12" s="162">
        <f t="shared" si="6"/>
        <v>0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99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5</v>
      </c>
      <c r="B13" s="160" t="s">
        <v>106</v>
      </c>
      <c r="C13" s="189" t="s">
        <v>107</v>
      </c>
      <c r="D13" s="162" t="s">
        <v>98</v>
      </c>
      <c r="E13" s="166">
        <v>20</v>
      </c>
      <c r="F13" s="168"/>
      <c r="G13" s="169">
        <f t="shared" si="0"/>
        <v>0</v>
      </c>
      <c r="H13" s="168"/>
      <c r="I13" s="169">
        <f t="shared" si="1"/>
        <v>0</v>
      </c>
      <c r="J13" s="168"/>
      <c r="K13" s="169">
        <f t="shared" si="2"/>
        <v>0</v>
      </c>
      <c r="L13" s="169">
        <v>21</v>
      </c>
      <c r="M13" s="169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/>
      <c r="T13" s="163">
        <v>0</v>
      </c>
      <c r="U13" s="162">
        <f t="shared" si="6"/>
        <v>0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99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6</v>
      </c>
      <c r="B14" s="160" t="s">
        <v>108</v>
      </c>
      <c r="C14" s="189" t="s">
        <v>109</v>
      </c>
      <c r="D14" s="162" t="s">
        <v>98</v>
      </c>
      <c r="E14" s="166">
        <v>20</v>
      </c>
      <c r="F14" s="168"/>
      <c r="G14" s="169">
        <f t="shared" si="0"/>
        <v>0</v>
      </c>
      <c r="H14" s="168"/>
      <c r="I14" s="169">
        <f t="shared" si="1"/>
        <v>0</v>
      </c>
      <c r="J14" s="168"/>
      <c r="K14" s="169">
        <f t="shared" si="2"/>
        <v>0</v>
      </c>
      <c r="L14" s="169">
        <v>21</v>
      </c>
      <c r="M14" s="169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/>
      <c r="T14" s="163">
        <v>0</v>
      </c>
      <c r="U14" s="162">
        <f t="shared" si="6"/>
        <v>0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99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7</v>
      </c>
      <c r="B15" s="160" t="s">
        <v>108</v>
      </c>
      <c r="C15" s="189" t="s">
        <v>110</v>
      </c>
      <c r="D15" s="162" t="s">
        <v>98</v>
      </c>
      <c r="E15" s="166">
        <v>10</v>
      </c>
      <c r="F15" s="168"/>
      <c r="G15" s="169">
        <f t="shared" si="0"/>
        <v>0</v>
      </c>
      <c r="H15" s="168"/>
      <c r="I15" s="169">
        <f t="shared" si="1"/>
        <v>0</v>
      </c>
      <c r="J15" s="168"/>
      <c r="K15" s="169">
        <f t="shared" si="2"/>
        <v>0</v>
      </c>
      <c r="L15" s="169">
        <v>21</v>
      </c>
      <c r="M15" s="169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/>
      <c r="T15" s="163">
        <v>0</v>
      </c>
      <c r="U15" s="162">
        <f t="shared" si="6"/>
        <v>0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99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14.25" customHeight="1" outlineLevel="1" x14ac:dyDescent="0.2">
      <c r="A16" s="154">
        <v>8</v>
      </c>
      <c r="B16" s="160" t="s">
        <v>111</v>
      </c>
      <c r="C16" s="189" t="s">
        <v>112</v>
      </c>
      <c r="D16" s="162" t="s">
        <v>98</v>
      </c>
      <c r="E16" s="166">
        <v>50</v>
      </c>
      <c r="F16" s="168"/>
      <c r="G16" s="169">
        <f t="shared" si="0"/>
        <v>0</v>
      </c>
      <c r="H16" s="168"/>
      <c r="I16" s="169">
        <f t="shared" si="1"/>
        <v>0</v>
      </c>
      <c r="J16" s="168"/>
      <c r="K16" s="169">
        <f t="shared" si="2"/>
        <v>0</v>
      </c>
      <c r="L16" s="169">
        <v>21</v>
      </c>
      <c r="M16" s="169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/>
      <c r="T16" s="163">
        <v>0</v>
      </c>
      <c r="U16" s="162">
        <f t="shared" si="6"/>
        <v>0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99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x14ac:dyDescent="0.2">
      <c r="A17" s="155" t="s">
        <v>94</v>
      </c>
      <c r="B17" s="161" t="s">
        <v>55</v>
      </c>
      <c r="C17" s="190" t="s">
        <v>56</v>
      </c>
      <c r="D17" s="164"/>
      <c r="E17" s="167"/>
      <c r="F17" s="170"/>
      <c r="G17" s="170">
        <f>SUMIF(AE18:AE46,"&lt;&gt;NOR",G18:G46)</f>
        <v>0</v>
      </c>
      <c r="H17" s="170"/>
      <c r="I17" s="170">
        <f>SUM(I18:I46)</f>
        <v>0</v>
      </c>
      <c r="J17" s="170"/>
      <c r="K17" s="170">
        <f>SUM(K18:K46)</f>
        <v>0</v>
      </c>
      <c r="L17" s="170"/>
      <c r="M17" s="170">
        <f>SUM(M18:M46)</f>
        <v>0</v>
      </c>
      <c r="N17" s="164"/>
      <c r="O17" s="164">
        <f>SUM(O18:O46)</f>
        <v>1.46956</v>
      </c>
      <c r="P17" s="164"/>
      <c r="Q17" s="164">
        <f>SUM(Q18:Q46)</f>
        <v>1.00224</v>
      </c>
      <c r="R17" s="164"/>
      <c r="S17" s="164"/>
      <c r="T17" s="165"/>
      <c r="U17" s="164">
        <f>SUM(U18:U46)</f>
        <v>132.44</v>
      </c>
      <c r="AE17" t="s">
        <v>95</v>
      </c>
    </row>
    <row r="18" spans="1:60" outlineLevel="1" x14ac:dyDescent="0.2">
      <c r="A18" s="154">
        <v>9</v>
      </c>
      <c r="B18" s="160" t="s">
        <v>113</v>
      </c>
      <c r="C18" s="189" t="s">
        <v>114</v>
      </c>
      <c r="D18" s="162" t="s">
        <v>115</v>
      </c>
      <c r="E18" s="166">
        <v>5</v>
      </c>
      <c r="F18" s="168"/>
      <c r="G18" s="169">
        <f t="shared" ref="G18:G46" si="7">ROUND(E18*F18,2)</f>
        <v>0</v>
      </c>
      <c r="H18" s="168"/>
      <c r="I18" s="169">
        <f t="shared" ref="I18:I46" si="8">ROUND(E18*H18,2)</f>
        <v>0</v>
      </c>
      <c r="J18" s="168"/>
      <c r="K18" s="169">
        <f t="shared" ref="K18:K46" si="9">ROUND(E18*J18,2)</f>
        <v>0</v>
      </c>
      <c r="L18" s="169">
        <v>21</v>
      </c>
      <c r="M18" s="169">
        <f t="shared" ref="M18:M46" si="10">G18*(1+L18/100)</f>
        <v>0</v>
      </c>
      <c r="N18" s="162">
        <v>0</v>
      </c>
      <c r="O18" s="162">
        <f t="shared" ref="O18:O46" si="11">ROUND(E18*N18,5)</f>
        <v>0</v>
      </c>
      <c r="P18" s="162">
        <v>5.1000000000000004E-3</v>
      </c>
      <c r="Q18" s="162">
        <f t="shared" ref="Q18:Q46" si="12">ROUND(E18*P18,5)</f>
        <v>2.5499999999999998E-2</v>
      </c>
      <c r="R18" s="162"/>
      <c r="S18" s="162"/>
      <c r="T18" s="163">
        <v>0.36</v>
      </c>
      <c r="U18" s="162">
        <f t="shared" ref="U18:U46" si="13">ROUND(E18*T18,2)</f>
        <v>1.8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99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10</v>
      </c>
      <c r="B19" s="160" t="s">
        <v>113</v>
      </c>
      <c r="C19" s="189" t="s">
        <v>116</v>
      </c>
      <c r="D19" s="162" t="s">
        <v>115</v>
      </c>
      <c r="E19" s="166">
        <v>134.19999999999999</v>
      </c>
      <c r="F19" s="168"/>
      <c r="G19" s="169">
        <f t="shared" si="7"/>
        <v>0</v>
      </c>
      <c r="H19" s="168"/>
      <c r="I19" s="169">
        <f t="shared" si="8"/>
        <v>0</v>
      </c>
      <c r="J19" s="168"/>
      <c r="K19" s="169">
        <f t="shared" si="9"/>
        <v>0</v>
      </c>
      <c r="L19" s="169">
        <v>21</v>
      </c>
      <c r="M19" s="169">
        <f t="shared" si="10"/>
        <v>0</v>
      </c>
      <c r="N19" s="162">
        <v>0</v>
      </c>
      <c r="O19" s="162">
        <f t="shared" si="11"/>
        <v>0</v>
      </c>
      <c r="P19" s="162">
        <v>5.1000000000000004E-3</v>
      </c>
      <c r="Q19" s="162">
        <f t="shared" si="12"/>
        <v>0.68442000000000003</v>
      </c>
      <c r="R19" s="162"/>
      <c r="S19" s="162"/>
      <c r="T19" s="163">
        <v>0.36</v>
      </c>
      <c r="U19" s="162">
        <f t="shared" si="13"/>
        <v>48.31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99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11</v>
      </c>
      <c r="B20" s="160" t="s">
        <v>117</v>
      </c>
      <c r="C20" s="189" t="s">
        <v>118</v>
      </c>
      <c r="D20" s="162" t="s">
        <v>115</v>
      </c>
      <c r="E20" s="166">
        <v>5</v>
      </c>
      <c r="F20" s="168"/>
      <c r="G20" s="169">
        <f t="shared" si="7"/>
        <v>0</v>
      </c>
      <c r="H20" s="168"/>
      <c r="I20" s="169">
        <f t="shared" si="8"/>
        <v>0</v>
      </c>
      <c r="J20" s="168"/>
      <c r="K20" s="169">
        <f t="shared" si="9"/>
        <v>0</v>
      </c>
      <c r="L20" s="169">
        <v>21</v>
      </c>
      <c r="M20" s="169">
        <f t="shared" si="10"/>
        <v>0</v>
      </c>
      <c r="N20" s="162">
        <v>0</v>
      </c>
      <c r="O20" s="162">
        <f t="shared" si="11"/>
        <v>0</v>
      </c>
      <c r="P20" s="162">
        <v>2.0999999999999999E-3</v>
      </c>
      <c r="Q20" s="162">
        <f t="shared" si="12"/>
        <v>1.0500000000000001E-2</v>
      </c>
      <c r="R20" s="162"/>
      <c r="S20" s="162"/>
      <c r="T20" s="163">
        <v>0.2</v>
      </c>
      <c r="U20" s="162">
        <f t="shared" si="13"/>
        <v>1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99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54">
        <v>12</v>
      </c>
      <c r="B21" s="160" t="s">
        <v>117</v>
      </c>
      <c r="C21" s="189" t="s">
        <v>119</v>
      </c>
      <c r="D21" s="162" t="s">
        <v>115</v>
      </c>
      <c r="E21" s="166">
        <v>134.19999999999999</v>
      </c>
      <c r="F21" s="168"/>
      <c r="G21" s="169">
        <f t="shared" si="7"/>
        <v>0</v>
      </c>
      <c r="H21" s="168"/>
      <c r="I21" s="169">
        <f t="shared" si="8"/>
        <v>0</v>
      </c>
      <c r="J21" s="168"/>
      <c r="K21" s="169">
        <f t="shared" si="9"/>
        <v>0</v>
      </c>
      <c r="L21" s="169">
        <v>21</v>
      </c>
      <c r="M21" s="169">
        <f t="shared" si="10"/>
        <v>0</v>
      </c>
      <c r="N21" s="162">
        <v>0</v>
      </c>
      <c r="O21" s="162">
        <f t="shared" si="11"/>
        <v>0</v>
      </c>
      <c r="P21" s="162">
        <v>2.0999999999999999E-3</v>
      </c>
      <c r="Q21" s="162">
        <f t="shared" si="12"/>
        <v>0.28182000000000001</v>
      </c>
      <c r="R21" s="162"/>
      <c r="S21" s="162"/>
      <c r="T21" s="163">
        <v>0.2</v>
      </c>
      <c r="U21" s="162">
        <f t="shared" si="13"/>
        <v>26.84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99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13</v>
      </c>
      <c r="B22" s="160" t="s">
        <v>120</v>
      </c>
      <c r="C22" s="189" t="s">
        <v>121</v>
      </c>
      <c r="D22" s="162" t="s">
        <v>122</v>
      </c>
      <c r="E22" s="166">
        <v>42</v>
      </c>
      <c r="F22" s="168"/>
      <c r="G22" s="169">
        <f t="shared" si="7"/>
        <v>0</v>
      </c>
      <c r="H22" s="168"/>
      <c r="I22" s="169">
        <f t="shared" si="8"/>
        <v>0</v>
      </c>
      <c r="J22" s="168"/>
      <c r="K22" s="169">
        <f t="shared" si="9"/>
        <v>0</v>
      </c>
      <c r="L22" s="169">
        <v>21</v>
      </c>
      <c r="M22" s="169">
        <f t="shared" si="10"/>
        <v>0</v>
      </c>
      <c r="N22" s="162">
        <v>0</v>
      </c>
      <c r="O22" s="162">
        <f t="shared" si="11"/>
        <v>0</v>
      </c>
      <c r="P22" s="162">
        <v>0</v>
      </c>
      <c r="Q22" s="162">
        <f t="shared" si="12"/>
        <v>0</v>
      </c>
      <c r="R22" s="162"/>
      <c r="S22" s="162"/>
      <c r="T22" s="163">
        <v>0</v>
      </c>
      <c r="U22" s="162">
        <f t="shared" si="13"/>
        <v>0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99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14</v>
      </c>
      <c r="B23" s="160" t="s">
        <v>123</v>
      </c>
      <c r="C23" s="189" t="s">
        <v>124</v>
      </c>
      <c r="D23" s="162" t="s">
        <v>115</v>
      </c>
      <c r="E23" s="166">
        <v>278.3</v>
      </c>
      <c r="F23" s="168"/>
      <c r="G23" s="169">
        <f t="shared" si="7"/>
        <v>0</v>
      </c>
      <c r="H23" s="168"/>
      <c r="I23" s="169">
        <f t="shared" si="8"/>
        <v>0</v>
      </c>
      <c r="J23" s="168"/>
      <c r="K23" s="169">
        <f t="shared" si="9"/>
        <v>0</v>
      </c>
      <c r="L23" s="169">
        <v>21</v>
      </c>
      <c r="M23" s="169">
        <f t="shared" si="10"/>
        <v>0</v>
      </c>
      <c r="N23" s="162">
        <v>0</v>
      </c>
      <c r="O23" s="162">
        <f t="shared" si="11"/>
        <v>0</v>
      </c>
      <c r="P23" s="162">
        <v>0</v>
      </c>
      <c r="Q23" s="162">
        <f t="shared" si="12"/>
        <v>0</v>
      </c>
      <c r="R23" s="162"/>
      <c r="S23" s="162"/>
      <c r="T23" s="163">
        <v>0</v>
      </c>
      <c r="U23" s="162">
        <f t="shared" si="13"/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99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15</v>
      </c>
      <c r="B24" s="160" t="s">
        <v>123</v>
      </c>
      <c r="C24" s="189" t="s">
        <v>125</v>
      </c>
      <c r="D24" s="162" t="s">
        <v>115</v>
      </c>
      <c r="E24" s="166">
        <v>134.19999999999999</v>
      </c>
      <c r="F24" s="168"/>
      <c r="G24" s="169">
        <f t="shared" si="7"/>
        <v>0</v>
      </c>
      <c r="H24" s="168"/>
      <c r="I24" s="169">
        <f t="shared" si="8"/>
        <v>0</v>
      </c>
      <c r="J24" s="168"/>
      <c r="K24" s="169">
        <f t="shared" si="9"/>
        <v>0</v>
      </c>
      <c r="L24" s="169">
        <v>21</v>
      </c>
      <c r="M24" s="169">
        <f t="shared" si="10"/>
        <v>0</v>
      </c>
      <c r="N24" s="162">
        <v>0</v>
      </c>
      <c r="O24" s="162">
        <f t="shared" si="11"/>
        <v>0</v>
      </c>
      <c r="P24" s="162">
        <v>0</v>
      </c>
      <c r="Q24" s="162">
        <f t="shared" si="12"/>
        <v>0</v>
      </c>
      <c r="R24" s="162"/>
      <c r="S24" s="162"/>
      <c r="T24" s="163">
        <v>0</v>
      </c>
      <c r="U24" s="162">
        <f t="shared" si="13"/>
        <v>0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99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16</v>
      </c>
      <c r="B25" s="160" t="s">
        <v>126</v>
      </c>
      <c r="C25" s="189" t="s">
        <v>127</v>
      </c>
      <c r="D25" s="162" t="s">
        <v>115</v>
      </c>
      <c r="E25" s="166">
        <v>145.69999999999999</v>
      </c>
      <c r="F25" s="168"/>
      <c r="G25" s="169">
        <f t="shared" si="7"/>
        <v>0</v>
      </c>
      <c r="H25" s="168"/>
      <c r="I25" s="169">
        <f t="shared" si="8"/>
        <v>0</v>
      </c>
      <c r="J25" s="168"/>
      <c r="K25" s="169">
        <f t="shared" si="9"/>
        <v>0</v>
      </c>
      <c r="L25" s="169">
        <v>21</v>
      </c>
      <c r="M25" s="169">
        <f t="shared" si="10"/>
        <v>0</v>
      </c>
      <c r="N25" s="162">
        <v>0</v>
      </c>
      <c r="O25" s="162">
        <f t="shared" si="11"/>
        <v>0</v>
      </c>
      <c r="P25" s="162">
        <v>0</v>
      </c>
      <c r="Q25" s="162">
        <f t="shared" si="12"/>
        <v>0</v>
      </c>
      <c r="R25" s="162"/>
      <c r="S25" s="162"/>
      <c r="T25" s="163">
        <v>0</v>
      </c>
      <c r="U25" s="162">
        <f t="shared" si="13"/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99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56.25" outlineLevel="1" x14ac:dyDescent="0.2">
      <c r="A26" s="154">
        <v>17</v>
      </c>
      <c r="B26" s="160" t="s">
        <v>128</v>
      </c>
      <c r="C26" s="189" t="s">
        <v>322</v>
      </c>
      <c r="D26" s="162" t="s">
        <v>115</v>
      </c>
      <c r="E26" s="166">
        <v>145.69999999999999</v>
      </c>
      <c r="F26" s="168"/>
      <c r="G26" s="169">
        <f t="shared" si="7"/>
        <v>0</v>
      </c>
      <c r="H26" s="168"/>
      <c r="I26" s="169">
        <f t="shared" si="8"/>
        <v>0</v>
      </c>
      <c r="J26" s="168"/>
      <c r="K26" s="169">
        <f t="shared" si="9"/>
        <v>0</v>
      </c>
      <c r="L26" s="169">
        <v>21</v>
      </c>
      <c r="M26" s="169">
        <f t="shared" si="10"/>
        <v>0</v>
      </c>
      <c r="N26" s="162">
        <v>3.2499999999999999E-3</v>
      </c>
      <c r="O26" s="162">
        <f t="shared" si="11"/>
        <v>0.47353000000000001</v>
      </c>
      <c r="P26" s="162">
        <v>0</v>
      </c>
      <c r="Q26" s="162">
        <f t="shared" si="12"/>
        <v>0</v>
      </c>
      <c r="R26" s="162"/>
      <c r="S26" s="162"/>
      <c r="T26" s="163">
        <v>0</v>
      </c>
      <c r="U26" s="162">
        <f t="shared" si="13"/>
        <v>0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129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18</v>
      </c>
      <c r="B27" s="160" t="s">
        <v>130</v>
      </c>
      <c r="C27" s="189" t="s">
        <v>131</v>
      </c>
      <c r="D27" s="162" t="s">
        <v>115</v>
      </c>
      <c r="E27" s="166">
        <v>145.69999999999999</v>
      </c>
      <c r="F27" s="168"/>
      <c r="G27" s="169">
        <f t="shared" si="7"/>
        <v>0</v>
      </c>
      <c r="H27" s="168"/>
      <c r="I27" s="169">
        <f t="shared" si="8"/>
        <v>0</v>
      </c>
      <c r="J27" s="168"/>
      <c r="K27" s="169">
        <f t="shared" si="9"/>
        <v>0</v>
      </c>
      <c r="L27" s="169">
        <v>21</v>
      </c>
      <c r="M27" s="169">
        <f t="shared" si="10"/>
        <v>0</v>
      </c>
      <c r="N27" s="162">
        <v>1.1E-4</v>
      </c>
      <c r="O27" s="162">
        <f t="shared" si="11"/>
        <v>1.6029999999999999E-2</v>
      </c>
      <c r="P27" s="162">
        <v>0</v>
      </c>
      <c r="Q27" s="162">
        <f t="shared" si="12"/>
        <v>0</v>
      </c>
      <c r="R27" s="162"/>
      <c r="S27" s="162"/>
      <c r="T27" s="163">
        <v>0.374</v>
      </c>
      <c r="U27" s="162">
        <f t="shared" si="13"/>
        <v>54.49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99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>
        <v>19</v>
      </c>
      <c r="B28" s="160" t="s">
        <v>132</v>
      </c>
      <c r="C28" s="189" t="s">
        <v>133</v>
      </c>
      <c r="D28" s="162" t="s">
        <v>134</v>
      </c>
      <c r="E28" s="166">
        <v>0.98</v>
      </c>
      <c r="F28" s="168"/>
      <c r="G28" s="169">
        <f t="shared" si="7"/>
        <v>0</v>
      </c>
      <c r="H28" s="168"/>
      <c r="I28" s="169">
        <f t="shared" si="8"/>
        <v>0</v>
      </c>
      <c r="J28" s="168"/>
      <c r="K28" s="169">
        <f t="shared" si="9"/>
        <v>0</v>
      </c>
      <c r="L28" s="169">
        <v>21</v>
      </c>
      <c r="M28" s="169">
        <f t="shared" si="10"/>
        <v>0</v>
      </c>
      <c r="N28" s="162">
        <v>1</v>
      </c>
      <c r="O28" s="162">
        <f t="shared" si="11"/>
        <v>0.98</v>
      </c>
      <c r="P28" s="162">
        <v>0</v>
      </c>
      <c r="Q28" s="162">
        <f t="shared" si="12"/>
        <v>0</v>
      </c>
      <c r="R28" s="162"/>
      <c r="S28" s="162"/>
      <c r="T28" s="163">
        <v>0</v>
      </c>
      <c r="U28" s="162">
        <f t="shared" si="13"/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129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20</v>
      </c>
      <c r="B29" s="160" t="s">
        <v>135</v>
      </c>
      <c r="C29" s="189" t="s">
        <v>136</v>
      </c>
      <c r="D29" s="162" t="s">
        <v>98</v>
      </c>
      <c r="E29" s="166">
        <v>40</v>
      </c>
      <c r="F29" s="168"/>
      <c r="G29" s="169">
        <f t="shared" si="7"/>
        <v>0</v>
      </c>
      <c r="H29" s="168"/>
      <c r="I29" s="169">
        <f t="shared" si="8"/>
        <v>0</v>
      </c>
      <c r="J29" s="168"/>
      <c r="K29" s="169">
        <f t="shared" si="9"/>
        <v>0</v>
      </c>
      <c r="L29" s="169">
        <v>21</v>
      </c>
      <c r="M29" s="169">
        <f t="shared" si="10"/>
        <v>0</v>
      </c>
      <c r="N29" s="162">
        <v>0</v>
      </c>
      <c r="O29" s="162">
        <f t="shared" si="11"/>
        <v>0</v>
      </c>
      <c r="P29" s="162">
        <v>0</v>
      </c>
      <c r="Q29" s="162">
        <f t="shared" si="12"/>
        <v>0</v>
      </c>
      <c r="R29" s="162"/>
      <c r="S29" s="162"/>
      <c r="T29" s="163">
        <v>0</v>
      </c>
      <c r="U29" s="162">
        <f t="shared" si="13"/>
        <v>0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99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56.25" outlineLevel="1" x14ac:dyDescent="0.2">
      <c r="A30" s="154">
        <v>21</v>
      </c>
      <c r="B30" s="160" t="s">
        <v>137</v>
      </c>
      <c r="C30" s="189" t="s">
        <v>323</v>
      </c>
      <c r="D30" s="162" t="s">
        <v>122</v>
      </c>
      <c r="E30" s="166">
        <v>12</v>
      </c>
      <c r="F30" s="168"/>
      <c r="G30" s="169">
        <f t="shared" si="7"/>
        <v>0</v>
      </c>
      <c r="H30" s="168"/>
      <c r="I30" s="169">
        <f t="shared" si="8"/>
        <v>0</v>
      </c>
      <c r="J30" s="168"/>
      <c r="K30" s="169">
        <f t="shared" si="9"/>
        <v>0</v>
      </c>
      <c r="L30" s="169">
        <v>21</v>
      </c>
      <c r="M30" s="169">
        <f t="shared" si="10"/>
        <v>0</v>
      </c>
      <c r="N30" s="162">
        <v>0</v>
      </c>
      <c r="O30" s="162">
        <f t="shared" si="11"/>
        <v>0</v>
      </c>
      <c r="P30" s="162">
        <v>0</v>
      </c>
      <c r="Q30" s="162">
        <f t="shared" si="12"/>
        <v>0</v>
      </c>
      <c r="R30" s="162"/>
      <c r="S30" s="162"/>
      <c r="T30" s="163">
        <v>0</v>
      </c>
      <c r="U30" s="162">
        <f t="shared" si="13"/>
        <v>0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129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56.25" outlineLevel="1" x14ac:dyDescent="0.2">
      <c r="A31" s="154">
        <v>22</v>
      </c>
      <c r="B31" s="160" t="s">
        <v>138</v>
      </c>
      <c r="C31" s="189" t="s">
        <v>324</v>
      </c>
      <c r="D31" s="162" t="s">
        <v>122</v>
      </c>
      <c r="E31" s="166">
        <v>12</v>
      </c>
      <c r="F31" s="168"/>
      <c r="G31" s="169">
        <f t="shared" si="7"/>
        <v>0</v>
      </c>
      <c r="H31" s="168"/>
      <c r="I31" s="169">
        <f t="shared" si="8"/>
        <v>0</v>
      </c>
      <c r="J31" s="168"/>
      <c r="K31" s="169">
        <f t="shared" si="9"/>
        <v>0</v>
      </c>
      <c r="L31" s="169">
        <v>21</v>
      </c>
      <c r="M31" s="169">
        <f t="shared" si="10"/>
        <v>0</v>
      </c>
      <c r="N31" s="162">
        <v>0</v>
      </c>
      <c r="O31" s="162">
        <f t="shared" si="11"/>
        <v>0</v>
      </c>
      <c r="P31" s="162">
        <v>0</v>
      </c>
      <c r="Q31" s="162">
        <f t="shared" si="12"/>
        <v>0</v>
      </c>
      <c r="R31" s="162"/>
      <c r="S31" s="162"/>
      <c r="T31" s="163">
        <v>0</v>
      </c>
      <c r="U31" s="162">
        <f t="shared" si="13"/>
        <v>0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129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56.25" outlineLevel="1" x14ac:dyDescent="0.2">
      <c r="A32" s="154">
        <v>23</v>
      </c>
      <c r="B32" s="160" t="s">
        <v>139</v>
      </c>
      <c r="C32" s="189" t="s">
        <v>325</v>
      </c>
      <c r="D32" s="162" t="s">
        <v>122</v>
      </c>
      <c r="E32" s="166">
        <v>18</v>
      </c>
      <c r="F32" s="168"/>
      <c r="G32" s="169">
        <f t="shared" si="7"/>
        <v>0</v>
      </c>
      <c r="H32" s="168"/>
      <c r="I32" s="169">
        <f t="shared" si="8"/>
        <v>0</v>
      </c>
      <c r="J32" s="168"/>
      <c r="K32" s="169">
        <f t="shared" si="9"/>
        <v>0</v>
      </c>
      <c r="L32" s="169">
        <v>21</v>
      </c>
      <c r="M32" s="169">
        <f t="shared" si="10"/>
        <v>0</v>
      </c>
      <c r="N32" s="162">
        <v>0</v>
      </c>
      <c r="O32" s="162">
        <f t="shared" si="11"/>
        <v>0</v>
      </c>
      <c r="P32" s="162">
        <v>0</v>
      </c>
      <c r="Q32" s="162">
        <f t="shared" si="12"/>
        <v>0</v>
      </c>
      <c r="R32" s="162"/>
      <c r="S32" s="162"/>
      <c r="T32" s="163">
        <v>0</v>
      </c>
      <c r="U32" s="162">
        <f t="shared" si="13"/>
        <v>0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129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45" outlineLevel="1" x14ac:dyDescent="0.2">
      <c r="A33" s="154">
        <v>24</v>
      </c>
      <c r="B33" s="160" t="s">
        <v>140</v>
      </c>
      <c r="C33" s="189" t="s">
        <v>326</v>
      </c>
      <c r="D33" s="162" t="s">
        <v>115</v>
      </c>
      <c r="E33" s="166">
        <v>56.7</v>
      </c>
      <c r="F33" s="168"/>
      <c r="G33" s="169">
        <f t="shared" si="7"/>
        <v>0</v>
      </c>
      <c r="H33" s="168"/>
      <c r="I33" s="169">
        <f t="shared" si="8"/>
        <v>0</v>
      </c>
      <c r="J33" s="168"/>
      <c r="K33" s="169">
        <f t="shared" si="9"/>
        <v>0</v>
      </c>
      <c r="L33" s="169">
        <v>21</v>
      </c>
      <c r="M33" s="169">
        <f t="shared" si="10"/>
        <v>0</v>
      </c>
      <c r="N33" s="162">
        <v>0</v>
      </c>
      <c r="O33" s="162">
        <f t="shared" si="11"/>
        <v>0</v>
      </c>
      <c r="P33" s="162">
        <v>0</v>
      </c>
      <c r="Q33" s="162">
        <f t="shared" si="12"/>
        <v>0</v>
      </c>
      <c r="R33" s="162"/>
      <c r="S33" s="162"/>
      <c r="T33" s="163">
        <v>0</v>
      </c>
      <c r="U33" s="162">
        <f t="shared" si="13"/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129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45" outlineLevel="1" x14ac:dyDescent="0.2">
      <c r="A34" s="154">
        <v>25</v>
      </c>
      <c r="B34" s="160" t="s">
        <v>141</v>
      </c>
      <c r="C34" s="189" t="s">
        <v>327</v>
      </c>
      <c r="D34" s="162" t="s">
        <v>115</v>
      </c>
      <c r="E34" s="166">
        <v>221.6</v>
      </c>
      <c r="F34" s="168"/>
      <c r="G34" s="169">
        <f t="shared" si="7"/>
        <v>0</v>
      </c>
      <c r="H34" s="168"/>
      <c r="I34" s="169">
        <f t="shared" si="8"/>
        <v>0</v>
      </c>
      <c r="J34" s="168"/>
      <c r="K34" s="169">
        <f t="shared" si="9"/>
        <v>0</v>
      </c>
      <c r="L34" s="169">
        <v>21</v>
      </c>
      <c r="M34" s="169">
        <f t="shared" si="10"/>
        <v>0</v>
      </c>
      <c r="N34" s="162">
        <v>0</v>
      </c>
      <c r="O34" s="162">
        <f t="shared" si="11"/>
        <v>0</v>
      </c>
      <c r="P34" s="162">
        <v>0</v>
      </c>
      <c r="Q34" s="162">
        <f t="shared" si="12"/>
        <v>0</v>
      </c>
      <c r="R34" s="162"/>
      <c r="S34" s="162"/>
      <c r="T34" s="163">
        <v>0</v>
      </c>
      <c r="U34" s="162">
        <f t="shared" si="13"/>
        <v>0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129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45" outlineLevel="1" x14ac:dyDescent="0.2">
      <c r="A35" s="154">
        <v>26</v>
      </c>
      <c r="B35" s="160" t="s">
        <v>141</v>
      </c>
      <c r="C35" s="189" t="s">
        <v>328</v>
      </c>
      <c r="D35" s="162" t="s">
        <v>115</v>
      </c>
      <c r="E35" s="166">
        <v>134.19999999999999</v>
      </c>
      <c r="F35" s="168"/>
      <c r="G35" s="169">
        <f t="shared" si="7"/>
        <v>0</v>
      </c>
      <c r="H35" s="168"/>
      <c r="I35" s="169">
        <f t="shared" si="8"/>
        <v>0</v>
      </c>
      <c r="J35" s="168"/>
      <c r="K35" s="169">
        <f t="shared" si="9"/>
        <v>0</v>
      </c>
      <c r="L35" s="169">
        <v>21</v>
      </c>
      <c r="M35" s="169">
        <f t="shared" si="10"/>
        <v>0</v>
      </c>
      <c r="N35" s="162">
        <v>0</v>
      </c>
      <c r="O35" s="162">
        <f t="shared" si="11"/>
        <v>0</v>
      </c>
      <c r="P35" s="162">
        <v>0</v>
      </c>
      <c r="Q35" s="162">
        <f t="shared" si="12"/>
        <v>0</v>
      </c>
      <c r="R35" s="162"/>
      <c r="S35" s="162"/>
      <c r="T35" s="163">
        <v>0</v>
      </c>
      <c r="U35" s="162">
        <f t="shared" si="13"/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129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67.5" outlineLevel="1" x14ac:dyDescent="0.2">
      <c r="A36" s="154">
        <v>27</v>
      </c>
      <c r="B36" s="160" t="s">
        <v>142</v>
      </c>
      <c r="C36" s="189" t="s">
        <v>330</v>
      </c>
      <c r="D36" s="162" t="s">
        <v>143</v>
      </c>
      <c r="E36" s="166">
        <v>8</v>
      </c>
      <c r="F36" s="168"/>
      <c r="G36" s="169">
        <f t="shared" si="7"/>
        <v>0</v>
      </c>
      <c r="H36" s="168"/>
      <c r="I36" s="169">
        <f t="shared" si="8"/>
        <v>0</v>
      </c>
      <c r="J36" s="168"/>
      <c r="K36" s="169">
        <f t="shared" si="9"/>
        <v>0</v>
      </c>
      <c r="L36" s="169">
        <v>21</v>
      </c>
      <c r="M36" s="169">
        <f t="shared" si="10"/>
        <v>0</v>
      </c>
      <c r="N36" s="162">
        <v>0</v>
      </c>
      <c r="O36" s="162">
        <f t="shared" si="11"/>
        <v>0</v>
      </c>
      <c r="P36" s="162">
        <v>0</v>
      </c>
      <c r="Q36" s="162">
        <f t="shared" si="12"/>
        <v>0</v>
      </c>
      <c r="R36" s="162"/>
      <c r="S36" s="162"/>
      <c r="T36" s="163">
        <v>0</v>
      </c>
      <c r="U36" s="162">
        <f t="shared" si="13"/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129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67.5" outlineLevel="1" x14ac:dyDescent="0.2">
      <c r="A37" s="154">
        <v>28</v>
      </c>
      <c r="B37" s="160" t="s">
        <v>144</v>
      </c>
      <c r="C37" s="189" t="s">
        <v>329</v>
      </c>
      <c r="D37" s="162" t="s">
        <v>143</v>
      </c>
      <c r="E37" s="166">
        <v>8</v>
      </c>
      <c r="F37" s="168"/>
      <c r="G37" s="169">
        <f t="shared" si="7"/>
        <v>0</v>
      </c>
      <c r="H37" s="168"/>
      <c r="I37" s="169">
        <f t="shared" si="8"/>
        <v>0</v>
      </c>
      <c r="J37" s="168"/>
      <c r="K37" s="169">
        <f t="shared" si="9"/>
        <v>0</v>
      </c>
      <c r="L37" s="169">
        <v>21</v>
      </c>
      <c r="M37" s="169">
        <f t="shared" si="10"/>
        <v>0</v>
      </c>
      <c r="N37" s="162">
        <v>0</v>
      </c>
      <c r="O37" s="162">
        <f t="shared" si="11"/>
        <v>0</v>
      </c>
      <c r="P37" s="162">
        <v>0</v>
      </c>
      <c r="Q37" s="162">
        <f t="shared" si="12"/>
        <v>0</v>
      </c>
      <c r="R37" s="162"/>
      <c r="S37" s="162"/>
      <c r="T37" s="163">
        <v>0</v>
      </c>
      <c r="U37" s="162">
        <f t="shared" si="13"/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129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59.25" customHeight="1" outlineLevel="1" x14ac:dyDescent="0.2">
      <c r="A38" s="154">
        <v>29</v>
      </c>
      <c r="B38" s="160" t="s">
        <v>145</v>
      </c>
      <c r="C38" s="189" t="s">
        <v>333</v>
      </c>
      <c r="D38" s="162" t="s">
        <v>143</v>
      </c>
      <c r="E38" s="166">
        <v>10</v>
      </c>
      <c r="F38" s="168"/>
      <c r="G38" s="169">
        <f t="shared" si="7"/>
        <v>0</v>
      </c>
      <c r="H38" s="168"/>
      <c r="I38" s="169">
        <f t="shared" si="8"/>
        <v>0</v>
      </c>
      <c r="J38" s="168"/>
      <c r="K38" s="169">
        <f t="shared" si="9"/>
        <v>0</v>
      </c>
      <c r="L38" s="169">
        <v>21</v>
      </c>
      <c r="M38" s="169">
        <f t="shared" si="10"/>
        <v>0</v>
      </c>
      <c r="N38" s="162">
        <v>0</v>
      </c>
      <c r="O38" s="162">
        <f t="shared" si="11"/>
        <v>0</v>
      </c>
      <c r="P38" s="162">
        <v>0</v>
      </c>
      <c r="Q38" s="162">
        <f t="shared" si="12"/>
        <v>0</v>
      </c>
      <c r="R38" s="162"/>
      <c r="S38" s="162"/>
      <c r="T38" s="163">
        <v>0</v>
      </c>
      <c r="U38" s="162">
        <f t="shared" si="13"/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129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60" customHeight="1" outlineLevel="1" x14ac:dyDescent="0.2">
      <c r="A39" s="154">
        <v>30</v>
      </c>
      <c r="B39" s="160" t="s">
        <v>146</v>
      </c>
      <c r="C39" s="189" t="s">
        <v>332</v>
      </c>
      <c r="D39" s="162" t="s">
        <v>143</v>
      </c>
      <c r="E39" s="166">
        <v>26</v>
      </c>
      <c r="F39" s="168"/>
      <c r="G39" s="169">
        <f t="shared" si="7"/>
        <v>0</v>
      </c>
      <c r="H39" s="168"/>
      <c r="I39" s="169">
        <f t="shared" si="8"/>
        <v>0</v>
      </c>
      <c r="J39" s="168"/>
      <c r="K39" s="169">
        <f t="shared" si="9"/>
        <v>0</v>
      </c>
      <c r="L39" s="169">
        <v>21</v>
      </c>
      <c r="M39" s="169">
        <f t="shared" si="10"/>
        <v>0</v>
      </c>
      <c r="N39" s="162">
        <v>0</v>
      </c>
      <c r="O39" s="162">
        <f t="shared" si="11"/>
        <v>0</v>
      </c>
      <c r="P39" s="162">
        <v>0</v>
      </c>
      <c r="Q39" s="162">
        <f t="shared" si="12"/>
        <v>0</v>
      </c>
      <c r="R39" s="162"/>
      <c r="S39" s="162"/>
      <c r="T39" s="163">
        <v>0</v>
      </c>
      <c r="U39" s="162">
        <f t="shared" si="13"/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129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59.25" customHeight="1" outlineLevel="1" x14ac:dyDescent="0.2">
      <c r="A40" s="154">
        <v>31</v>
      </c>
      <c r="B40" s="160" t="s">
        <v>147</v>
      </c>
      <c r="C40" s="189" t="s">
        <v>331</v>
      </c>
      <c r="D40" s="162" t="s">
        <v>143</v>
      </c>
      <c r="E40" s="166">
        <v>36</v>
      </c>
      <c r="F40" s="168"/>
      <c r="G40" s="169">
        <f t="shared" si="7"/>
        <v>0</v>
      </c>
      <c r="H40" s="168"/>
      <c r="I40" s="169">
        <f t="shared" si="8"/>
        <v>0</v>
      </c>
      <c r="J40" s="168"/>
      <c r="K40" s="169">
        <f t="shared" si="9"/>
        <v>0</v>
      </c>
      <c r="L40" s="169">
        <v>21</v>
      </c>
      <c r="M40" s="169">
        <f t="shared" si="10"/>
        <v>0</v>
      </c>
      <c r="N40" s="162">
        <v>0</v>
      </c>
      <c r="O40" s="162">
        <f t="shared" si="11"/>
        <v>0</v>
      </c>
      <c r="P40" s="162">
        <v>0</v>
      </c>
      <c r="Q40" s="162">
        <f t="shared" si="12"/>
        <v>0</v>
      </c>
      <c r="R40" s="162"/>
      <c r="S40" s="162"/>
      <c r="T40" s="163">
        <v>0</v>
      </c>
      <c r="U40" s="162">
        <f t="shared" si="13"/>
        <v>0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129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32</v>
      </c>
      <c r="B41" s="160" t="s">
        <v>148</v>
      </c>
      <c r="C41" s="189" t="s">
        <v>334</v>
      </c>
      <c r="D41" s="162" t="s">
        <v>143</v>
      </c>
      <c r="E41" s="166">
        <v>37</v>
      </c>
      <c r="F41" s="168"/>
      <c r="G41" s="169">
        <f t="shared" si="7"/>
        <v>0</v>
      </c>
      <c r="H41" s="168"/>
      <c r="I41" s="169">
        <f t="shared" si="8"/>
        <v>0</v>
      </c>
      <c r="J41" s="168"/>
      <c r="K41" s="169">
        <f t="shared" si="9"/>
        <v>0</v>
      </c>
      <c r="L41" s="169">
        <v>21</v>
      </c>
      <c r="M41" s="169">
        <f t="shared" si="10"/>
        <v>0</v>
      </c>
      <c r="N41" s="162">
        <v>0</v>
      </c>
      <c r="O41" s="162">
        <f t="shared" si="11"/>
        <v>0</v>
      </c>
      <c r="P41" s="162">
        <v>0</v>
      </c>
      <c r="Q41" s="162">
        <f t="shared" si="12"/>
        <v>0</v>
      </c>
      <c r="R41" s="162"/>
      <c r="S41" s="162"/>
      <c r="T41" s="163">
        <v>0</v>
      </c>
      <c r="U41" s="162">
        <f t="shared" si="13"/>
        <v>0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129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22.5" outlineLevel="1" x14ac:dyDescent="0.2">
      <c r="A42" s="154">
        <v>33</v>
      </c>
      <c r="B42" s="160" t="s">
        <v>148</v>
      </c>
      <c r="C42" s="189" t="s">
        <v>335</v>
      </c>
      <c r="D42" s="162" t="s">
        <v>143</v>
      </c>
      <c r="E42" s="166">
        <v>12</v>
      </c>
      <c r="F42" s="168"/>
      <c r="G42" s="169">
        <f t="shared" si="7"/>
        <v>0</v>
      </c>
      <c r="H42" s="168"/>
      <c r="I42" s="169">
        <f t="shared" si="8"/>
        <v>0</v>
      </c>
      <c r="J42" s="168"/>
      <c r="K42" s="169">
        <f t="shared" si="9"/>
        <v>0</v>
      </c>
      <c r="L42" s="169">
        <v>21</v>
      </c>
      <c r="M42" s="169">
        <f t="shared" si="10"/>
        <v>0</v>
      </c>
      <c r="N42" s="162">
        <v>0</v>
      </c>
      <c r="O42" s="162">
        <f t="shared" si="11"/>
        <v>0</v>
      </c>
      <c r="P42" s="162">
        <v>0</v>
      </c>
      <c r="Q42" s="162">
        <f t="shared" si="12"/>
        <v>0</v>
      </c>
      <c r="R42" s="162"/>
      <c r="S42" s="162"/>
      <c r="T42" s="163">
        <v>0</v>
      </c>
      <c r="U42" s="162">
        <f t="shared" si="13"/>
        <v>0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129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34</v>
      </c>
      <c r="B43" s="160" t="s">
        <v>149</v>
      </c>
      <c r="C43" s="189" t="s">
        <v>336</v>
      </c>
      <c r="D43" s="162" t="s">
        <v>143</v>
      </c>
      <c r="E43" s="166">
        <v>60</v>
      </c>
      <c r="F43" s="168"/>
      <c r="G43" s="169">
        <f t="shared" si="7"/>
        <v>0</v>
      </c>
      <c r="H43" s="168"/>
      <c r="I43" s="169">
        <f t="shared" si="8"/>
        <v>0</v>
      </c>
      <c r="J43" s="168"/>
      <c r="K43" s="169">
        <f t="shared" si="9"/>
        <v>0</v>
      </c>
      <c r="L43" s="169">
        <v>21</v>
      </c>
      <c r="M43" s="169">
        <f t="shared" si="10"/>
        <v>0</v>
      </c>
      <c r="N43" s="162">
        <v>0</v>
      </c>
      <c r="O43" s="162">
        <f t="shared" si="11"/>
        <v>0</v>
      </c>
      <c r="P43" s="162">
        <v>0</v>
      </c>
      <c r="Q43" s="162">
        <f t="shared" si="12"/>
        <v>0</v>
      </c>
      <c r="R43" s="162"/>
      <c r="S43" s="162"/>
      <c r="T43" s="163">
        <v>0</v>
      </c>
      <c r="U43" s="162">
        <f t="shared" si="13"/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129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35</v>
      </c>
      <c r="B44" s="160" t="s">
        <v>149</v>
      </c>
      <c r="C44" s="189" t="s">
        <v>337</v>
      </c>
      <c r="D44" s="162" t="s">
        <v>143</v>
      </c>
      <c r="E44" s="166">
        <v>20</v>
      </c>
      <c r="F44" s="168"/>
      <c r="G44" s="169">
        <f t="shared" si="7"/>
        <v>0</v>
      </c>
      <c r="H44" s="168"/>
      <c r="I44" s="169">
        <f t="shared" si="8"/>
        <v>0</v>
      </c>
      <c r="J44" s="168"/>
      <c r="K44" s="169">
        <f t="shared" si="9"/>
        <v>0</v>
      </c>
      <c r="L44" s="169">
        <v>21</v>
      </c>
      <c r="M44" s="169">
        <f t="shared" si="10"/>
        <v>0</v>
      </c>
      <c r="N44" s="162">
        <v>0</v>
      </c>
      <c r="O44" s="162">
        <f t="shared" si="11"/>
        <v>0</v>
      </c>
      <c r="P44" s="162">
        <v>0</v>
      </c>
      <c r="Q44" s="162">
        <f t="shared" si="12"/>
        <v>0</v>
      </c>
      <c r="R44" s="162"/>
      <c r="S44" s="162"/>
      <c r="T44" s="163">
        <v>0</v>
      </c>
      <c r="U44" s="162">
        <f t="shared" si="13"/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129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36</v>
      </c>
      <c r="B45" s="160" t="s">
        <v>150</v>
      </c>
      <c r="C45" s="189" t="s">
        <v>151</v>
      </c>
      <c r="D45" s="162" t="s">
        <v>0</v>
      </c>
      <c r="E45" s="166"/>
      <c r="F45" s="168"/>
      <c r="G45" s="169">
        <f t="shared" si="7"/>
        <v>0</v>
      </c>
      <c r="H45" s="168"/>
      <c r="I45" s="169">
        <f t="shared" si="8"/>
        <v>0</v>
      </c>
      <c r="J45" s="168"/>
      <c r="K45" s="169">
        <f t="shared" si="9"/>
        <v>0</v>
      </c>
      <c r="L45" s="169">
        <v>21</v>
      </c>
      <c r="M45" s="169">
        <f t="shared" si="10"/>
        <v>0</v>
      </c>
      <c r="N45" s="162">
        <v>0</v>
      </c>
      <c r="O45" s="162">
        <f t="shared" si="11"/>
        <v>0</v>
      </c>
      <c r="P45" s="162">
        <v>0</v>
      </c>
      <c r="Q45" s="162">
        <f t="shared" si="12"/>
        <v>0</v>
      </c>
      <c r="R45" s="162"/>
      <c r="S45" s="162"/>
      <c r="T45" s="163">
        <v>0</v>
      </c>
      <c r="U45" s="162">
        <f t="shared" si="13"/>
        <v>0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99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37</v>
      </c>
      <c r="B46" s="160" t="s">
        <v>152</v>
      </c>
      <c r="C46" s="189" t="s">
        <v>153</v>
      </c>
      <c r="D46" s="162" t="s">
        <v>0</v>
      </c>
      <c r="E46" s="166"/>
      <c r="F46" s="168"/>
      <c r="G46" s="169">
        <f t="shared" si="7"/>
        <v>0</v>
      </c>
      <c r="H46" s="168"/>
      <c r="I46" s="169">
        <f t="shared" si="8"/>
        <v>0</v>
      </c>
      <c r="J46" s="168"/>
      <c r="K46" s="169">
        <f t="shared" si="9"/>
        <v>0</v>
      </c>
      <c r="L46" s="169">
        <v>21</v>
      </c>
      <c r="M46" s="169">
        <f t="shared" si="10"/>
        <v>0</v>
      </c>
      <c r="N46" s="162">
        <v>0</v>
      </c>
      <c r="O46" s="162">
        <f t="shared" si="11"/>
        <v>0</v>
      </c>
      <c r="P46" s="162">
        <v>0</v>
      </c>
      <c r="Q46" s="162">
        <f t="shared" si="12"/>
        <v>0</v>
      </c>
      <c r="R46" s="162"/>
      <c r="S46" s="162"/>
      <c r="T46" s="163">
        <v>0</v>
      </c>
      <c r="U46" s="162">
        <f t="shared" si="13"/>
        <v>0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99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x14ac:dyDescent="0.2">
      <c r="A47" s="155" t="s">
        <v>94</v>
      </c>
      <c r="B47" s="161" t="s">
        <v>57</v>
      </c>
      <c r="C47" s="190" t="s">
        <v>58</v>
      </c>
      <c r="D47" s="164"/>
      <c r="E47" s="167"/>
      <c r="F47" s="170"/>
      <c r="G47" s="170">
        <f>SUMIF(AE48:AE69,"&lt;&gt;NOR",G48:G69)</f>
        <v>0</v>
      </c>
      <c r="H47" s="170"/>
      <c r="I47" s="170">
        <f>SUM(I48:I69)</f>
        <v>0</v>
      </c>
      <c r="J47" s="170"/>
      <c r="K47" s="170">
        <f>SUM(K48:K69)</f>
        <v>0</v>
      </c>
      <c r="L47" s="170"/>
      <c r="M47" s="170">
        <f>SUM(M48:M69)</f>
        <v>0</v>
      </c>
      <c r="N47" s="164"/>
      <c r="O47" s="164">
        <f>SUM(O48:O69)</f>
        <v>0.27016000000000001</v>
      </c>
      <c r="P47" s="164"/>
      <c r="Q47" s="164">
        <f>SUM(Q48:Q69)</f>
        <v>0</v>
      </c>
      <c r="R47" s="164"/>
      <c r="S47" s="164"/>
      <c r="T47" s="165"/>
      <c r="U47" s="164">
        <f>SUM(U48:U69)</f>
        <v>34.36</v>
      </c>
      <c r="AE47" t="s">
        <v>95</v>
      </c>
    </row>
    <row r="48" spans="1:60" outlineLevel="1" x14ac:dyDescent="0.2">
      <c r="A48" s="154">
        <v>38</v>
      </c>
      <c r="B48" s="160" t="s">
        <v>154</v>
      </c>
      <c r="C48" s="189" t="s">
        <v>155</v>
      </c>
      <c r="D48" s="162" t="s">
        <v>98</v>
      </c>
      <c r="E48" s="166">
        <v>30</v>
      </c>
      <c r="F48" s="168"/>
      <c r="G48" s="169">
        <f t="shared" ref="G48:G69" si="14">ROUND(E48*F48,2)</f>
        <v>0</v>
      </c>
      <c r="H48" s="168"/>
      <c r="I48" s="169">
        <f t="shared" ref="I48:I69" si="15">ROUND(E48*H48,2)</f>
        <v>0</v>
      </c>
      <c r="J48" s="168"/>
      <c r="K48" s="169">
        <f t="shared" ref="K48:K69" si="16">ROUND(E48*J48,2)</f>
        <v>0</v>
      </c>
      <c r="L48" s="169">
        <v>21</v>
      </c>
      <c r="M48" s="169">
        <f t="shared" ref="M48:M69" si="17">G48*(1+L48/100)</f>
        <v>0</v>
      </c>
      <c r="N48" s="162">
        <v>0</v>
      </c>
      <c r="O48" s="162">
        <f t="shared" ref="O48:O69" si="18">ROUND(E48*N48,5)</f>
        <v>0</v>
      </c>
      <c r="P48" s="162">
        <v>0</v>
      </c>
      <c r="Q48" s="162">
        <f t="shared" ref="Q48:Q69" si="19">ROUND(E48*P48,5)</f>
        <v>0</v>
      </c>
      <c r="R48" s="162"/>
      <c r="S48" s="162"/>
      <c r="T48" s="163">
        <v>0</v>
      </c>
      <c r="U48" s="162">
        <f t="shared" ref="U48:U69" si="20">ROUND(E48*T48,2)</f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99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157.5" outlineLevel="1" x14ac:dyDescent="0.2">
      <c r="A49" s="154">
        <v>39</v>
      </c>
      <c r="B49" s="160" t="s">
        <v>156</v>
      </c>
      <c r="C49" s="189" t="s">
        <v>338</v>
      </c>
      <c r="D49" s="162" t="s">
        <v>157</v>
      </c>
      <c r="E49" s="166">
        <v>1</v>
      </c>
      <c r="F49" s="168"/>
      <c r="G49" s="169">
        <f t="shared" si="14"/>
        <v>0</v>
      </c>
      <c r="H49" s="168"/>
      <c r="I49" s="169">
        <f t="shared" si="15"/>
        <v>0</v>
      </c>
      <c r="J49" s="168"/>
      <c r="K49" s="169">
        <f t="shared" si="16"/>
        <v>0</v>
      </c>
      <c r="L49" s="169">
        <v>21</v>
      </c>
      <c r="M49" s="169">
        <f t="shared" si="17"/>
        <v>0</v>
      </c>
      <c r="N49" s="162">
        <v>0</v>
      </c>
      <c r="O49" s="162">
        <f t="shared" si="18"/>
        <v>0</v>
      </c>
      <c r="P49" s="162">
        <v>0</v>
      </c>
      <c r="Q49" s="162">
        <f t="shared" si="19"/>
        <v>0</v>
      </c>
      <c r="R49" s="162"/>
      <c r="S49" s="162"/>
      <c r="T49" s="163">
        <v>0</v>
      </c>
      <c r="U49" s="162">
        <f t="shared" si="20"/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99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54">
        <v>40</v>
      </c>
      <c r="B50" s="160" t="s">
        <v>158</v>
      </c>
      <c r="C50" s="189" t="s">
        <v>339</v>
      </c>
      <c r="D50" s="162" t="s">
        <v>157</v>
      </c>
      <c r="E50" s="166">
        <v>1</v>
      </c>
      <c r="F50" s="168"/>
      <c r="G50" s="169">
        <f t="shared" si="14"/>
        <v>0</v>
      </c>
      <c r="H50" s="168"/>
      <c r="I50" s="169">
        <f t="shared" si="15"/>
        <v>0</v>
      </c>
      <c r="J50" s="168"/>
      <c r="K50" s="169">
        <f t="shared" si="16"/>
        <v>0</v>
      </c>
      <c r="L50" s="169">
        <v>21</v>
      </c>
      <c r="M50" s="169">
        <f t="shared" si="17"/>
        <v>0</v>
      </c>
      <c r="N50" s="162">
        <v>0</v>
      </c>
      <c r="O50" s="162">
        <f t="shared" si="18"/>
        <v>0</v>
      </c>
      <c r="P50" s="162">
        <v>0</v>
      </c>
      <c r="Q50" s="162">
        <f t="shared" si="19"/>
        <v>0</v>
      </c>
      <c r="R50" s="162"/>
      <c r="S50" s="162"/>
      <c r="T50" s="163">
        <v>0</v>
      </c>
      <c r="U50" s="162">
        <f t="shared" si="20"/>
        <v>0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99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41</v>
      </c>
      <c r="B51" s="160" t="s">
        <v>159</v>
      </c>
      <c r="C51" s="189" t="s">
        <v>160</v>
      </c>
      <c r="D51" s="162" t="s">
        <v>157</v>
      </c>
      <c r="E51" s="166">
        <v>1</v>
      </c>
      <c r="F51" s="168"/>
      <c r="G51" s="169">
        <f t="shared" si="14"/>
        <v>0</v>
      </c>
      <c r="H51" s="168"/>
      <c r="I51" s="169">
        <f t="shared" si="15"/>
        <v>0</v>
      </c>
      <c r="J51" s="168"/>
      <c r="K51" s="169">
        <f t="shared" si="16"/>
        <v>0</v>
      </c>
      <c r="L51" s="169">
        <v>21</v>
      </c>
      <c r="M51" s="169">
        <f t="shared" si="17"/>
        <v>0</v>
      </c>
      <c r="N51" s="162">
        <v>0</v>
      </c>
      <c r="O51" s="162">
        <f t="shared" si="18"/>
        <v>0</v>
      </c>
      <c r="P51" s="162">
        <v>0</v>
      </c>
      <c r="Q51" s="162">
        <f t="shared" si="19"/>
        <v>0</v>
      </c>
      <c r="R51" s="162"/>
      <c r="S51" s="162"/>
      <c r="T51" s="163">
        <v>0</v>
      </c>
      <c r="U51" s="162">
        <f t="shared" si="20"/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99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42</v>
      </c>
      <c r="B52" s="160" t="s">
        <v>161</v>
      </c>
      <c r="C52" s="189" t="s">
        <v>162</v>
      </c>
      <c r="D52" s="162" t="s">
        <v>157</v>
      </c>
      <c r="E52" s="166">
        <v>1</v>
      </c>
      <c r="F52" s="168"/>
      <c r="G52" s="169">
        <f t="shared" si="14"/>
        <v>0</v>
      </c>
      <c r="H52" s="168"/>
      <c r="I52" s="169">
        <f t="shared" si="15"/>
        <v>0</v>
      </c>
      <c r="J52" s="168"/>
      <c r="K52" s="169">
        <f t="shared" si="16"/>
        <v>0</v>
      </c>
      <c r="L52" s="169">
        <v>21</v>
      </c>
      <c r="M52" s="169">
        <f t="shared" si="17"/>
        <v>0</v>
      </c>
      <c r="N52" s="162">
        <v>0</v>
      </c>
      <c r="O52" s="162">
        <f t="shared" si="18"/>
        <v>0</v>
      </c>
      <c r="P52" s="162">
        <v>0</v>
      </c>
      <c r="Q52" s="162">
        <f t="shared" si="19"/>
        <v>0</v>
      </c>
      <c r="R52" s="162"/>
      <c r="S52" s="162"/>
      <c r="T52" s="163">
        <v>0</v>
      </c>
      <c r="U52" s="162">
        <f t="shared" si="20"/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99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37.5" customHeight="1" outlineLevel="1" x14ac:dyDescent="0.2">
      <c r="A53" s="154">
        <v>43</v>
      </c>
      <c r="B53" s="160" t="s">
        <v>163</v>
      </c>
      <c r="C53" s="189" t="s">
        <v>344</v>
      </c>
      <c r="D53" s="162" t="s">
        <v>157</v>
      </c>
      <c r="E53" s="166">
        <v>1</v>
      </c>
      <c r="F53" s="168"/>
      <c r="G53" s="169">
        <f t="shared" si="14"/>
        <v>0</v>
      </c>
      <c r="H53" s="168"/>
      <c r="I53" s="169">
        <f t="shared" si="15"/>
        <v>0</v>
      </c>
      <c r="J53" s="168"/>
      <c r="K53" s="169">
        <f t="shared" si="16"/>
        <v>0</v>
      </c>
      <c r="L53" s="169">
        <v>21</v>
      </c>
      <c r="M53" s="169">
        <f t="shared" si="17"/>
        <v>0</v>
      </c>
      <c r="N53" s="162">
        <v>0</v>
      </c>
      <c r="O53" s="162">
        <f t="shared" si="18"/>
        <v>0</v>
      </c>
      <c r="P53" s="162">
        <v>0</v>
      </c>
      <c r="Q53" s="162">
        <f t="shared" si="19"/>
        <v>0</v>
      </c>
      <c r="R53" s="162"/>
      <c r="S53" s="162"/>
      <c r="T53" s="163">
        <v>0</v>
      </c>
      <c r="U53" s="162">
        <f t="shared" si="20"/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129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44</v>
      </c>
      <c r="B54" s="160" t="s">
        <v>164</v>
      </c>
      <c r="C54" s="189" t="s">
        <v>340</v>
      </c>
      <c r="D54" s="162" t="s">
        <v>157</v>
      </c>
      <c r="E54" s="166">
        <v>1</v>
      </c>
      <c r="F54" s="168"/>
      <c r="G54" s="169">
        <f t="shared" si="14"/>
        <v>0</v>
      </c>
      <c r="H54" s="168"/>
      <c r="I54" s="169">
        <f t="shared" si="15"/>
        <v>0</v>
      </c>
      <c r="J54" s="168"/>
      <c r="K54" s="169">
        <f t="shared" si="16"/>
        <v>0</v>
      </c>
      <c r="L54" s="169">
        <v>21</v>
      </c>
      <c r="M54" s="169">
        <f t="shared" si="17"/>
        <v>0</v>
      </c>
      <c r="N54" s="162">
        <v>0.13508000000000001</v>
      </c>
      <c r="O54" s="162">
        <f t="shared" si="18"/>
        <v>0.13508000000000001</v>
      </c>
      <c r="P54" s="162">
        <v>0</v>
      </c>
      <c r="Q54" s="162">
        <f t="shared" si="19"/>
        <v>0</v>
      </c>
      <c r="R54" s="162"/>
      <c r="S54" s="162"/>
      <c r="T54" s="163">
        <v>17.178000000000001</v>
      </c>
      <c r="U54" s="162">
        <f t="shared" si="20"/>
        <v>17.18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99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45</v>
      </c>
      <c r="B55" s="160" t="s">
        <v>165</v>
      </c>
      <c r="C55" s="189" t="s">
        <v>341</v>
      </c>
      <c r="D55" s="162" t="s">
        <v>157</v>
      </c>
      <c r="E55" s="166">
        <v>1</v>
      </c>
      <c r="F55" s="168"/>
      <c r="G55" s="169">
        <f t="shared" si="14"/>
        <v>0</v>
      </c>
      <c r="H55" s="168"/>
      <c r="I55" s="169">
        <f t="shared" si="15"/>
        <v>0</v>
      </c>
      <c r="J55" s="168"/>
      <c r="K55" s="169">
        <f t="shared" si="16"/>
        <v>0</v>
      </c>
      <c r="L55" s="169">
        <v>21</v>
      </c>
      <c r="M55" s="169">
        <f t="shared" si="17"/>
        <v>0</v>
      </c>
      <c r="N55" s="162">
        <v>0.13508000000000001</v>
      </c>
      <c r="O55" s="162">
        <f t="shared" si="18"/>
        <v>0.13508000000000001</v>
      </c>
      <c r="P55" s="162">
        <v>0</v>
      </c>
      <c r="Q55" s="162">
        <f t="shared" si="19"/>
        <v>0</v>
      </c>
      <c r="R55" s="162"/>
      <c r="S55" s="162"/>
      <c r="T55" s="163">
        <v>17.178000000000001</v>
      </c>
      <c r="U55" s="162">
        <f t="shared" si="20"/>
        <v>17.18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99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46</v>
      </c>
      <c r="B56" s="160" t="s">
        <v>166</v>
      </c>
      <c r="C56" s="189" t="s">
        <v>167</v>
      </c>
      <c r="D56" s="162" t="s">
        <v>157</v>
      </c>
      <c r="E56" s="166">
        <v>4</v>
      </c>
      <c r="F56" s="168"/>
      <c r="G56" s="169">
        <f t="shared" si="14"/>
        <v>0</v>
      </c>
      <c r="H56" s="168"/>
      <c r="I56" s="169">
        <f t="shared" si="15"/>
        <v>0</v>
      </c>
      <c r="J56" s="168"/>
      <c r="K56" s="169">
        <f t="shared" si="16"/>
        <v>0</v>
      </c>
      <c r="L56" s="169">
        <v>21</v>
      </c>
      <c r="M56" s="169">
        <f t="shared" si="17"/>
        <v>0</v>
      </c>
      <c r="N56" s="162">
        <v>0</v>
      </c>
      <c r="O56" s="162">
        <f t="shared" si="18"/>
        <v>0</v>
      </c>
      <c r="P56" s="162">
        <v>0</v>
      </c>
      <c r="Q56" s="162">
        <f t="shared" si="19"/>
        <v>0</v>
      </c>
      <c r="R56" s="162"/>
      <c r="S56" s="162"/>
      <c r="T56" s="163">
        <v>0</v>
      </c>
      <c r="U56" s="162">
        <f t="shared" si="20"/>
        <v>0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99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47</v>
      </c>
      <c r="B57" s="160" t="s">
        <v>168</v>
      </c>
      <c r="C57" s="189" t="s">
        <v>169</v>
      </c>
      <c r="D57" s="162" t="s">
        <v>157</v>
      </c>
      <c r="E57" s="166">
        <v>6</v>
      </c>
      <c r="F57" s="168"/>
      <c r="G57" s="169">
        <f t="shared" si="14"/>
        <v>0</v>
      </c>
      <c r="H57" s="168"/>
      <c r="I57" s="169">
        <f t="shared" si="15"/>
        <v>0</v>
      </c>
      <c r="J57" s="168"/>
      <c r="K57" s="169">
        <f t="shared" si="16"/>
        <v>0</v>
      </c>
      <c r="L57" s="169">
        <v>21</v>
      </c>
      <c r="M57" s="169">
        <f t="shared" si="17"/>
        <v>0</v>
      </c>
      <c r="N57" s="162">
        <v>0</v>
      </c>
      <c r="O57" s="162">
        <f t="shared" si="18"/>
        <v>0</v>
      </c>
      <c r="P57" s="162">
        <v>0</v>
      </c>
      <c r="Q57" s="162">
        <f t="shared" si="19"/>
        <v>0</v>
      </c>
      <c r="R57" s="162"/>
      <c r="S57" s="162"/>
      <c r="T57" s="163">
        <v>0</v>
      </c>
      <c r="U57" s="162">
        <f t="shared" si="20"/>
        <v>0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99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67.5" outlineLevel="1" x14ac:dyDescent="0.2">
      <c r="A58" s="154">
        <v>48</v>
      </c>
      <c r="B58" s="160" t="s">
        <v>170</v>
      </c>
      <c r="C58" s="189" t="s">
        <v>342</v>
      </c>
      <c r="D58" s="162" t="s">
        <v>143</v>
      </c>
      <c r="E58" s="166">
        <v>3</v>
      </c>
      <c r="F58" s="168"/>
      <c r="G58" s="169">
        <f t="shared" si="14"/>
        <v>0</v>
      </c>
      <c r="H58" s="168"/>
      <c r="I58" s="169">
        <f t="shared" si="15"/>
        <v>0</v>
      </c>
      <c r="J58" s="168"/>
      <c r="K58" s="169">
        <f t="shared" si="16"/>
        <v>0</v>
      </c>
      <c r="L58" s="169">
        <v>21</v>
      </c>
      <c r="M58" s="169">
        <f t="shared" si="17"/>
        <v>0</v>
      </c>
      <c r="N58" s="162">
        <v>0</v>
      </c>
      <c r="O58" s="162">
        <f t="shared" si="18"/>
        <v>0</v>
      </c>
      <c r="P58" s="162">
        <v>0</v>
      </c>
      <c r="Q58" s="162">
        <f t="shared" si="19"/>
        <v>0</v>
      </c>
      <c r="R58" s="162"/>
      <c r="S58" s="162"/>
      <c r="T58" s="163">
        <v>0</v>
      </c>
      <c r="U58" s="162">
        <f t="shared" si="20"/>
        <v>0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129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67.5" outlineLevel="1" x14ac:dyDescent="0.2">
      <c r="A59" s="154">
        <v>49</v>
      </c>
      <c r="B59" s="160" t="s">
        <v>170</v>
      </c>
      <c r="C59" s="189" t="s">
        <v>343</v>
      </c>
      <c r="D59" s="162" t="s">
        <v>143</v>
      </c>
      <c r="E59" s="166">
        <v>3</v>
      </c>
      <c r="F59" s="168"/>
      <c r="G59" s="169">
        <f t="shared" si="14"/>
        <v>0</v>
      </c>
      <c r="H59" s="168"/>
      <c r="I59" s="169">
        <f t="shared" si="15"/>
        <v>0</v>
      </c>
      <c r="J59" s="168"/>
      <c r="K59" s="169">
        <f t="shared" si="16"/>
        <v>0</v>
      </c>
      <c r="L59" s="169">
        <v>21</v>
      </c>
      <c r="M59" s="169">
        <f t="shared" si="17"/>
        <v>0</v>
      </c>
      <c r="N59" s="162">
        <v>0</v>
      </c>
      <c r="O59" s="162">
        <f t="shared" si="18"/>
        <v>0</v>
      </c>
      <c r="P59" s="162">
        <v>0</v>
      </c>
      <c r="Q59" s="162">
        <f t="shared" si="19"/>
        <v>0</v>
      </c>
      <c r="R59" s="162"/>
      <c r="S59" s="162"/>
      <c r="T59" s="163">
        <v>0</v>
      </c>
      <c r="U59" s="162">
        <f t="shared" si="20"/>
        <v>0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129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50</v>
      </c>
      <c r="B60" s="160" t="s">
        <v>171</v>
      </c>
      <c r="C60" s="189" t="s">
        <v>172</v>
      </c>
      <c r="D60" s="162" t="s">
        <v>143</v>
      </c>
      <c r="E60" s="166">
        <v>1</v>
      </c>
      <c r="F60" s="168"/>
      <c r="G60" s="169">
        <f t="shared" si="14"/>
        <v>0</v>
      </c>
      <c r="H60" s="168"/>
      <c r="I60" s="169">
        <f t="shared" si="15"/>
        <v>0</v>
      </c>
      <c r="J60" s="168"/>
      <c r="K60" s="169">
        <f t="shared" si="16"/>
        <v>0</v>
      </c>
      <c r="L60" s="169">
        <v>21</v>
      </c>
      <c r="M60" s="169">
        <f t="shared" si="17"/>
        <v>0</v>
      </c>
      <c r="N60" s="162">
        <v>0</v>
      </c>
      <c r="O60" s="162">
        <f t="shared" si="18"/>
        <v>0</v>
      </c>
      <c r="P60" s="162">
        <v>0</v>
      </c>
      <c r="Q60" s="162">
        <f t="shared" si="19"/>
        <v>0</v>
      </c>
      <c r="R60" s="162"/>
      <c r="S60" s="162"/>
      <c r="T60" s="163">
        <v>0</v>
      </c>
      <c r="U60" s="162">
        <f t="shared" si="20"/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129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45" outlineLevel="1" x14ac:dyDescent="0.2">
      <c r="A61" s="154">
        <v>51</v>
      </c>
      <c r="B61" s="160" t="s">
        <v>173</v>
      </c>
      <c r="C61" s="189" t="s">
        <v>345</v>
      </c>
      <c r="D61" s="162" t="s">
        <v>143</v>
      </c>
      <c r="E61" s="166">
        <v>1</v>
      </c>
      <c r="F61" s="168"/>
      <c r="G61" s="169">
        <f t="shared" si="14"/>
        <v>0</v>
      </c>
      <c r="H61" s="168"/>
      <c r="I61" s="169">
        <f t="shared" si="15"/>
        <v>0</v>
      </c>
      <c r="J61" s="168"/>
      <c r="K61" s="169">
        <f t="shared" si="16"/>
        <v>0</v>
      </c>
      <c r="L61" s="169">
        <v>21</v>
      </c>
      <c r="M61" s="169">
        <f t="shared" si="17"/>
        <v>0</v>
      </c>
      <c r="N61" s="162">
        <v>0</v>
      </c>
      <c r="O61" s="162">
        <f t="shared" si="18"/>
        <v>0</v>
      </c>
      <c r="P61" s="162">
        <v>0</v>
      </c>
      <c r="Q61" s="162">
        <f t="shared" si="19"/>
        <v>0</v>
      </c>
      <c r="R61" s="162"/>
      <c r="S61" s="162"/>
      <c r="T61" s="163">
        <v>0</v>
      </c>
      <c r="U61" s="162">
        <f t="shared" si="20"/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129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52</v>
      </c>
      <c r="B62" s="160" t="s">
        <v>174</v>
      </c>
      <c r="C62" s="189" t="s">
        <v>175</v>
      </c>
      <c r="D62" s="162" t="s">
        <v>143</v>
      </c>
      <c r="E62" s="166">
        <v>1</v>
      </c>
      <c r="F62" s="168"/>
      <c r="G62" s="169">
        <f t="shared" si="14"/>
        <v>0</v>
      </c>
      <c r="H62" s="168"/>
      <c r="I62" s="169">
        <f t="shared" si="15"/>
        <v>0</v>
      </c>
      <c r="J62" s="168"/>
      <c r="K62" s="169">
        <f t="shared" si="16"/>
        <v>0</v>
      </c>
      <c r="L62" s="169">
        <v>21</v>
      </c>
      <c r="M62" s="169">
        <f t="shared" si="17"/>
        <v>0</v>
      </c>
      <c r="N62" s="162">
        <v>0</v>
      </c>
      <c r="O62" s="162">
        <f t="shared" si="18"/>
        <v>0</v>
      </c>
      <c r="P62" s="162">
        <v>0</v>
      </c>
      <c r="Q62" s="162">
        <f t="shared" si="19"/>
        <v>0</v>
      </c>
      <c r="R62" s="162"/>
      <c r="S62" s="162"/>
      <c r="T62" s="163">
        <v>0</v>
      </c>
      <c r="U62" s="162">
        <f t="shared" si="20"/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129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22.5" outlineLevel="1" x14ac:dyDescent="0.2">
      <c r="A63" s="154">
        <v>53</v>
      </c>
      <c r="B63" s="160" t="s">
        <v>176</v>
      </c>
      <c r="C63" s="189" t="s">
        <v>346</v>
      </c>
      <c r="D63" s="162" t="s">
        <v>143</v>
      </c>
      <c r="E63" s="166">
        <v>1</v>
      </c>
      <c r="F63" s="168"/>
      <c r="G63" s="169">
        <f t="shared" si="14"/>
        <v>0</v>
      </c>
      <c r="H63" s="168"/>
      <c r="I63" s="169">
        <f t="shared" si="15"/>
        <v>0</v>
      </c>
      <c r="J63" s="168"/>
      <c r="K63" s="169">
        <f t="shared" si="16"/>
        <v>0</v>
      </c>
      <c r="L63" s="169">
        <v>21</v>
      </c>
      <c r="M63" s="169">
        <f t="shared" si="17"/>
        <v>0</v>
      </c>
      <c r="N63" s="162">
        <v>0</v>
      </c>
      <c r="O63" s="162">
        <f t="shared" si="18"/>
        <v>0</v>
      </c>
      <c r="P63" s="162">
        <v>0</v>
      </c>
      <c r="Q63" s="162">
        <f t="shared" si="19"/>
        <v>0</v>
      </c>
      <c r="R63" s="162"/>
      <c r="S63" s="162"/>
      <c r="T63" s="163">
        <v>0</v>
      </c>
      <c r="U63" s="162">
        <f t="shared" si="20"/>
        <v>0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129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54">
        <v>54</v>
      </c>
      <c r="B64" s="160" t="s">
        <v>177</v>
      </c>
      <c r="C64" s="189" t="s">
        <v>178</v>
      </c>
      <c r="D64" s="162" t="s">
        <v>143</v>
      </c>
      <c r="E64" s="166">
        <v>2</v>
      </c>
      <c r="F64" s="168"/>
      <c r="G64" s="169">
        <f t="shared" si="14"/>
        <v>0</v>
      </c>
      <c r="H64" s="168"/>
      <c r="I64" s="169">
        <f t="shared" si="15"/>
        <v>0</v>
      </c>
      <c r="J64" s="168"/>
      <c r="K64" s="169">
        <f t="shared" si="16"/>
        <v>0</v>
      </c>
      <c r="L64" s="169">
        <v>21</v>
      </c>
      <c r="M64" s="169">
        <f t="shared" si="17"/>
        <v>0</v>
      </c>
      <c r="N64" s="162">
        <v>0</v>
      </c>
      <c r="O64" s="162">
        <f t="shared" si="18"/>
        <v>0</v>
      </c>
      <c r="P64" s="162">
        <v>0</v>
      </c>
      <c r="Q64" s="162">
        <f t="shared" si="19"/>
        <v>0</v>
      </c>
      <c r="R64" s="162"/>
      <c r="S64" s="162"/>
      <c r="T64" s="163">
        <v>0</v>
      </c>
      <c r="U64" s="162">
        <f t="shared" si="20"/>
        <v>0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129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54">
        <v>55</v>
      </c>
      <c r="B65" s="160" t="s">
        <v>179</v>
      </c>
      <c r="C65" s="189" t="s">
        <v>180</v>
      </c>
      <c r="D65" s="162" t="s">
        <v>143</v>
      </c>
      <c r="E65" s="166">
        <v>3</v>
      </c>
      <c r="F65" s="168"/>
      <c r="G65" s="169">
        <f t="shared" si="14"/>
        <v>0</v>
      </c>
      <c r="H65" s="168"/>
      <c r="I65" s="169">
        <f t="shared" si="15"/>
        <v>0</v>
      </c>
      <c r="J65" s="168"/>
      <c r="K65" s="169">
        <f t="shared" si="16"/>
        <v>0</v>
      </c>
      <c r="L65" s="169">
        <v>21</v>
      </c>
      <c r="M65" s="169">
        <f t="shared" si="17"/>
        <v>0</v>
      </c>
      <c r="N65" s="162">
        <v>0</v>
      </c>
      <c r="O65" s="162">
        <f t="shared" si="18"/>
        <v>0</v>
      </c>
      <c r="P65" s="162">
        <v>0</v>
      </c>
      <c r="Q65" s="162">
        <f t="shared" si="19"/>
        <v>0</v>
      </c>
      <c r="R65" s="162"/>
      <c r="S65" s="162"/>
      <c r="T65" s="163">
        <v>0</v>
      </c>
      <c r="U65" s="162">
        <f t="shared" si="20"/>
        <v>0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129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54">
        <v>56</v>
      </c>
      <c r="B66" s="160" t="s">
        <v>181</v>
      </c>
      <c r="C66" s="189" t="s">
        <v>182</v>
      </c>
      <c r="D66" s="162" t="s">
        <v>143</v>
      </c>
      <c r="E66" s="166">
        <v>5</v>
      </c>
      <c r="F66" s="168"/>
      <c r="G66" s="169">
        <f t="shared" si="14"/>
        <v>0</v>
      </c>
      <c r="H66" s="168"/>
      <c r="I66" s="169">
        <f t="shared" si="15"/>
        <v>0</v>
      </c>
      <c r="J66" s="168"/>
      <c r="K66" s="169">
        <f t="shared" si="16"/>
        <v>0</v>
      </c>
      <c r="L66" s="169">
        <v>21</v>
      </c>
      <c r="M66" s="169">
        <f t="shared" si="17"/>
        <v>0</v>
      </c>
      <c r="N66" s="162">
        <v>0</v>
      </c>
      <c r="O66" s="162">
        <f t="shared" si="18"/>
        <v>0</v>
      </c>
      <c r="P66" s="162">
        <v>0</v>
      </c>
      <c r="Q66" s="162">
        <f t="shared" si="19"/>
        <v>0</v>
      </c>
      <c r="R66" s="162"/>
      <c r="S66" s="162"/>
      <c r="T66" s="163">
        <v>0</v>
      </c>
      <c r="U66" s="162">
        <f t="shared" si="20"/>
        <v>0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129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>
        <v>57</v>
      </c>
      <c r="B67" s="160" t="s">
        <v>181</v>
      </c>
      <c r="C67" s="189" t="s">
        <v>183</v>
      </c>
      <c r="D67" s="162" t="s">
        <v>143</v>
      </c>
      <c r="E67" s="166">
        <v>10</v>
      </c>
      <c r="F67" s="168"/>
      <c r="G67" s="169">
        <f t="shared" si="14"/>
        <v>0</v>
      </c>
      <c r="H67" s="168"/>
      <c r="I67" s="169">
        <f t="shared" si="15"/>
        <v>0</v>
      </c>
      <c r="J67" s="168"/>
      <c r="K67" s="169">
        <f t="shared" si="16"/>
        <v>0</v>
      </c>
      <c r="L67" s="169">
        <v>21</v>
      </c>
      <c r="M67" s="169">
        <f t="shared" si="17"/>
        <v>0</v>
      </c>
      <c r="N67" s="162">
        <v>0</v>
      </c>
      <c r="O67" s="162">
        <f t="shared" si="18"/>
        <v>0</v>
      </c>
      <c r="P67" s="162">
        <v>0</v>
      </c>
      <c r="Q67" s="162">
        <f t="shared" si="19"/>
        <v>0</v>
      </c>
      <c r="R67" s="162"/>
      <c r="S67" s="162"/>
      <c r="T67" s="163">
        <v>0</v>
      </c>
      <c r="U67" s="162">
        <f t="shared" si="20"/>
        <v>0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129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>
        <v>58</v>
      </c>
      <c r="B68" s="160" t="s">
        <v>184</v>
      </c>
      <c r="C68" s="189" t="s">
        <v>185</v>
      </c>
      <c r="D68" s="162" t="s">
        <v>0</v>
      </c>
      <c r="E68" s="166"/>
      <c r="F68" s="168"/>
      <c r="G68" s="169">
        <f t="shared" si="14"/>
        <v>0</v>
      </c>
      <c r="H68" s="168"/>
      <c r="I68" s="169">
        <f t="shared" si="15"/>
        <v>0</v>
      </c>
      <c r="J68" s="168"/>
      <c r="K68" s="169">
        <f t="shared" si="16"/>
        <v>0</v>
      </c>
      <c r="L68" s="169">
        <v>21</v>
      </c>
      <c r="M68" s="169">
        <f t="shared" si="17"/>
        <v>0</v>
      </c>
      <c r="N68" s="162">
        <v>0</v>
      </c>
      <c r="O68" s="162">
        <f t="shared" si="18"/>
        <v>0</v>
      </c>
      <c r="P68" s="162">
        <v>0</v>
      </c>
      <c r="Q68" s="162">
        <f t="shared" si="19"/>
        <v>0</v>
      </c>
      <c r="R68" s="162"/>
      <c r="S68" s="162"/>
      <c r="T68" s="163">
        <v>0</v>
      </c>
      <c r="U68" s="162">
        <f t="shared" si="20"/>
        <v>0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99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59</v>
      </c>
      <c r="B69" s="160" t="s">
        <v>186</v>
      </c>
      <c r="C69" s="189" t="s">
        <v>187</v>
      </c>
      <c r="D69" s="162" t="s">
        <v>0</v>
      </c>
      <c r="E69" s="166"/>
      <c r="F69" s="168"/>
      <c r="G69" s="169">
        <f t="shared" si="14"/>
        <v>0</v>
      </c>
      <c r="H69" s="168"/>
      <c r="I69" s="169">
        <f t="shared" si="15"/>
        <v>0</v>
      </c>
      <c r="J69" s="168"/>
      <c r="K69" s="169">
        <f t="shared" si="16"/>
        <v>0</v>
      </c>
      <c r="L69" s="169">
        <v>21</v>
      </c>
      <c r="M69" s="169">
        <f t="shared" si="17"/>
        <v>0</v>
      </c>
      <c r="N69" s="162">
        <v>0</v>
      </c>
      <c r="O69" s="162">
        <f t="shared" si="18"/>
        <v>0</v>
      </c>
      <c r="P69" s="162">
        <v>0</v>
      </c>
      <c r="Q69" s="162">
        <f t="shared" si="19"/>
        <v>0</v>
      </c>
      <c r="R69" s="162"/>
      <c r="S69" s="162"/>
      <c r="T69" s="163">
        <v>0</v>
      </c>
      <c r="U69" s="162">
        <f t="shared" si="20"/>
        <v>0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99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x14ac:dyDescent="0.2">
      <c r="A70" s="155" t="s">
        <v>94</v>
      </c>
      <c r="B70" s="161" t="s">
        <v>59</v>
      </c>
      <c r="C70" s="190" t="s">
        <v>60</v>
      </c>
      <c r="D70" s="164"/>
      <c r="E70" s="167"/>
      <c r="F70" s="170"/>
      <c r="G70" s="170">
        <f>SUMIF(AE71:AE90,"&lt;&gt;NOR",G71:G90)</f>
        <v>0</v>
      </c>
      <c r="H70" s="170"/>
      <c r="I70" s="170">
        <f>SUM(I71:I90)</f>
        <v>0</v>
      </c>
      <c r="J70" s="170"/>
      <c r="K70" s="170">
        <f>SUM(K71:K90)</f>
        <v>0</v>
      </c>
      <c r="L70" s="170"/>
      <c r="M70" s="170">
        <f>SUM(M71:M90)</f>
        <v>0</v>
      </c>
      <c r="N70" s="164"/>
      <c r="O70" s="164">
        <f>SUM(O71:O90)</f>
        <v>15.219610000000001</v>
      </c>
      <c r="P70" s="164"/>
      <c r="Q70" s="164">
        <f>SUM(Q71:Q90)</f>
        <v>0</v>
      </c>
      <c r="R70" s="164"/>
      <c r="S70" s="164"/>
      <c r="T70" s="165"/>
      <c r="U70" s="164">
        <f>SUM(U71:U90)</f>
        <v>920.38999999999987</v>
      </c>
      <c r="AE70" t="s">
        <v>95</v>
      </c>
    </row>
    <row r="71" spans="1:60" outlineLevel="1" x14ac:dyDescent="0.2">
      <c r="A71" s="154">
        <v>60</v>
      </c>
      <c r="B71" s="160" t="s">
        <v>188</v>
      </c>
      <c r="C71" s="189" t="s">
        <v>189</v>
      </c>
      <c r="D71" s="162" t="s">
        <v>98</v>
      </c>
      <c r="E71" s="166">
        <v>50</v>
      </c>
      <c r="F71" s="168"/>
      <c r="G71" s="169">
        <f t="shared" ref="G71:G90" si="21">ROUND(E71*F71,2)</f>
        <v>0</v>
      </c>
      <c r="H71" s="168"/>
      <c r="I71" s="169">
        <f t="shared" ref="I71:I90" si="22">ROUND(E71*H71,2)</f>
        <v>0</v>
      </c>
      <c r="J71" s="168"/>
      <c r="K71" s="169">
        <f t="shared" ref="K71:K90" si="23">ROUND(E71*J71,2)</f>
        <v>0</v>
      </c>
      <c r="L71" s="169">
        <v>21</v>
      </c>
      <c r="M71" s="169">
        <f t="shared" ref="M71:M90" si="24">G71*(1+L71/100)</f>
        <v>0</v>
      </c>
      <c r="N71" s="162">
        <v>5.5799999999999999E-3</v>
      </c>
      <c r="O71" s="162">
        <f t="shared" ref="O71:O90" si="25">ROUND(E71*N71,5)</f>
        <v>0.27900000000000003</v>
      </c>
      <c r="P71" s="162">
        <v>0</v>
      </c>
      <c r="Q71" s="162">
        <f t="shared" ref="Q71:Q90" si="26">ROUND(E71*P71,5)</f>
        <v>0</v>
      </c>
      <c r="R71" s="162"/>
      <c r="S71" s="162"/>
      <c r="T71" s="163">
        <v>0.47799999999999998</v>
      </c>
      <c r="U71" s="162">
        <f t="shared" ref="U71:U90" si="27">ROUND(E71*T71,2)</f>
        <v>23.9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99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61</v>
      </c>
      <c r="B72" s="160" t="s">
        <v>190</v>
      </c>
      <c r="C72" s="189" t="s">
        <v>191</v>
      </c>
      <c r="D72" s="162" t="s">
        <v>122</v>
      </c>
      <c r="E72" s="166">
        <v>12</v>
      </c>
      <c r="F72" s="168"/>
      <c r="G72" s="169">
        <f t="shared" si="21"/>
        <v>0</v>
      </c>
      <c r="H72" s="168"/>
      <c r="I72" s="169">
        <f t="shared" si="22"/>
        <v>0</v>
      </c>
      <c r="J72" s="168"/>
      <c r="K72" s="169">
        <f t="shared" si="23"/>
        <v>0</v>
      </c>
      <c r="L72" s="169">
        <v>21</v>
      </c>
      <c r="M72" s="169">
        <f t="shared" si="24"/>
        <v>0</v>
      </c>
      <c r="N72" s="162">
        <v>5.5799999999999999E-3</v>
      </c>
      <c r="O72" s="162">
        <f t="shared" si="25"/>
        <v>6.6960000000000006E-2</v>
      </c>
      <c r="P72" s="162">
        <v>0</v>
      </c>
      <c r="Q72" s="162">
        <f t="shared" si="26"/>
        <v>0</v>
      </c>
      <c r="R72" s="162"/>
      <c r="S72" s="162"/>
      <c r="T72" s="163">
        <v>0.47799999999999998</v>
      </c>
      <c r="U72" s="162">
        <f t="shared" si="27"/>
        <v>5.74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99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>
        <v>62</v>
      </c>
      <c r="B73" s="160" t="s">
        <v>192</v>
      </c>
      <c r="C73" s="189" t="s">
        <v>193</v>
      </c>
      <c r="D73" s="162" t="s">
        <v>122</v>
      </c>
      <c r="E73" s="166">
        <v>12</v>
      </c>
      <c r="F73" s="168"/>
      <c r="G73" s="169">
        <f t="shared" si="21"/>
        <v>0</v>
      </c>
      <c r="H73" s="168"/>
      <c r="I73" s="169">
        <f t="shared" si="22"/>
        <v>0</v>
      </c>
      <c r="J73" s="168"/>
      <c r="K73" s="169">
        <f t="shared" si="23"/>
        <v>0</v>
      </c>
      <c r="L73" s="169">
        <v>21</v>
      </c>
      <c r="M73" s="169">
        <f t="shared" si="24"/>
        <v>0</v>
      </c>
      <c r="N73" s="162">
        <v>5.64E-3</v>
      </c>
      <c r="O73" s="162">
        <f t="shared" si="25"/>
        <v>6.7680000000000004E-2</v>
      </c>
      <c r="P73" s="162">
        <v>0</v>
      </c>
      <c r="Q73" s="162">
        <f t="shared" si="26"/>
        <v>0</v>
      </c>
      <c r="R73" s="162"/>
      <c r="S73" s="162"/>
      <c r="T73" s="163">
        <v>0.48699999999999999</v>
      </c>
      <c r="U73" s="162">
        <f t="shared" si="27"/>
        <v>5.84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99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>
        <v>63</v>
      </c>
      <c r="B74" s="160" t="s">
        <v>194</v>
      </c>
      <c r="C74" s="189" t="s">
        <v>195</v>
      </c>
      <c r="D74" s="162" t="s">
        <v>122</v>
      </c>
      <c r="E74" s="166">
        <v>3</v>
      </c>
      <c r="F74" s="168"/>
      <c r="G74" s="169">
        <f t="shared" si="21"/>
        <v>0</v>
      </c>
      <c r="H74" s="168"/>
      <c r="I74" s="169">
        <f t="shared" si="22"/>
        <v>0</v>
      </c>
      <c r="J74" s="168"/>
      <c r="K74" s="169">
        <f t="shared" si="23"/>
        <v>0</v>
      </c>
      <c r="L74" s="169">
        <v>21</v>
      </c>
      <c r="M74" s="169">
        <f t="shared" si="24"/>
        <v>0</v>
      </c>
      <c r="N74" s="162">
        <v>6.3299999999999997E-3</v>
      </c>
      <c r="O74" s="162">
        <f t="shared" si="25"/>
        <v>1.899E-2</v>
      </c>
      <c r="P74" s="162">
        <v>0</v>
      </c>
      <c r="Q74" s="162">
        <f t="shared" si="26"/>
        <v>0</v>
      </c>
      <c r="R74" s="162"/>
      <c r="S74" s="162"/>
      <c r="T74" s="163">
        <v>0.59599999999999997</v>
      </c>
      <c r="U74" s="162">
        <f t="shared" si="27"/>
        <v>1.79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99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64</v>
      </c>
      <c r="B75" s="160" t="s">
        <v>196</v>
      </c>
      <c r="C75" s="189" t="s">
        <v>197</v>
      </c>
      <c r="D75" s="162" t="s">
        <v>122</v>
      </c>
      <c r="E75" s="166">
        <v>1</v>
      </c>
      <c r="F75" s="168"/>
      <c r="G75" s="169">
        <f t="shared" si="21"/>
        <v>0</v>
      </c>
      <c r="H75" s="168"/>
      <c r="I75" s="169">
        <f t="shared" si="22"/>
        <v>0</v>
      </c>
      <c r="J75" s="168"/>
      <c r="K75" s="169">
        <f t="shared" si="23"/>
        <v>0</v>
      </c>
      <c r="L75" s="169">
        <v>21</v>
      </c>
      <c r="M75" s="169">
        <f t="shared" si="24"/>
        <v>0</v>
      </c>
      <c r="N75" s="162">
        <v>7.6E-3</v>
      </c>
      <c r="O75" s="162">
        <f t="shared" si="25"/>
        <v>7.6E-3</v>
      </c>
      <c r="P75" s="162">
        <v>0</v>
      </c>
      <c r="Q75" s="162">
        <f t="shared" si="26"/>
        <v>0</v>
      </c>
      <c r="R75" s="162"/>
      <c r="S75" s="162"/>
      <c r="T75" s="163">
        <v>0.748</v>
      </c>
      <c r="U75" s="162">
        <f t="shared" si="27"/>
        <v>0.75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99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>
        <v>65</v>
      </c>
      <c r="B76" s="160" t="s">
        <v>198</v>
      </c>
      <c r="C76" s="189" t="s">
        <v>199</v>
      </c>
      <c r="D76" s="162" t="s">
        <v>122</v>
      </c>
      <c r="E76" s="166">
        <v>18</v>
      </c>
      <c r="F76" s="168"/>
      <c r="G76" s="169">
        <f t="shared" si="21"/>
        <v>0</v>
      </c>
      <c r="H76" s="168"/>
      <c r="I76" s="169">
        <f t="shared" si="22"/>
        <v>0</v>
      </c>
      <c r="J76" s="168"/>
      <c r="K76" s="169">
        <f t="shared" si="23"/>
        <v>0</v>
      </c>
      <c r="L76" s="169">
        <v>21</v>
      </c>
      <c r="M76" s="169">
        <f t="shared" si="24"/>
        <v>0</v>
      </c>
      <c r="N76" s="162">
        <v>2.3859999999999999E-2</v>
      </c>
      <c r="O76" s="162">
        <f t="shared" si="25"/>
        <v>0.42947999999999997</v>
      </c>
      <c r="P76" s="162">
        <v>0</v>
      </c>
      <c r="Q76" s="162">
        <f t="shared" si="26"/>
        <v>0</v>
      </c>
      <c r="R76" s="162"/>
      <c r="S76" s="162"/>
      <c r="T76" s="163">
        <v>1.6120000000000001</v>
      </c>
      <c r="U76" s="162">
        <f t="shared" si="27"/>
        <v>29.02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99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66</v>
      </c>
      <c r="B77" s="160" t="s">
        <v>200</v>
      </c>
      <c r="C77" s="189" t="s">
        <v>201</v>
      </c>
      <c r="D77" s="162" t="s">
        <v>122</v>
      </c>
      <c r="E77" s="166">
        <v>38</v>
      </c>
      <c r="F77" s="168"/>
      <c r="G77" s="169">
        <f t="shared" si="21"/>
        <v>0</v>
      </c>
      <c r="H77" s="168"/>
      <c r="I77" s="169">
        <f t="shared" si="22"/>
        <v>0</v>
      </c>
      <c r="J77" s="168"/>
      <c r="K77" s="169">
        <f t="shared" si="23"/>
        <v>0</v>
      </c>
      <c r="L77" s="169">
        <v>21</v>
      </c>
      <c r="M77" s="169">
        <f t="shared" si="24"/>
        <v>0</v>
      </c>
      <c r="N77" s="162">
        <v>4.045E-2</v>
      </c>
      <c r="O77" s="162">
        <f t="shared" si="25"/>
        <v>1.5370999999999999</v>
      </c>
      <c r="P77" s="162">
        <v>0</v>
      </c>
      <c r="Q77" s="162">
        <f t="shared" si="26"/>
        <v>0</v>
      </c>
      <c r="R77" s="162"/>
      <c r="S77" s="162"/>
      <c r="T77" s="163">
        <v>2.2050000000000001</v>
      </c>
      <c r="U77" s="162">
        <f t="shared" si="27"/>
        <v>83.79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99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>
        <v>67</v>
      </c>
      <c r="B78" s="160" t="s">
        <v>202</v>
      </c>
      <c r="C78" s="189" t="s">
        <v>203</v>
      </c>
      <c r="D78" s="162" t="s">
        <v>122</v>
      </c>
      <c r="E78" s="166">
        <v>132</v>
      </c>
      <c r="F78" s="168"/>
      <c r="G78" s="169">
        <f t="shared" si="21"/>
        <v>0</v>
      </c>
      <c r="H78" s="168"/>
      <c r="I78" s="169">
        <f t="shared" si="22"/>
        <v>0</v>
      </c>
      <c r="J78" s="168"/>
      <c r="K78" s="169">
        <f t="shared" si="23"/>
        <v>0</v>
      </c>
      <c r="L78" s="169">
        <v>21</v>
      </c>
      <c r="M78" s="169">
        <f t="shared" si="24"/>
        <v>0</v>
      </c>
      <c r="N78" s="162">
        <v>5.4719999999999998E-2</v>
      </c>
      <c r="O78" s="162">
        <f t="shared" si="25"/>
        <v>7.2230400000000001</v>
      </c>
      <c r="P78" s="162">
        <v>0</v>
      </c>
      <c r="Q78" s="162">
        <f t="shared" si="26"/>
        <v>0</v>
      </c>
      <c r="R78" s="162"/>
      <c r="S78" s="162"/>
      <c r="T78" s="163">
        <v>2.423</v>
      </c>
      <c r="U78" s="162">
        <f t="shared" si="27"/>
        <v>319.83999999999997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99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68</v>
      </c>
      <c r="B79" s="160" t="s">
        <v>204</v>
      </c>
      <c r="C79" s="189" t="s">
        <v>205</v>
      </c>
      <c r="D79" s="162" t="s">
        <v>122</v>
      </c>
      <c r="E79" s="166">
        <v>72</v>
      </c>
      <c r="F79" s="168"/>
      <c r="G79" s="169">
        <f t="shared" si="21"/>
        <v>0</v>
      </c>
      <c r="H79" s="168"/>
      <c r="I79" s="169">
        <f t="shared" si="22"/>
        <v>0</v>
      </c>
      <c r="J79" s="168"/>
      <c r="K79" s="169">
        <f t="shared" si="23"/>
        <v>0</v>
      </c>
      <c r="L79" s="169">
        <v>21</v>
      </c>
      <c r="M79" s="169">
        <f t="shared" si="24"/>
        <v>0</v>
      </c>
      <c r="N79" s="162">
        <v>7.3789999999999994E-2</v>
      </c>
      <c r="O79" s="162">
        <f t="shared" si="25"/>
        <v>5.3128799999999998</v>
      </c>
      <c r="P79" s="162">
        <v>0</v>
      </c>
      <c r="Q79" s="162">
        <f t="shared" si="26"/>
        <v>0</v>
      </c>
      <c r="R79" s="162"/>
      <c r="S79" s="162"/>
      <c r="T79" s="163">
        <v>3.3180000000000001</v>
      </c>
      <c r="U79" s="162">
        <f t="shared" si="27"/>
        <v>238.9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99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>
        <v>69</v>
      </c>
      <c r="B80" s="160" t="s">
        <v>206</v>
      </c>
      <c r="C80" s="189" t="s">
        <v>207</v>
      </c>
      <c r="D80" s="162" t="s">
        <v>143</v>
      </c>
      <c r="E80" s="166">
        <v>2</v>
      </c>
      <c r="F80" s="168"/>
      <c r="G80" s="169">
        <f t="shared" si="21"/>
        <v>0</v>
      </c>
      <c r="H80" s="168"/>
      <c r="I80" s="169">
        <f t="shared" si="22"/>
        <v>0</v>
      </c>
      <c r="J80" s="168"/>
      <c r="K80" s="169">
        <f t="shared" si="23"/>
        <v>0</v>
      </c>
      <c r="L80" s="169">
        <v>21</v>
      </c>
      <c r="M80" s="169">
        <f t="shared" si="24"/>
        <v>0</v>
      </c>
      <c r="N80" s="162">
        <v>6.5399999999999998E-3</v>
      </c>
      <c r="O80" s="162">
        <f t="shared" si="25"/>
        <v>1.308E-2</v>
      </c>
      <c r="P80" s="162">
        <v>0</v>
      </c>
      <c r="Q80" s="162">
        <f t="shared" si="26"/>
        <v>0</v>
      </c>
      <c r="R80" s="162"/>
      <c r="S80" s="162"/>
      <c r="T80" s="163">
        <v>4.3890000000000002</v>
      </c>
      <c r="U80" s="162">
        <f t="shared" si="27"/>
        <v>8.7799999999999994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99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70</v>
      </c>
      <c r="B81" s="160" t="s">
        <v>208</v>
      </c>
      <c r="C81" s="189" t="s">
        <v>209</v>
      </c>
      <c r="D81" s="162" t="s">
        <v>143</v>
      </c>
      <c r="E81" s="166">
        <v>8</v>
      </c>
      <c r="F81" s="168"/>
      <c r="G81" s="169">
        <f t="shared" si="21"/>
        <v>0</v>
      </c>
      <c r="H81" s="168"/>
      <c r="I81" s="169">
        <f t="shared" si="22"/>
        <v>0</v>
      </c>
      <c r="J81" s="168"/>
      <c r="K81" s="169">
        <f t="shared" si="23"/>
        <v>0</v>
      </c>
      <c r="L81" s="169">
        <v>21</v>
      </c>
      <c r="M81" s="169">
        <f t="shared" si="24"/>
        <v>0</v>
      </c>
      <c r="N81" s="162">
        <v>1.2149999999999999E-2</v>
      </c>
      <c r="O81" s="162">
        <f t="shared" si="25"/>
        <v>9.7199999999999995E-2</v>
      </c>
      <c r="P81" s="162">
        <v>0</v>
      </c>
      <c r="Q81" s="162">
        <f t="shared" si="26"/>
        <v>0</v>
      </c>
      <c r="R81" s="162"/>
      <c r="S81" s="162"/>
      <c r="T81" s="163">
        <v>8.1539999999999999</v>
      </c>
      <c r="U81" s="162">
        <f t="shared" si="27"/>
        <v>65.23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99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>
        <v>71</v>
      </c>
      <c r="B82" s="160" t="s">
        <v>210</v>
      </c>
      <c r="C82" s="189" t="s">
        <v>211</v>
      </c>
      <c r="D82" s="162" t="s">
        <v>143</v>
      </c>
      <c r="E82" s="166">
        <v>6</v>
      </c>
      <c r="F82" s="168"/>
      <c r="G82" s="169">
        <f t="shared" si="21"/>
        <v>0</v>
      </c>
      <c r="H82" s="168"/>
      <c r="I82" s="169">
        <f t="shared" si="22"/>
        <v>0</v>
      </c>
      <c r="J82" s="168"/>
      <c r="K82" s="169">
        <f t="shared" si="23"/>
        <v>0</v>
      </c>
      <c r="L82" s="169">
        <v>21</v>
      </c>
      <c r="M82" s="169">
        <f t="shared" si="24"/>
        <v>0</v>
      </c>
      <c r="N82" s="162">
        <v>1.562E-2</v>
      </c>
      <c r="O82" s="162">
        <f t="shared" si="25"/>
        <v>9.3719999999999998E-2</v>
      </c>
      <c r="P82" s="162">
        <v>0</v>
      </c>
      <c r="Q82" s="162">
        <f t="shared" si="26"/>
        <v>0</v>
      </c>
      <c r="R82" s="162"/>
      <c r="S82" s="162"/>
      <c r="T82" s="163">
        <v>10.483000000000001</v>
      </c>
      <c r="U82" s="162">
        <f t="shared" si="27"/>
        <v>62.9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99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>
        <v>72</v>
      </c>
      <c r="B83" s="160" t="s">
        <v>212</v>
      </c>
      <c r="C83" s="189" t="s">
        <v>213</v>
      </c>
      <c r="D83" s="162" t="s">
        <v>143</v>
      </c>
      <c r="E83" s="166">
        <v>4</v>
      </c>
      <c r="F83" s="168"/>
      <c r="G83" s="169">
        <f t="shared" si="21"/>
        <v>0</v>
      </c>
      <c r="H83" s="168"/>
      <c r="I83" s="169">
        <f t="shared" si="22"/>
        <v>0</v>
      </c>
      <c r="J83" s="168"/>
      <c r="K83" s="169">
        <f t="shared" si="23"/>
        <v>0</v>
      </c>
      <c r="L83" s="169">
        <v>21</v>
      </c>
      <c r="M83" s="169">
        <f t="shared" si="24"/>
        <v>0</v>
      </c>
      <c r="N83" s="162">
        <v>1.822E-2</v>
      </c>
      <c r="O83" s="162">
        <f t="shared" si="25"/>
        <v>7.288E-2</v>
      </c>
      <c r="P83" s="162">
        <v>0</v>
      </c>
      <c r="Q83" s="162">
        <f t="shared" si="26"/>
        <v>0</v>
      </c>
      <c r="R83" s="162"/>
      <c r="S83" s="162"/>
      <c r="T83" s="163">
        <v>12.23</v>
      </c>
      <c r="U83" s="162">
        <f t="shared" si="27"/>
        <v>48.92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99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>
        <v>73</v>
      </c>
      <c r="B84" s="160" t="s">
        <v>214</v>
      </c>
      <c r="C84" s="189" t="s">
        <v>215</v>
      </c>
      <c r="D84" s="162" t="s">
        <v>122</v>
      </c>
      <c r="E84" s="166">
        <v>27</v>
      </c>
      <c r="F84" s="168"/>
      <c r="G84" s="169">
        <f t="shared" si="21"/>
        <v>0</v>
      </c>
      <c r="H84" s="168"/>
      <c r="I84" s="169">
        <f t="shared" si="22"/>
        <v>0</v>
      </c>
      <c r="J84" s="168"/>
      <c r="K84" s="169">
        <f t="shared" si="23"/>
        <v>0</v>
      </c>
      <c r="L84" s="169">
        <v>21</v>
      </c>
      <c r="M84" s="169">
        <f t="shared" si="24"/>
        <v>0</v>
      </c>
      <c r="N84" s="162">
        <v>0</v>
      </c>
      <c r="O84" s="162">
        <f t="shared" si="25"/>
        <v>0</v>
      </c>
      <c r="P84" s="162">
        <v>0</v>
      </c>
      <c r="Q84" s="162">
        <f t="shared" si="26"/>
        <v>0</v>
      </c>
      <c r="R84" s="162"/>
      <c r="S84" s="162"/>
      <c r="T84" s="163">
        <v>2.1000000000000001E-2</v>
      </c>
      <c r="U84" s="162">
        <f t="shared" si="27"/>
        <v>0.56999999999999995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99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>
        <v>74</v>
      </c>
      <c r="B85" s="160" t="s">
        <v>216</v>
      </c>
      <c r="C85" s="189" t="s">
        <v>217</v>
      </c>
      <c r="D85" s="162" t="s">
        <v>122</v>
      </c>
      <c r="E85" s="166">
        <v>18</v>
      </c>
      <c r="F85" s="168"/>
      <c r="G85" s="169">
        <f t="shared" si="21"/>
        <v>0</v>
      </c>
      <c r="H85" s="168"/>
      <c r="I85" s="169">
        <f t="shared" si="22"/>
        <v>0</v>
      </c>
      <c r="J85" s="168"/>
      <c r="K85" s="169">
        <f t="shared" si="23"/>
        <v>0</v>
      </c>
      <c r="L85" s="169">
        <v>21</v>
      </c>
      <c r="M85" s="169">
        <f t="shared" si="24"/>
        <v>0</v>
      </c>
      <c r="N85" s="162">
        <v>0</v>
      </c>
      <c r="O85" s="162">
        <f t="shared" si="25"/>
        <v>0</v>
      </c>
      <c r="P85" s="162">
        <v>0</v>
      </c>
      <c r="Q85" s="162">
        <f t="shared" si="26"/>
        <v>0</v>
      </c>
      <c r="R85" s="162"/>
      <c r="S85" s="162"/>
      <c r="T85" s="163">
        <v>6.3E-2</v>
      </c>
      <c r="U85" s="162">
        <f t="shared" si="27"/>
        <v>1.1299999999999999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99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>
        <v>75</v>
      </c>
      <c r="B86" s="160" t="s">
        <v>218</v>
      </c>
      <c r="C86" s="189" t="s">
        <v>219</v>
      </c>
      <c r="D86" s="162" t="s">
        <v>122</v>
      </c>
      <c r="E86" s="166">
        <v>38</v>
      </c>
      <c r="F86" s="168"/>
      <c r="G86" s="169">
        <f t="shared" si="21"/>
        <v>0</v>
      </c>
      <c r="H86" s="168"/>
      <c r="I86" s="169">
        <f t="shared" si="22"/>
        <v>0</v>
      </c>
      <c r="J86" s="168"/>
      <c r="K86" s="169">
        <f t="shared" si="23"/>
        <v>0</v>
      </c>
      <c r="L86" s="169">
        <v>21</v>
      </c>
      <c r="M86" s="169">
        <f t="shared" si="24"/>
        <v>0</v>
      </c>
      <c r="N86" s="162">
        <v>0</v>
      </c>
      <c r="O86" s="162">
        <f t="shared" si="25"/>
        <v>0</v>
      </c>
      <c r="P86" s="162">
        <v>0</v>
      </c>
      <c r="Q86" s="162">
        <f t="shared" si="26"/>
        <v>0</v>
      </c>
      <c r="R86" s="162"/>
      <c r="S86" s="162"/>
      <c r="T86" s="163">
        <v>8.4000000000000005E-2</v>
      </c>
      <c r="U86" s="162">
        <f t="shared" si="27"/>
        <v>3.19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99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>
        <v>76</v>
      </c>
      <c r="B87" s="160" t="s">
        <v>220</v>
      </c>
      <c r="C87" s="189" t="s">
        <v>221</v>
      </c>
      <c r="D87" s="162" t="s">
        <v>122</v>
      </c>
      <c r="E87" s="166">
        <v>132</v>
      </c>
      <c r="F87" s="168"/>
      <c r="G87" s="169">
        <f t="shared" si="21"/>
        <v>0</v>
      </c>
      <c r="H87" s="168"/>
      <c r="I87" s="169">
        <f t="shared" si="22"/>
        <v>0</v>
      </c>
      <c r="J87" s="168"/>
      <c r="K87" s="169">
        <f t="shared" si="23"/>
        <v>0</v>
      </c>
      <c r="L87" s="169">
        <v>21</v>
      </c>
      <c r="M87" s="169">
        <f t="shared" si="24"/>
        <v>0</v>
      </c>
      <c r="N87" s="162">
        <v>0</v>
      </c>
      <c r="O87" s="162">
        <f t="shared" si="25"/>
        <v>0</v>
      </c>
      <c r="P87" s="162">
        <v>0</v>
      </c>
      <c r="Q87" s="162">
        <f t="shared" si="26"/>
        <v>0</v>
      </c>
      <c r="R87" s="162"/>
      <c r="S87" s="162"/>
      <c r="T87" s="163">
        <v>9.5000000000000001E-2</v>
      </c>
      <c r="U87" s="162">
        <f t="shared" si="27"/>
        <v>12.54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99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77</v>
      </c>
      <c r="B88" s="160" t="s">
        <v>222</v>
      </c>
      <c r="C88" s="189" t="s">
        <v>223</v>
      </c>
      <c r="D88" s="162" t="s">
        <v>122</v>
      </c>
      <c r="E88" s="166">
        <v>72</v>
      </c>
      <c r="F88" s="168"/>
      <c r="G88" s="169">
        <f t="shared" si="21"/>
        <v>0</v>
      </c>
      <c r="H88" s="168"/>
      <c r="I88" s="169">
        <f t="shared" si="22"/>
        <v>0</v>
      </c>
      <c r="J88" s="168"/>
      <c r="K88" s="169">
        <f t="shared" si="23"/>
        <v>0</v>
      </c>
      <c r="L88" s="169">
        <v>21</v>
      </c>
      <c r="M88" s="169">
        <f t="shared" si="24"/>
        <v>0</v>
      </c>
      <c r="N88" s="162">
        <v>0</v>
      </c>
      <c r="O88" s="162">
        <f t="shared" si="25"/>
        <v>0</v>
      </c>
      <c r="P88" s="162">
        <v>0</v>
      </c>
      <c r="Q88" s="162">
        <f t="shared" si="26"/>
        <v>0</v>
      </c>
      <c r="R88" s="162"/>
      <c r="S88" s="162"/>
      <c r="T88" s="163">
        <v>0.105</v>
      </c>
      <c r="U88" s="162">
        <f t="shared" si="27"/>
        <v>7.56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99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78</v>
      </c>
      <c r="B89" s="160" t="s">
        <v>224</v>
      </c>
      <c r="C89" s="189" t="s">
        <v>225</v>
      </c>
      <c r="D89" s="162" t="s">
        <v>0</v>
      </c>
      <c r="E89" s="166"/>
      <c r="F89" s="168"/>
      <c r="G89" s="169">
        <f t="shared" si="21"/>
        <v>0</v>
      </c>
      <c r="H89" s="168"/>
      <c r="I89" s="169">
        <f t="shared" si="22"/>
        <v>0</v>
      </c>
      <c r="J89" s="168"/>
      <c r="K89" s="169">
        <f t="shared" si="23"/>
        <v>0</v>
      </c>
      <c r="L89" s="169">
        <v>21</v>
      </c>
      <c r="M89" s="169">
        <f t="shared" si="24"/>
        <v>0</v>
      </c>
      <c r="N89" s="162">
        <v>0</v>
      </c>
      <c r="O89" s="162">
        <f t="shared" si="25"/>
        <v>0</v>
      </c>
      <c r="P89" s="162">
        <v>0</v>
      </c>
      <c r="Q89" s="162">
        <f t="shared" si="26"/>
        <v>0</v>
      </c>
      <c r="R89" s="162"/>
      <c r="S89" s="162"/>
      <c r="T89" s="163">
        <v>0</v>
      </c>
      <c r="U89" s="162">
        <f t="shared" si="27"/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99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79</v>
      </c>
      <c r="B90" s="160" t="s">
        <v>226</v>
      </c>
      <c r="C90" s="189" t="s">
        <v>227</v>
      </c>
      <c r="D90" s="162" t="s">
        <v>0</v>
      </c>
      <c r="E90" s="166"/>
      <c r="F90" s="168"/>
      <c r="G90" s="169">
        <f t="shared" si="21"/>
        <v>0</v>
      </c>
      <c r="H90" s="168"/>
      <c r="I90" s="169">
        <f t="shared" si="22"/>
        <v>0</v>
      </c>
      <c r="J90" s="168"/>
      <c r="K90" s="169">
        <f t="shared" si="23"/>
        <v>0</v>
      </c>
      <c r="L90" s="169">
        <v>21</v>
      </c>
      <c r="M90" s="169">
        <f t="shared" si="24"/>
        <v>0</v>
      </c>
      <c r="N90" s="162">
        <v>0</v>
      </c>
      <c r="O90" s="162">
        <f t="shared" si="25"/>
        <v>0</v>
      </c>
      <c r="P90" s="162">
        <v>0</v>
      </c>
      <c r="Q90" s="162">
        <f t="shared" si="26"/>
        <v>0</v>
      </c>
      <c r="R90" s="162"/>
      <c r="S90" s="162"/>
      <c r="T90" s="163">
        <v>0</v>
      </c>
      <c r="U90" s="162">
        <f t="shared" si="27"/>
        <v>0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99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x14ac:dyDescent="0.2">
      <c r="A91" s="155" t="s">
        <v>94</v>
      </c>
      <c r="B91" s="161" t="s">
        <v>61</v>
      </c>
      <c r="C91" s="190" t="s">
        <v>62</v>
      </c>
      <c r="D91" s="164"/>
      <c r="E91" s="167"/>
      <c r="F91" s="170"/>
      <c r="G91" s="170">
        <f>SUMIF(AE92:AE127,"&lt;&gt;NOR",G92:G127)</f>
        <v>0</v>
      </c>
      <c r="H91" s="170"/>
      <c r="I91" s="170">
        <f>SUM(I92:I127)</f>
        <v>0</v>
      </c>
      <c r="J91" s="170"/>
      <c r="K91" s="170">
        <f>SUM(K92:K127)</f>
        <v>0</v>
      </c>
      <c r="L91" s="170"/>
      <c r="M91" s="170">
        <f>SUM(M92:M127)</f>
        <v>0</v>
      </c>
      <c r="N91" s="164"/>
      <c r="O91" s="164">
        <f>SUM(O92:O127)</f>
        <v>4.3169900000000014</v>
      </c>
      <c r="P91" s="164"/>
      <c r="Q91" s="164">
        <f>SUM(Q92:Q127)</f>
        <v>0</v>
      </c>
      <c r="R91" s="164"/>
      <c r="S91" s="164"/>
      <c r="T91" s="165"/>
      <c r="U91" s="164">
        <f>SUM(U92:U127)</f>
        <v>492.59999999999997</v>
      </c>
      <c r="AE91" t="s">
        <v>95</v>
      </c>
    </row>
    <row r="92" spans="1:60" outlineLevel="1" x14ac:dyDescent="0.2">
      <c r="A92" s="154">
        <v>80</v>
      </c>
      <c r="B92" s="160" t="s">
        <v>228</v>
      </c>
      <c r="C92" s="189" t="s">
        <v>229</v>
      </c>
      <c r="D92" s="162" t="s">
        <v>98</v>
      </c>
      <c r="E92" s="166">
        <v>40</v>
      </c>
      <c r="F92" s="168"/>
      <c r="G92" s="169">
        <f t="shared" ref="G92:G113" si="28">ROUND(E92*F92,2)</f>
        <v>0</v>
      </c>
      <c r="H92" s="168"/>
      <c r="I92" s="169">
        <f t="shared" ref="I92:I113" si="29">ROUND(E92*H92,2)</f>
        <v>0</v>
      </c>
      <c r="J92" s="168"/>
      <c r="K92" s="169">
        <f t="shared" ref="K92:K113" si="30">ROUND(E92*J92,2)</f>
        <v>0</v>
      </c>
      <c r="L92" s="169">
        <v>21</v>
      </c>
      <c r="M92" s="169">
        <f t="shared" ref="M92:M113" si="31">G92*(1+L92/100)</f>
        <v>0</v>
      </c>
      <c r="N92" s="162">
        <v>1.4E-2</v>
      </c>
      <c r="O92" s="162">
        <f t="shared" ref="O92:O113" si="32">ROUND(E92*N92,5)</f>
        <v>0.56000000000000005</v>
      </c>
      <c r="P92" s="162">
        <v>0</v>
      </c>
      <c r="Q92" s="162">
        <f t="shared" ref="Q92:Q113" si="33">ROUND(E92*P92,5)</f>
        <v>0</v>
      </c>
      <c r="R92" s="162"/>
      <c r="S92" s="162"/>
      <c r="T92" s="163">
        <v>3.0369999999999999</v>
      </c>
      <c r="U92" s="162">
        <f t="shared" ref="U92:U113" si="34">ROUND(E92*T92,2)</f>
        <v>121.48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99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81</v>
      </c>
      <c r="B93" s="160" t="s">
        <v>230</v>
      </c>
      <c r="C93" s="189" t="s">
        <v>231</v>
      </c>
      <c r="D93" s="162" t="s">
        <v>157</v>
      </c>
      <c r="E93" s="166">
        <v>1</v>
      </c>
      <c r="F93" s="168"/>
      <c r="G93" s="169">
        <f t="shared" si="28"/>
        <v>0</v>
      </c>
      <c r="H93" s="168"/>
      <c r="I93" s="169">
        <f t="shared" si="29"/>
        <v>0</v>
      </c>
      <c r="J93" s="168"/>
      <c r="K93" s="169">
        <f t="shared" si="30"/>
        <v>0</v>
      </c>
      <c r="L93" s="169">
        <v>21</v>
      </c>
      <c r="M93" s="169">
        <f t="shared" si="31"/>
        <v>0</v>
      </c>
      <c r="N93" s="162">
        <v>1.4E-2</v>
      </c>
      <c r="O93" s="162">
        <f t="shared" si="32"/>
        <v>1.4E-2</v>
      </c>
      <c r="P93" s="162">
        <v>0</v>
      </c>
      <c r="Q93" s="162">
        <f t="shared" si="33"/>
        <v>0</v>
      </c>
      <c r="R93" s="162"/>
      <c r="S93" s="162"/>
      <c r="T93" s="163">
        <v>3.0369999999999999</v>
      </c>
      <c r="U93" s="162">
        <f t="shared" si="34"/>
        <v>3.04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99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>
        <v>82</v>
      </c>
      <c r="B94" s="160" t="s">
        <v>232</v>
      </c>
      <c r="C94" s="189" t="s">
        <v>233</v>
      </c>
      <c r="D94" s="162" t="s">
        <v>157</v>
      </c>
      <c r="E94" s="166">
        <v>7</v>
      </c>
      <c r="F94" s="168"/>
      <c r="G94" s="169">
        <f t="shared" si="28"/>
        <v>0</v>
      </c>
      <c r="H94" s="168"/>
      <c r="I94" s="169">
        <f t="shared" si="29"/>
        <v>0</v>
      </c>
      <c r="J94" s="168"/>
      <c r="K94" s="169">
        <f t="shared" si="30"/>
        <v>0</v>
      </c>
      <c r="L94" s="169">
        <v>21</v>
      </c>
      <c r="M94" s="169">
        <f t="shared" si="31"/>
        <v>0</v>
      </c>
      <c r="N94" s="162">
        <v>2.1569999999999999E-2</v>
      </c>
      <c r="O94" s="162">
        <f t="shared" si="32"/>
        <v>0.15099000000000001</v>
      </c>
      <c r="P94" s="162">
        <v>0</v>
      </c>
      <c r="Q94" s="162">
        <f t="shared" si="33"/>
        <v>0</v>
      </c>
      <c r="R94" s="162"/>
      <c r="S94" s="162"/>
      <c r="T94" s="163">
        <v>3.512</v>
      </c>
      <c r="U94" s="162">
        <f t="shared" si="34"/>
        <v>24.58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99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>
        <v>83</v>
      </c>
      <c r="B95" s="160" t="s">
        <v>234</v>
      </c>
      <c r="C95" s="189" t="s">
        <v>235</v>
      </c>
      <c r="D95" s="162" t="s">
        <v>157</v>
      </c>
      <c r="E95" s="166">
        <v>9</v>
      </c>
      <c r="F95" s="168"/>
      <c r="G95" s="169">
        <f t="shared" si="28"/>
        <v>0</v>
      </c>
      <c r="H95" s="168"/>
      <c r="I95" s="169">
        <f t="shared" si="29"/>
        <v>0</v>
      </c>
      <c r="J95" s="168"/>
      <c r="K95" s="169">
        <f t="shared" si="30"/>
        <v>0</v>
      </c>
      <c r="L95" s="169">
        <v>21</v>
      </c>
      <c r="M95" s="169">
        <f t="shared" si="31"/>
        <v>0</v>
      </c>
      <c r="N95" s="162">
        <v>3.2770000000000001E-2</v>
      </c>
      <c r="O95" s="162">
        <f t="shared" si="32"/>
        <v>0.29493000000000003</v>
      </c>
      <c r="P95" s="162">
        <v>0</v>
      </c>
      <c r="Q95" s="162">
        <f t="shared" si="33"/>
        <v>0</v>
      </c>
      <c r="R95" s="162"/>
      <c r="S95" s="162"/>
      <c r="T95" s="163">
        <v>3.6190000000000002</v>
      </c>
      <c r="U95" s="162">
        <f t="shared" si="34"/>
        <v>32.57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99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>
        <v>84</v>
      </c>
      <c r="B96" s="160" t="s">
        <v>236</v>
      </c>
      <c r="C96" s="189" t="s">
        <v>237</v>
      </c>
      <c r="D96" s="162" t="s">
        <v>157</v>
      </c>
      <c r="E96" s="166">
        <v>20</v>
      </c>
      <c r="F96" s="168"/>
      <c r="G96" s="169">
        <f t="shared" si="28"/>
        <v>0</v>
      </c>
      <c r="H96" s="168"/>
      <c r="I96" s="169">
        <f t="shared" si="29"/>
        <v>0</v>
      </c>
      <c r="J96" s="168"/>
      <c r="K96" s="169">
        <f t="shared" si="30"/>
        <v>0</v>
      </c>
      <c r="L96" s="169">
        <v>21</v>
      </c>
      <c r="M96" s="169">
        <f t="shared" si="31"/>
        <v>0</v>
      </c>
      <c r="N96" s="162">
        <v>4.827E-2</v>
      </c>
      <c r="O96" s="162">
        <f t="shared" si="32"/>
        <v>0.96540000000000004</v>
      </c>
      <c r="P96" s="162">
        <v>0</v>
      </c>
      <c r="Q96" s="162">
        <f t="shared" si="33"/>
        <v>0</v>
      </c>
      <c r="R96" s="162"/>
      <c r="S96" s="162"/>
      <c r="T96" s="163">
        <v>4.4409999999999998</v>
      </c>
      <c r="U96" s="162">
        <f t="shared" si="34"/>
        <v>88.82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99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>
        <v>85</v>
      </c>
      <c r="B97" s="160" t="s">
        <v>238</v>
      </c>
      <c r="C97" s="189" t="s">
        <v>239</v>
      </c>
      <c r="D97" s="162" t="s">
        <v>157</v>
      </c>
      <c r="E97" s="166">
        <v>3</v>
      </c>
      <c r="F97" s="168"/>
      <c r="G97" s="169">
        <f t="shared" si="28"/>
        <v>0</v>
      </c>
      <c r="H97" s="168"/>
      <c r="I97" s="169">
        <f t="shared" si="29"/>
        <v>0</v>
      </c>
      <c r="J97" s="168"/>
      <c r="K97" s="169">
        <f t="shared" si="30"/>
        <v>0</v>
      </c>
      <c r="L97" s="169">
        <v>21</v>
      </c>
      <c r="M97" s="169">
        <f t="shared" si="31"/>
        <v>0</v>
      </c>
      <c r="N97" s="162">
        <v>6.0010000000000001E-2</v>
      </c>
      <c r="O97" s="162">
        <f t="shared" si="32"/>
        <v>0.18003</v>
      </c>
      <c r="P97" s="162">
        <v>0</v>
      </c>
      <c r="Q97" s="162">
        <f t="shared" si="33"/>
        <v>0</v>
      </c>
      <c r="R97" s="162"/>
      <c r="S97" s="162"/>
      <c r="T97" s="163">
        <v>6.0010000000000003</v>
      </c>
      <c r="U97" s="162">
        <f t="shared" si="34"/>
        <v>18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99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>
        <v>86</v>
      </c>
      <c r="B98" s="160" t="s">
        <v>240</v>
      </c>
      <c r="C98" s="189" t="s">
        <v>241</v>
      </c>
      <c r="D98" s="162" t="s">
        <v>157</v>
      </c>
      <c r="E98" s="166">
        <v>7</v>
      </c>
      <c r="F98" s="168"/>
      <c r="G98" s="169">
        <f t="shared" si="28"/>
        <v>0</v>
      </c>
      <c r="H98" s="168"/>
      <c r="I98" s="169">
        <f t="shared" si="29"/>
        <v>0</v>
      </c>
      <c r="J98" s="168"/>
      <c r="K98" s="169">
        <f t="shared" si="30"/>
        <v>0</v>
      </c>
      <c r="L98" s="169">
        <v>21</v>
      </c>
      <c r="M98" s="169">
        <f t="shared" si="31"/>
        <v>0</v>
      </c>
      <c r="N98" s="162">
        <v>1.358E-2</v>
      </c>
      <c r="O98" s="162">
        <f t="shared" si="32"/>
        <v>9.5060000000000006E-2</v>
      </c>
      <c r="P98" s="162">
        <v>0</v>
      </c>
      <c r="Q98" s="162">
        <f t="shared" si="33"/>
        <v>0</v>
      </c>
      <c r="R98" s="162"/>
      <c r="S98" s="162"/>
      <c r="T98" s="163">
        <v>2.1419999999999999</v>
      </c>
      <c r="U98" s="162">
        <f t="shared" si="34"/>
        <v>14.99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99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>
        <v>87</v>
      </c>
      <c r="B99" s="160" t="s">
        <v>242</v>
      </c>
      <c r="C99" s="189" t="s">
        <v>243</v>
      </c>
      <c r="D99" s="162" t="s">
        <v>157</v>
      </c>
      <c r="E99" s="166">
        <v>19</v>
      </c>
      <c r="F99" s="168"/>
      <c r="G99" s="169">
        <f t="shared" si="28"/>
        <v>0</v>
      </c>
      <c r="H99" s="168"/>
      <c r="I99" s="169">
        <f t="shared" si="29"/>
        <v>0</v>
      </c>
      <c r="J99" s="168"/>
      <c r="K99" s="169">
        <f t="shared" si="30"/>
        <v>0</v>
      </c>
      <c r="L99" s="169">
        <v>21</v>
      </c>
      <c r="M99" s="169">
        <f t="shared" si="31"/>
        <v>0</v>
      </c>
      <c r="N99" s="162">
        <v>1.8939999999999999E-2</v>
      </c>
      <c r="O99" s="162">
        <f t="shared" si="32"/>
        <v>0.35986000000000001</v>
      </c>
      <c r="P99" s="162">
        <v>0</v>
      </c>
      <c r="Q99" s="162">
        <f t="shared" si="33"/>
        <v>0</v>
      </c>
      <c r="R99" s="162"/>
      <c r="S99" s="162"/>
      <c r="T99" s="163">
        <v>2.5379999999999998</v>
      </c>
      <c r="U99" s="162">
        <f t="shared" si="34"/>
        <v>48.22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99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>
        <v>88</v>
      </c>
      <c r="B100" s="160" t="s">
        <v>244</v>
      </c>
      <c r="C100" s="189" t="s">
        <v>245</v>
      </c>
      <c r="D100" s="162" t="s">
        <v>157</v>
      </c>
      <c r="E100" s="166">
        <v>19</v>
      </c>
      <c r="F100" s="168"/>
      <c r="G100" s="169">
        <f t="shared" si="28"/>
        <v>0</v>
      </c>
      <c r="H100" s="168"/>
      <c r="I100" s="169">
        <f t="shared" si="29"/>
        <v>0</v>
      </c>
      <c r="J100" s="168"/>
      <c r="K100" s="169">
        <f t="shared" si="30"/>
        <v>0</v>
      </c>
      <c r="L100" s="169">
        <v>21</v>
      </c>
      <c r="M100" s="169">
        <f t="shared" si="31"/>
        <v>0</v>
      </c>
      <c r="N100" s="162">
        <v>2.8799999999999999E-2</v>
      </c>
      <c r="O100" s="162">
        <f t="shared" si="32"/>
        <v>0.54720000000000002</v>
      </c>
      <c r="P100" s="162">
        <v>0</v>
      </c>
      <c r="Q100" s="162">
        <f t="shared" si="33"/>
        <v>0</v>
      </c>
      <c r="R100" s="162"/>
      <c r="S100" s="162"/>
      <c r="T100" s="163">
        <v>2.4020000000000001</v>
      </c>
      <c r="U100" s="162">
        <f t="shared" si="34"/>
        <v>45.64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99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>
        <v>89</v>
      </c>
      <c r="B101" s="160" t="s">
        <v>246</v>
      </c>
      <c r="C101" s="189" t="s">
        <v>247</v>
      </c>
      <c r="D101" s="162" t="s">
        <v>157</v>
      </c>
      <c r="E101" s="166">
        <v>22</v>
      </c>
      <c r="F101" s="168"/>
      <c r="G101" s="169">
        <f t="shared" si="28"/>
        <v>0</v>
      </c>
      <c r="H101" s="168"/>
      <c r="I101" s="169">
        <f t="shared" si="29"/>
        <v>0</v>
      </c>
      <c r="J101" s="168"/>
      <c r="K101" s="169">
        <f t="shared" si="30"/>
        <v>0</v>
      </c>
      <c r="L101" s="169">
        <v>21</v>
      </c>
      <c r="M101" s="169">
        <f t="shared" si="31"/>
        <v>0</v>
      </c>
      <c r="N101" s="162">
        <v>4.3929999999999997E-2</v>
      </c>
      <c r="O101" s="162">
        <f t="shared" si="32"/>
        <v>0.96645999999999999</v>
      </c>
      <c r="P101" s="162">
        <v>0</v>
      </c>
      <c r="Q101" s="162">
        <f t="shared" si="33"/>
        <v>0</v>
      </c>
      <c r="R101" s="162"/>
      <c r="S101" s="162"/>
      <c r="T101" s="163">
        <v>3.0680000000000001</v>
      </c>
      <c r="U101" s="162">
        <f t="shared" si="34"/>
        <v>67.5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99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>
        <v>90</v>
      </c>
      <c r="B102" s="160" t="s">
        <v>248</v>
      </c>
      <c r="C102" s="189" t="s">
        <v>249</v>
      </c>
      <c r="D102" s="162" t="s">
        <v>157</v>
      </c>
      <c r="E102" s="166">
        <v>3</v>
      </c>
      <c r="F102" s="168"/>
      <c r="G102" s="169">
        <f t="shared" si="28"/>
        <v>0</v>
      </c>
      <c r="H102" s="168"/>
      <c r="I102" s="169">
        <f t="shared" si="29"/>
        <v>0</v>
      </c>
      <c r="J102" s="168"/>
      <c r="K102" s="169">
        <f t="shared" si="30"/>
        <v>0</v>
      </c>
      <c r="L102" s="169">
        <v>21</v>
      </c>
      <c r="M102" s="169">
        <f t="shared" si="31"/>
        <v>0</v>
      </c>
      <c r="N102" s="162">
        <v>5.5669999999999997E-2</v>
      </c>
      <c r="O102" s="162">
        <f t="shared" si="32"/>
        <v>0.16700999999999999</v>
      </c>
      <c r="P102" s="162">
        <v>0</v>
      </c>
      <c r="Q102" s="162">
        <f t="shared" si="33"/>
        <v>0</v>
      </c>
      <c r="R102" s="162"/>
      <c r="S102" s="162"/>
      <c r="T102" s="163">
        <v>4.5030000000000001</v>
      </c>
      <c r="U102" s="162">
        <f t="shared" si="34"/>
        <v>13.51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99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2.5" outlineLevel="1" x14ac:dyDescent="0.2">
      <c r="A103" s="154">
        <v>91</v>
      </c>
      <c r="B103" s="160" t="s">
        <v>250</v>
      </c>
      <c r="C103" s="189" t="s">
        <v>251</v>
      </c>
      <c r="D103" s="162" t="s">
        <v>143</v>
      </c>
      <c r="E103" s="166">
        <v>1</v>
      </c>
      <c r="F103" s="168"/>
      <c r="G103" s="169">
        <f t="shared" si="28"/>
        <v>0</v>
      </c>
      <c r="H103" s="168"/>
      <c r="I103" s="169">
        <f t="shared" si="29"/>
        <v>0</v>
      </c>
      <c r="J103" s="168"/>
      <c r="K103" s="169">
        <f t="shared" si="30"/>
        <v>0</v>
      </c>
      <c r="L103" s="169">
        <v>21</v>
      </c>
      <c r="M103" s="169">
        <f t="shared" si="31"/>
        <v>0</v>
      </c>
      <c r="N103" s="162">
        <v>0</v>
      </c>
      <c r="O103" s="162">
        <f t="shared" si="32"/>
        <v>0</v>
      </c>
      <c r="P103" s="162">
        <v>0</v>
      </c>
      <c r="Q103" s="162">
        <f t="shared" si="33"/>
        <v>0</v>
      </c>
      <c r="R103" s="162"/>
      <c r="S103" s="162"/>
      <c r="T103" s="163">
        <v>0</v>
      </c>
      <c r="U103" s="162">
        <f t="shared" si="34"/>
        <v>0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129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54">
        <v>92</v>
      </c>
      <c r="B104" s="160" t="s">
        <v>252</v>
      </c>
      <c r="C104" s="189" t="s">
        <v>253</v>
      </c>
      <c r="D104" s="162" t="s">
        <v>143</v>
      </c>
      <c r="E104" s="166">
        <v>10</v>
      </c>
      <c r="F104" s="168"/>
      <c r="G104" s="169">
        <f t="shared" si="28"/>
        <v>0</v>
      </c>
      <c r="H104" s="168"/>
      <c r="I104" s="169">
        <f t="shared" si="29"/>
        <v>0</v>
      </c>
      <c r="J104" s="168"/>
      <c r="K104" s="169">
        <f t="shared" si="30"/>
        <v>0</v>
      </c>
      <c r="L104" s="169">
        <v>21</v>
      </c>
      <c r="M104" s="169">
        <f t="shared" si="31"/>
        <v>0</v>
      </c>
      <c r="N104" s="162">
        <v>0</v>
      </c>
      <c r="O104" s="162">
        <f t="shared" si="32"/>
        <v>0</v>
      </c>
      <c r="P104" s="162">
        <v>0</v>
      </c>
      <c r="Q104" s="162">
        <f t="shared" si="33"/>
        <v>0</v>
      </c>
      <c r="R104" s="162"/>
      <c r="S104" s="162"/>
      <c r="T104" s="163">
        <v>0</v>
      </c>
      <c r="U104" s="162">
        <f t="shared" si="34"/>
        <v>0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129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54">
        <v>93</v>
      </c>
      <c r="B105" s="160" t="s">
        <v>254</v>
      </c>
      <c r="C105" s="189" t="s">
        <v>255</v>
      </c>
      <c r="D105" s="162" t="s">
        <v>143</v>
      </c>
      <c r="E105" s="166">
        <v>3</v>
      </c>
      <c r="F105" s="168"/>
      <c r="G105" s="169">
        <f t="shared" si="28"/>
        <v>0</v>
      </c>
      <c r="H105" s="168"/>
      <c r="I105" s="169">
        <f t="shared" si="29"/>
        <v>0</v>
      </c>
      <c r="J105" s="168"/>
      <c r="K105" s="169">
        <f t="shared" si="30"/>
        <v>0</v>
      </c>
      <c r="L105" s="169">
        <v>21</v>
      </c>
      <c r="M105" s="169">
        <f t="shared" si="31"/>
        <v>0</v>
      </c>
      <c r="N105" s="162">
        <v>0</v>
      </c>
      <c r="O105" s="162">
        <f t="shared" si="32"/>
        <v>0</v>
      </c>
      <c r="P105" s="162">
        <v>0</v>
      </c>
      <c r="Q105" s="162">
        <f t="shared" si="33"/>
        <v>0</v>
      </c>
      <c r="R105" s="162"/>
      <c r="S105" s="162"/>
      <c r="T105" s="163">
        <v>0</v>
      </c>
      <c r="U105" s="162">
        <f t="shared" si="34"/>
        <v>0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129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54">
        <v>94</v>
      </c>
      <c r="B106" s="160" t="s">
        <v>256</v>
      </c>
      <c r="C106" s="189" t="s">
        <v>257</v>
      </c>
      <c r="D106" s="162" t="s">
        <v>143</v>
      </c>
      <c r="E106" s="166">
        <v>1</v>
      </c>
      <c r="F106" s="168"/>
      <c r="G106" s="169">
        <f t="shared" si="28"/>
        <v>0</v>
      </c>
      <c r="H106" s="168"/>
      <c r="I106" s="169">
        <f t="shared" si="29"/>
        <v>0</v>
      </c>
      <c r="J106" s="168"/>
      <c r="K106" s="169">
        <f t="shared" si="30"/>
        <v>0</v>
      </c>
      <c r="L106" s="169">
        <v>21</v>
      </c>
      <c r="M106" s="169">
        <f t="shared" si="31"/>
        <v>0</v>
      </c>
      <c r="N106" s="162">
        <v>0</v>
      </c>
      <c r="O106" s="162">
        <f t="shared" si="32"/>
        <v>0</v>
      </c>
      <c r="P106" s="162">
        <v>0</v>
      </c>
      <c r="Q106" s="162">
        <f t="shared" si="33"/>
        <v>0</v>
      </c>
      <c r="R106" s="162"/>
      <c r="S106" s="162"/>
      <c r="T106" s="163">
        <v>0</v>
      </c>
      <c r="U106" s="162">
        <f t="shared" si="34"/>
        <v>0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129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ht="22.5" outlineLevel="1" x14ac:dyDescent="0.2">
      <c r="A107" s="154">
        <v>95</v>
      </c>
      <c r="B107" s="160" t="s">
        <v>258</v>
      </c>
      <c r="C107" s="189" t="s">
        <v>259</v>
      </c>
      <c r="D107" s="162" t="s">
        <v>143</v>
      </c>
      <c r="E107" s="166">
        <v>7</v>
      </c>
      <c r="F107" s="168"/>
      <c r="G107" s="169">
        <f t="shared" si="28"/>
        <v>0</v>
      </c>
      <c r="H107" s="168"/>
      <c r="I107" s="169">
        <f t="shared" si="29"/>
        <v>0</v>
      </c>
      <c r="J107" s="168"/>
      <c r="K107" s="169">
        <f t="shared" si="30"/>
        <v>0</v>
      </c>
      <c r="L107" s="169">
        <v>21</v>
      </c>
      <c r="M107" s="169">
        <f t="shared" si="31"/>
        <v>0</v>
      </c>
      <c r="N107" s="162">
        <v>0</v>
      </c>
      <c r="O107" s="162">
        <f t="shared" si="32"/>
        <v>0</v>
      </c>
      <c r="P107" s="162">
        <v>0</v>
      </c>
      <c r="Q107" s="162">
        <f t="shared" si="33"/>
        <v>0</v>
      </c>
      <c r="R107" s="162"/>
      <c r="S107" s="162"/>
      <c r="T107" s="163">
        <v>0</v>
      </c>
      <c r="U107" s="162">
        <f t="shared" si="34"/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129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ht="22.5" outlineLevel="1" x14ac:dyDescent="0.2">
      <c r="A108" s="154">
        <v>96</v>
      </c>
      <c r="B108" s="160" t="s">
        <v>260</v>
      </c>
      <c r="C108" s="189" t="s">
        <v>261</v>
      </c>
      <c r="D108" s="162" t="s">
        <v>143</v>
      </c>
      <c r="E108" s="166">
        <v>3</v>
      </c>
      <c r="F108" s="168"/>
      <c r="G108" s="169">
        <f t="shared" si="28"/>
        <v>0</v>
      </c>
      <c r="H108" s="168"/>
      <c r="I108" s="169">
        <f t="shared" si="29"/>
        <v>0</v>
      </c>
      <c r="J108" s="168"/>
      <c r="K108" s="169">
        <f t="shared" si="30"/>
        <v>0</v>
      </c>
      <c r="L108" s="169">
        <v>21</v>
      </c>
      <c r="M108" s="169">
        <f t="shared" si="31"/>
        <v>0</v>
      </c>
      <c r="N108" s="162">
        <v>0</v>
      </c>
      <c r="O108" s="162">
        <f t="shared" si="32"/>
        <v>0</v>
      </c>
      <c r="P108" s="162">
        <v>0</v>
      </c>
      <c r="Q108" s="162">
        <f t="shared" si="33"/>
        <v>0</v>
      </c>
      <c r="R108" s="162"/>
      <c r="S108" s="162"/>
      <c r="T108" s="163">
        <v>0</v>
      </c>
      <c r="U108" s="162">
        <f t="shared" si="34"/>
        <v>0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129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54">
        <v>97</v>
      </c>
      <c r="B109" s="160" t="s">
        <v>262</v>
      </c>
      <c r="C109" s="189" t="s">
        <v>263</v>
      </c>
      <c r="D109" s="162" t="s">
        <v>143</v>
      </c>
      <c r="E109" s="166">
        <v>3</v>
      </c>
      <c r="F109" s="168"/>
      <c r="G109" s="169">
        <f t="shared" si="28"/>
        <v>0</v>
      </c>
      <c r="H109" s="168"/>
      <c r="I109" s="169">
        <f t="shared" si="29"/>
        <v>0</v>
      </c>
      <c r="J109" s="168"/>
      <c r="K109" s="169">
        <f t="shared" si="30"/>
        <v>0</v>
      </c>
      <c r="L109" s="169">
        <v>21</v>
      </c>
      <c r="M109" s="169">
        <f t="shared" si="31"/>
        <v>0</v>
      </c>
      <c r="N109" s="162">
        <v>0</v>
      </c>
      <c r="O109" s="162">
        <f t="shared" si="32"/>
        <v>0</v>
      </c>
      <c r="P109" s="162">
        <v>0</v>
      </c>
      <c r="Q109" s="162">
        <f t="shared" si="33"/>
        <v>0</v>
      </c>
      <c r="R109" s="162"/>
      <c r="S109" s="162"/>
      <c r="T109" s="163">
        <v>0</v>
      </c>
      <c r="U109" s="162">
        <f t="shared" si="34"/>
        <v>0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129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ht="22.5" outlineLevel="1" x14ac:dyDescent="0.2">
      <c r="A110" s="154">
        <v>98</v>
      </c>
      <c r="B110" s="160" t="s">
        <v>264</v>
      </c>
      <c r="C110" s="189" t="s">
        <v>265</v>
      </c>
      <c r="D110" s="162" t="s">
        <v>143</v>
      </c>
      <c r="E110" s="166">
        <v>3</v>
      </c>
      <c r="F110" s="168"/>
      <c r="G110" s="169">
        <f t="shared" si="28"/>
        <v>0</v>
      </c>
      <c r="H110" s="168"/>
      <c r="I110" s="169">
        <f t="shared" si="29"/>
        <v>0</v>
      </c>
      <c r="J110" s="168"/>
      <c r="K110" s="169">
        <f t="shared" si="30"/>
        <v>0</v>
      </c>
      <c r="L110" s="169">
        <v>21</v>
      </c>
      <c r="M110" s="169">
        <f t="shared" si="31"/>
        <v>0</v>
      </c>
      <c r="N110" s="162">
        <v>0</v>
      </c>
      <c r="O110" s="162">
        <f t="shared" si="32"/>
        <v>0</v>
      </c>
      <c r="P110" s="162">
        <v>0</v>
      </c>
      <c r="Q110" s="162">
        <f t="shared" si="33"/>
        <v>0</v>
      </c>
      <c r="R110" s="162"/>
      <c r="S110" s="162"/>
      <c r="T110" s="163">
        <v>0</v>
      </c>
      <c r="U110" s="162">
        <f t="shared" si="34"/>
        <v>0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129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ht="90" outlineLevel="1" x14ac:dyDescent="0.2">
      <c r="A111" s="154">
        <v>99</v>
      </c>
      <c r="B111" s="160" t="s">
        <v>266</v>
      </c>
      <c r="C111" s="189" t="s">
        <v>347</v>
      </c>
      <c r="D111" s="162" t="s">
        <v>143</v>
      </c>
      <c r="E111" s="166">
        <v>3</v>
      </c>
      <c r="F111" s="168"/>
      <c r="G111" s="169">
        <f t="shared" si="28"/>
        <v>0</v>
      </c>
      <c r="H111" s="168"/>
      <c r="I111" s="169">
        <f t="shared" si="29"/>
        <v>0</v>
      </c>
      <c r="J111" s="168"/>
      <c r="K111" s="169">
        <f t="shared" si="30"/>
        <v>0</v>
      </c>
      <c r="L111" s="169">
        <v>21</v>
      </c>
      <c r="M111" s="169">
        <f t="shared" si="31"/>
        <v>0</v>
      </c>
      <c r="N111" s="162">
        <v>0</v>
      </c>
      <c r="O111" s="162">
        <f t="shared" si="32"/>
        <v>0</v>
      </c>
      <c r="P111" s="162">
        <v>0</v>
      </c>
      <c r="Q111" s="162">
        <f t="shared" si="33"/>
        <v>0</v>
      </c>
      <c r="R111" s="162"/>
      <c r="S111" s="162"/>
      <c r="T111" s="163">
        <v>0</v>
      </c>
      <c r="U111" s="162">
        <f t="shared" si="34"/>
        <v>0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129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90" outlineLevel="1" x14ac:dyDescent="0.2">
      <c r="A112" s="154">
        <v>100</v>
      </c>
      <c r="B112" s="160" t="s">
        <v>267</v>
      </c>
      <c r="C112" s="189" t="s">
        <v>348</v>
      </c>
      <c r="D112" s="162" t="s">
        <v>143</v>
      </c>
      <c r="E112" s="166">
        <v>4</v>
      </c>
      <c r="F112" s="168"/>
      <c r="G112" s="169">
        <f t="shared" si="28"/>
        <v>0</v>
      </c>
      <c r="H112" s="168"/>
      <c r="I112" s="169">
        <f t="shared" si="29"/>
        <v>0</v>
      </c>
      <c r="J112" s="168"/>
      <c r="K112" s="169">
        <f t="shared" si="30"/>
        <v>0</v>
      </c>
      <c r="L112" s="169">
        <v>21</v>
      </c>
      <c r="M112" s="169">
        <f t="shared" si="31"/>
        <v>0</v>
      </c>
      <c r="N112" s="162">
        <v>0</v>
      </c>
      <c r="O112" s="162">
        <f t="shared" si="32"/>
        <v>0</v>
      </c>
      <c r="P112" s="162">
        <v>0</v>
      </c>
      <c r="Q112" s="162">
        <f t="shared" si="33"/>
        <v>0</v>
      </c>
      <c r="R112" s="162"/>
      <c r="S112" s="162"/>
      <c r="T112" s="163">
        <v>0</v>
      </c>
      <c r="U112" s="162">
        <f t="shared" si="34"/>
        <v>0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129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ht="78.75" outlineLevel="1" x14ac:dyDescent="0.2">
      <c r="A113" s="154">
        <v>101</v>
      </c>
      <c r="B113" s="160" t="s">
        <v>268</v>
      </c>
      <c r="C113" s="189" t="s">
        <v>350</v>
      </c>
      <c r="D113" s="162" t="s">
        <v>143</v>
      </c>
      <c r="E113" s="166">
        <v>1</v>
      </c>
      <c r="F113" s="168"/>
      <c r="G113" s="169">
        <f t="shared" si="28"/>
        <v>0</v>
      </c>
      <c r="H113" s="168"/>
      <c r="I113" s="169">
        <f t="shared" si="29"/>
        <v>0</v>
      </c>
      <c r="J113" s="168"/>
      <c r="K113" s="169">
        <f t="shared" si="30"/>
        <v>0</v>
      </c>
      <c r="L113" s="169">
        <v>21</v>
      </c>
      <c r="M113" s="169">
        <f t="shared" si="31"/>
        <v>0</v>
      </c>
      <c r="N113" s="162">
        <v>0</v>
      </c>
      <c r="O113" s="162">
        <f t="shared" si="32"/>
        <v>0</v>
      </c>
      <c r="P113" s="162">
        <v>0</v>
      </c>
      <c r="Q113" s="162">
        <f t="shared" si="33"/>
        <v>0</v>
      </c>
      <c r="R113" s="162"/>
      <c r="S113" s="162"/>
      <c r="T113" s="163">
        <v>0</v>
      </c>
      <c r="U113" s="162">
        <f t="shared" si="34"/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129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78.75" outlineLevel="1" x14ac:dyDescent="0.2">
      <c r="A114" s="154">
        <v>102</v>
      </c>
      <c r="B114" s="160" t="s">
        <v>269</v>
      </c>
      <c r="C114" s="189" t="s">
        <v>349</v>
      </c>
      <c r="D114" s="162" t="s">
        <v>143</v>
      </c>
      <c r="E114" s="166">
        <v>1</v>
      </c>
      <c r="F114" s="168"/>
      <c r="G114" s="169">
        <f>ROUND(E114*F114,2)</f>
        <v>0</v>
      </c>
      <c r="H114" s="168"/>
      <c r="I114" s="169">
        <f>ROUND(E114*H114,2)</f>
        <v>0</v>
      </c>
      <c r="J114" s="168"/>
      <c r="K114" s="169">
        <f>ROUND(E114*J114,2)</f>
        <v>0</v>
      </c>
      <c r="L114" s="169">
        <v>21</v>
      </c>
      <c r="M114" s="169">
        <f>G114*(1+L114/100)</f>
        <v>0</v>
      </c>
      <c r="N114" s="162">
        <v>0</v>
      </c>
      <c r="O114" s="162">
        <f>ROUND(E114*N114,5)</f>
        <v>0</v>
      </c>
      <c r="P114" s="162">
        <v>0</v>
      </c>
      <c r="Q114" s="162">
        <f>ROUND(E114*P114,5)</f>
        <v>0</v>
      </c>
      <c r="R114" s="162"/>
      <c r="S114" s="162"/>
      <c r="T114" s="163">
        <v>0</v>
      </c>
      <c r="U114" s="162">
        <f>ROUND(E114*T114,2)</f>
        <v>0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129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>
        <v>103</v>
      </c>
      <c r="B115" s="160" t="s">
        <v>270</v>
      </c>
      <c r="C115" s="189" t="s">
        <v>271</v>
      </c>
      <c r="D115" s="162" t="s">
        <v>143</v>
      </c>
      <c r="E115" s="166">
        <v>1</v>
      </c>
      <c r="F115" s="168"/>
      <c r="G115" s="169">
        <f t="shared" ref="G115:G127" si="35">ROUND(E115*F115,2)</f>
        <v>0</v>
      </c>
      <c r="H115" s="168"/>
      <c r="I115" s="169">
        <f t="shared" ref="I115:I127" si="36">ROUND(E115*H115,2)</f>
        <v>0</v>
      </c>
      <c r="J115" s="168"/>
      <c r="K115" s="169">
        <f t="shared" ref="K115:K127" si="37">ROUND(E115*J115,2)</f>
        <v>0</v>
      </c>
      <c r="L115" s="169">
        <v>21</v>
      </c>
      <c r="M115" s="169">
        <f t="shared" ref="M115:M127" si="38">G115*(1+L115/100)</f>
        <v>0</v>
      </c>
      <c r="N115" s="162">
        <v>0</v>
      </c>
      <c r="O115" s="162">
        <f t="shared" ref="O115:O127" si="39">ROUND(E115*N115,5)</f>
        <v>0</v>
      </c>
      <c r="P115" s="162">
        <v>0</v>
      </c>
      <c r="Q115" s="162">
        <f t="shared" ref="Q115:Q127" si="40">ROUND(E115*P115,5)</f>
        <v>0</v>
      </c>
      <c r="R115" s="162"/>
      <c r="S115" s="162"/>
      <c r="T115" s="163">
        <v>6.2E-2</v>
      </c>
      <c r="U115" s="162">
        <f t="shared" ref="U115:U127" si="41">ROUND(E115*T115,2)</f>
        <v>0.06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99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>
        <v>104</v>
      </c>
      <c r="B116" s="160" t="s">
        <v>272</v>
      </c>
      <c r="C116" s="189" t="s">
        <v>273</v>
      </c>
      <c r="D116" s="162" t="s">
        <v>143</v>
      </c>
      <c r="E116" s="166">
        <v>10</v>
      </c>
      <c r="F116" s="168"/>
      <c r="G116" s="169">
        <f t="shared" si="35"/>
        <v>0</v>
      </c>
      <c r="H116" s="168"/>
      <c r="I116" s="169">
        <f t="shared" si="36"/>
        <v>0</v>
      </c>
      <c r="J116" s="168"/>
      <c r="K116" s="169">
        <f t="shared" si="37"/>
        <v>0</v>
      </c>
      <c r="L116" s="169">
        <v>21</v>
      </c>
      <c r="M116" s="169">
        <f t="shared" si="38"/>
        <v>0</v>
      </c>
      <c r="N116" s="162">
        <v>0</v>
      </c>
      <c r="O116" s="162">
        <f t="shared" si="39"/>
        <v>0</v>
      </c>
      <c r="P116" s="162">
        <v>0</v>
      </c>
      <c r="Q116" s="162">
        <f t="shared" si="40"/>
        <v>0</v>
      </c>
      <c r="R116" s="162"/>
      <c r="S116" s="162"/>
      <c r="T116" s="163">
        <v>0.16500000000000001</v>
      </c>
      <c r="U116" s="162">
        <f t="shared" si="41"/>
        <v>1.65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99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>
        <v>105</v>
      </c>
      <c r="B117" s="160" t="s">
        <v>274</v>
      </c>
      <c r="C117" s="189" t="s">
        <v>275</v>
      </c>
      <c r="D117" s="162" t="s">
        <v>143</v>
      </c>
      <c r="E117" s="166">
        <v>6</v>
      </c>
      <c r="F117" s="168"/>
      <c r="G117" s="169">
        <f t="shared" si="35"/>
        <v>0</v>
      </c>
      <c r="H117" s="168"/>
      <c r="I117" s="169">
        <f t="shared" si="36"/>
        <v>0</v>
      </c>
      <c r="J117" s="168"/>
      <c r="K117" s="169">
        <f t="shared" si="37"/>
        <v>0</v>
      </c>
      <c r="L117" s="169">
        <v>21</v>
      </c>
      <c r="M117" s="169">
        <f t="shared" si="38"/>
        <v>0</v>
      </c>
      <c r="N117" s="162">
        <v>0</v>
      </c>
      <c r="O117" s="162">
        <f t="shared" si="39"/>
        <v>0</v>
      </c>
      <c r="P117" s="162">
        <v>0</v>
      </c>
      <c r="Q117" s="162">
        <f t="shared" si="40"/>
        <v>0</v>
      </c>
      <c r="R117" s="162"/>
      <c r="S117" s="162"/>
      <c r="T117" s="163">
        <v>0.22700000000000001</v>
      </c>
      <c r="U117" s="162">
        <f t="shared" si="41"/>
        <v>1.36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99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>
        <v>106</v>
      </c>
      <c r="B118" s="160" t="s">
        <v>276</v>
      </c>
      <c r="C118" s="189" t="s">
        <v>277</v>
      </c>
      <c r="D118" s="162" t="s">
        <v>143</v>
      </c>
      <c r="E118" s="166">
        <v>6</v>
      </c>
      <c r="F118" s="168"/>
      <c r="G118" s="169">
        <f t="shared" si="35"/>
        <v>0</v>
      </c>
      <c r="H118" s="168"/>
      <c r="I118" s="169">
        <f t="shared" si="36"/>
        <v>0</v>
      </c>
      <c r="J118" s="168"/>
      <c r="K118" s="169">
        <f t="shared" si="37"/>
        <v>0</v>
      </c>
      <c r="L118" s="169">
        <v>21</v>
      </c>
      <c r="M118" s="169">
        <f t="shared" si="38"/>
        <v>0</v>
      </c>
      <c r="N118" s="162">
        <v>0</v>
      </c>
      <c r="O118" s="162">
        <f t="shared" si="39"/>
        <v>0</v>
      </c>
      <c r="P118" s="162">
        <v>0</v>
      </c>
      <c r="Q118" s="162">
        <f t="shared" si="40"/>
        <v>0</v>
      </c>
      <c r="R118" s="162"/>
      <c r="S118" s="162"/>
      <c r="T118" s="163">
        <v>0.42199999999999999</v>
      </c>
      <c r="U118" s="162">
        <f t="shared" si="41"/>
        <v>2.5299999999999998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99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>
        <v>107</v>
      </c>
      <c r="B119" s="160" t="s">
        <v>278</v>
      </c>
      <c r="C119" s="189" t="s">
        <v>351</v>
      </c>
      <c r="D119" s="162" t="s">
        <v>143</v>
      </c>
      <c r="E119" s="166">
        <v>10</v>
      </c>
      <c r="F119" s="168"/>
      <c r="G119" s="169">
        <f t="shared" si="35"/>
        <v>0</v>
      </c>
      <c r="H119" s="168"/>
      <c r="I119" s="169">
        <f t="shared" si="36"/>
        <v>0</v>
      </c>
      <c r="J119" s="168"/>
      <c r="K119" s="169">
        <f t="shared" si="37"/>
        <v>0</v>
      </c>
      <c r="L119" s="169">
        <v>21</v>
      </c>
      <c r="M119" s="169">
        <f t="shared" si="38"/>
        <v>0</v>
      </c>
      <c r="N119" s="162">
        <v>0</v>
      </c>
      <c r="O119" s="162">
        <f t="shared" si="39"/>
        <v>0</v>
      </c>
      <c r="P119" s="162">
        <v>0</v>
      </c>
      <c r="Q119" s="162">
        <f t="shared" si="40"/>
        <v>0</v>
      </c>
      <c r="R119" s="162"/>
      <c r="S119" s="162"/>
      <c r="T119" s="163">
        <v>0</v>
      </c>
      <c r="U119" s="162">
        <f t="shared" si="41"/>
        <v>0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129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>
        <v>108</v>
      </c>
      <c r="B120" s="160" t="s">
        <v>279</v>
      </c>
      <c r="C120" s="189" t="s">
        <v>352</v>
      </c>
      <c r="D120" s="162" t="s">
        <v>143</v>
      </c>
      <c r="E120" s="166">
        <v>6</v>
      </c>
      <c r="F120" s="168"/>
      <c r="G120" s="169">
        <f t="shared" si="35"/>
        <v>0</v>
      </c>
      <c r="H120" s="168"/>
      <c r="I120" s="169">
        <f t="shared" si="36"/>
        <v>0</v>
      </c>
      <c r="J120" s="168"/>
      <c r="K120" s="169">
        <f t="shared" si="37"/>
        <v>0</v>
      </c>
      <c r="L120" s="169">
        <v>21</v>
      </c>
      <c r="M120" s="169">
        <f t="shared" si="38"/>
        <v>0</v>
      </c>
      <c r="N120" s="162">
        <v>0</v>
      </c>
      <c r="O120" s="162">
        <f t="shared" si="39"/>
        <v>0</v>
      </c>
      <c r="P120" s="162">
        <v>0</v>
      </c>
      <c r="Q120" s="162">
        <f t="shared" si="40"/>
        <v>0</v>
      </c>
      <c r="R120" s="162"/>
      <c r="S120" s="162"/>
      <c r="T120" s="163">
        <v>0</v>
      </c>
      <c r="U120" s="162">
        <f t="shared" si="41"/>
        <v>0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129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>
        <v>109</v>
      </c>
      <c r="B121" s="160" t="s">
        <v>280</v>
      </c>
      <c r="C121" s="189" t="s">
        <v>353</v>
      </c>
      <c r="D121" s="162" t="s">
        <v>143</v>
      </c>
      <c r="E121" s="166">
        <v>6</v>
      </c>
      <c r="F121" s="168"/>
      <c r="G121" s="169">
        <f t="shared" si="35"/>
        <v>0</v>
      </c>
      <c r="H121" s="168"/>
      <c r="I121" s="169">
        <f t="shared" si="36"/>
        <v>0</v>
      </c>
      <c r="J121" s="168"/>
      <c r="K121" s="169">
        <f t="shared" si="37"/>
        <v>0</v>
      </c>
      <c r="L121" s="169">
        <v>21</v>
      </c>
      <c r="M121" s="169">
        <f t="shared" si="38"/>
        <v>0</v>
      </c>
      <c r="N121" s="162">
        <v>0</v>
      </c>
      <c r="O121" s="162">
        <f t="shared" si="39"/>
        <v>0</v>
      </c>
      <c r="P121" s="162">
        <v>0</v>
      </c>
      <c r="Q121" s="162">
        <f t="shared" si="40"/>
        <v>0</v>
      </c>
      <c r="R121" s="162"/>
      <c r="S121" s="162"/>
      <c r="T121" s="163">
        <v>0</v>
      </c>
      <c r="U121" s="162">
        <f t="shared" si="41"/>
        <v>0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129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>
        <v>110</v>
      </c>
      <c r="B122" s="160" t="s">
        <v>281</v>
      </c>
      <c r="C122" s="189" t="s">
        <v>282</v>
      </c>
      <c r="D122" s="162" t="s">
        <v>143</v>
      </c>
      <c r="E122" s="166">
        <v>15</v>
      </c>
      <c r="F122" s="168"/>
      <c r="G122" s="169">
        <f t="shared" si="35"/>
        <v>0</v>
      </c>
      <c r="H122" s="168"/>
      <c r="I122" s="169">
        <f t="shared" si="36"/>
        <v>0</v>
      </c>
      <c r="J122" s="168"/>
      <c r="K122" s="169">
        <f t="shared" si="37"/>
        <v>0</v>
      </c>
      <c r="L122" s="169">
        <v>21</v>
      </c>
      <c r="M122" s="169">
        <f t="shared" si="38"/>
        <v>0</v>
      </c>
      <c r="N122" s="162">
        <v>7.5000000000000002E-4</v>
      </c>
      <c r="O122" s="162">
        <f t="shared" si="39"/>
        <v>1.125E-2</v>
      </c>
      <c r="P122" s="162">
        <v>0</v>
      </c>
      <c r="Q122" s="162">
        <f t="shared" si="40"/>
        <v>0</v>
      </c>
      <c r="R122" s="162"/>
      <c r="S122" s="162"/>
      <c r="T122" s="163">
        <v>0.20599999999999999</v>
      </c>
      <c r="U122" s="162">
        <f t="shared" si="41"/>
        <v>3.09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99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>
        <v>111</v>
      </c>
      <c r="B123" s="160" t="s">
        <v>283</v>
      </c>
      <c r="C123" s="189" t="s">
        <v>284</v>
      </c>
      <c r="D123" s="162" t="s">
        <v>143</v>
      </c>
      <c r="E123" s="166">
        <v>15</v>
      </c>
      <c r="F123" s="168"/>
      <c r="G123" s="169">
        <f t="shared" si="35"/>
        <v>0</v>
      </c>
      <c r="H123" s="168"/>
      <c r="I123" s="169">
        <f t="shared" si="36"/>
        <v>0</v>
      </c>
      <c r="J123" s="168"/>
      <c r="K123" s="169">
        <f t="shared" si="37"/>
        <v>0</v>
      </c>
      <c r="L123" s="169">
        <v>21</v>
      </c>
      <c r="M123" s="169">
        <f t="shared" si="38"/>
        <v>0</v>
      </c>
      <c r="N123" s="162">
        <v>0</v>
      </c>
      <c r="O123" s="162">
        <f t="shared" si="39"/>
        <v>0</v>
      </c>
      <c r="P123" s="162">
        <v>0</v>
      </c>
      <c r="Q123" s="162">
        <f t="shared" si="40"/>
        <v>0</v>
      </c>
      <c r="R123" s="162"/>
      <c r="S123" s="162"/>
      <c r="T123" s="163">
        <v>0</v>
      </c>
      <c r="U123" s="162">
        <f t="shared" si="41"/>
        <v>0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99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>
        <v>112</v>
      </c>
      <c r="B124" s="160" t="s">
        <v>285</v>
      </c>
      <c r="C124" s="189" t="s">
        <v>286</v>
      </c>
      <c r="D124" s="162" t="s">
        <v>143</v>
      </c>
      <c r="E124" s="166">
        <v>8</v>
      </c>
      <c r="F124" s="168"/>
      <c r="G124" s="169">
        <f t="shared" si="35"/>
        <v>0</v>
      </c>
      <c r="H124" s="168"/>
      <c r="I124" s="169">
        <f t="shared" si="36"/>
        <v>0</v>
      </c>
      <c r="J124" s="168"/>
      <c r="K124" s="169">
        <f t="shared" si="37"/>
        <v>0</v>
      </c>
      <c r="L124" s="169">
        <v>21</v>
      </c>
      <c r="M124" s="169">
        <f t="shared" si="38"/>
        <v>0</v>
      </c>
      <c r="N124" s="162">
        <v>0</v>
      </c>
      <c r="O124" s="162">
        <f t="shared" si="39"/>
        <v>0</v>
      </c>
      <c r="P124" s="162">
        <v>0</v>
      </c>
      <c r="Q124" s="162">
        <f t="shared" si="40"/>
        <v>0</v>
      </c>
      <c r="R124" s="162"/>
      <c r="S124" s="162"/>
      <c r="T124" s="163">
        <v>0</v>
      </c>
      <c r="U124" s="162">
        <f t="shared" si="41"/>
        <v>0</v>
      </c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99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>
        <v>113</v>
      </c>
      <c r="B125" s="160" t="s">
        <v>287</v>
      </c>
      <c r="C125" s="189" t="s">
        <v>288</v>
      </c>
      <c r="D125" s="162" t="s">
        <v>143</v>
      </c>
      <c r="E125" s="166">
        <v>20</v>
      </c>
      <c r="F125" s="168"/>
      <c r="G125" s="169">
        <f t="shared" si="35"/>
        <v>0</v>
      </c>
      <c r="H125" s="168"/>
      <c r="I125" s="169">
        <f t="shared" si="36"/>
        <v>0</v>
      </c>
      <c r="J125" s="168"/>
      <c r="K125" s="169">
        <f t="shared" si="37"/>
        <v>0</v>
      </c>
      <c r="L125" s="169">
        <v>21</v>
      </c>
      <c r="M125" s="169">
        <f t="shared" si="38"/>
        <v>0</v>
      </c>
      <c r="N125" s="162">
        <v>2.4000000000000001E-4</v>
      </c>
      <c r="O125" s="162">
        <f t="shared" si="39"/>
        <v>4.7999999999999996E-3</v>
      </c>
      <c r="P125" s="162">
        <v>0</v>
      </c>
      <c r="Q125" s="162">
        <f t="shared" si="40"/>
        <v>0</v>
      </c>
      <c r="R125" s="162"/>
      <c r="S125" s="162"/>
      <c r="T125" s="163">
        <v>0.27800000000000002</v>
      </c>
      <c r="U125" s="162">
        <f t="shared" si="41"/>
        <v>5.56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99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>
        <v>114</v>
      </c>
      <c r="B126" s="160" t="s">
        <v>289</v>
      </c>
      <c r="C126" s="189" t="s">
        <v>290</v>
      </c>
      <c r="D126" s="162" t="s">
        <v>0</v>
      </c>
      <c r="E126" s="166"/>
      <c r="F126" s="168"/>
      <c r="G126" s="169">
        <f t="shared" si="35"/>
        <v>0</v>
      </c>
      <c r="H126" s="168"/>
      <c r="I126" s="169">
        <f t="shared" si="36"/>
        <v>0</v>
      </c>
      <c r="J126" s="168"/>
      <c r="K126" s="169">
        <f t="shared" si="37"/>
        <v>0</v>
      </c>
      <c r="L126" s="169">
        <v>21</v>
      </c>
      <c r="M126" s="169">
        <f t="shared" si="38"/>
        <v>0</v>
      </c>
      <c r="N126" s="162">
        <v>0</v>
      </c>
      <c r="O126" s="162">
        <f t="shared" si="39"/>
        <v>0</v>
      </c>
      <c r="P126" s="162">
        <v>0</v>
      </c>
      <c r="Q126" s="162">
        <f t="shared" si="40"/>
        <v>0</v>
      </c>
      <c r="R126" s="162"/>
      <c r="S126" s="162"/>
      <c r="T126" s="163">
        <v>0</v>
      </c>
      <c r="U126" s="162">
        <f t="shared" si="41"/>
        <v>0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99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>
        <v>115</v>
      </c>
      <c r="B127" s="160" t="s">
        <v>291</v>
      </c>
      <c r="C127" s="189" t="s">
        <v>292</v>
      </c>
      <c r="D127" s="162" t="s">
        <v>0</v>
      </c>
      <c r="E127" s="166"/>
      <c r="F127" s="168"/>
      <c r="G127" s="169">
        <f t="shared" si="35"/>
        <v>0</v>
      </c>
      <c r="H127" s="168"/>
      <c r="I127" s="169">
        <f t="shared" si="36"/>
        <v>0</v>
      </c>
      <c r="J127" s="168"/>
      <c r="K127" s="169">
        <f t="shared" si="37"/>
        <v>0</v>
      </c>
      <c r="L127" s="169">
        <v>21</v>
      </c>
      <c r="M127" s="169">
        <f t="shared" si="38"/>
        <v>0</v>
      </c>
      <c r="N127" s="162">
        <v>0</v>
      </c>
      <c r="O127" s="162">
        <f t="shared" si="39"/>
        <v>0</v>
      </c>
      <c r="P127" s="162">
        <v>0</v>
      </c>
      <c r="Q127" s="162">
        <f t="shared" si="40"/>
        <v>0</v>
      </c>
      <c r="R127" s="162"/>
      <c r="S127" s="162"/>
      <c r="T127" s="163">
        <v>0</v>
      </c>
      <c r="U127" s="162">
        <f t="shared" si="41"/>
        <v>0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99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x14ac:dyDescent="0.2">
      <c r="A128" s="155" t="s">
        <v>94</v>
      </c>
      <c r="B128" s="161" t="s">
        <v>63</v>
      </c>
      <c r="C128" s="190" t="s">
        <v>64</v>
      </c>
      <c r="D128" s="164"/>
      <c r="E128" s="167"/>
      <c r="F128" s="170"/>
      <c r="G128" s="170">
        <f>SUMIF(AE129:AE132,"&lt;&gt;NOR",G129:G132)</f>
        <v>0</v>
      </c>
      <c r="H128" s="170"/>
      <c r="I128" s="170">
        <f>SUM(I129:I132)</f>
        <v>0</v>
      </c>
      <c r="J128" s="170"/>
      <c r="K128" s="170">
        <f>SUM(K129:K132)</f>
        <v>0</v>
      </c>
      <c r="L128" s="170"/>
      <c r="M128" s="170">
        <f>SUM(M129:M132)</f>
        <v>0</v>
      </c>
      <c r="N128" s="164"/>
      <c r="O128" s="164">
        <f>SUM(O129:O132)</f>
        <v>1.06</v>
      </c>
      <c r="P128" s="164"/>
      <c r="Q128" s="164">
        <f>SUM(Q129:Q132)</f>
        <v>0</v>
      </c>
      <c r="R128" s="164"/>
      <c r="S128" s="164"/>
      <c r="T128" s="165"/>
      <c r="U128" s="164">
        <f>SUM(U129:U132)</f>
        <v>304</v>
      </c>
      <c r="AE128" t="s">
        <v>95</v>
      </c>
    </row>
    <row r="129" spans="1:60" outlineLevel="1" x14ac:dyDescent="0.2">
      <c r="A129" s="154">
        <v>116</v>
      </c>
      <c r="B129" s="160" t="s">
        <v>293</v>
      </c>
      <c r="C129" s="189" t="s">
        <v>294</v>
      </c>
      <c r="D129" s="162" t="s">
        <v>295</v>
      </c>
      <c r="E129" s="166">
        <v>1000</v>
      </c>
      <c r="F129" s="168"/>
      <c r="G129" s="169">
        <f>ROUND(E129*F129,2)</f>
        <v>0</v>
      </c>
      <c r="H129" s="168"/>
      <c r="I129" s="169">
        <f>ROUND(E129*H129,2)</f>
        <v>0</v>
      </c>
      <c r="J129" s="168"/>
      <c r="K129" s="169">
        <f>ROUND(E129*J129,2)</f>
        <v>0</v>
      </c>
      <c r="L129" s="169">
        <v>21</v>
      </c>
      <c r="M129" s="169">
        <f>G129*(1+L129/100)</f>
        <v>0</v>
      </c>
      <c r="N129" s="162">
        <v>6.0000000000000002E-5</v>
      </c>
      <c r="O129" s="162">
        <f>ROUND(E129*N129,5)</f>
        <v>0.06</v>
      </c>
      <c r="P129" s="162">
        <v>0</v>
      </c>
      <c r="Q129" s="162">
        <f>ROUND(E129*P129,5)</f>
        <v>0</v>
      </c>
      <c r="R129" s="162"/>
      <c r="S129" s="162"/>
      <c r="T129" s="163">
        <v>0.30399999999999999</v>
      </c>
      <c r="U129" s="162">
        <f>ROUND(E129*T129,2)</f>
        <v>304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99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>
        <v>117</v>
      </c>
      <c r="B130" s="160" t="s">
        <v>296</v>
      </c>
      <c r="C130" s="189" t="s">
        <v>297</v>
      </c>
      <c r="D130" s="162" t="s">
        <v>134</v>
      </c>
      <c r="E130" s="166">
        <v>1</v>
      </c>
      <c r="F130" s="168"/>
      <c r="G130" s="169">
        <f>ROUND(E130*F130,2)</f>
        <v>0</v>
      </c>
      <c r="H130" s="168"/>
      <c r="I130" s="169">
        <f>ROUND(E130*H130,2)</f>
        <v>0</v>
      </c>
      <c r="J130" s="168"/>
      <c r="K130" s="169">
        <f>ROUND(E130*J130,2)</f>
        <v>0</v>
      </c>
      <c r="L130" s="169">
        <v>21</v>
      </c>
      <c r="M130" s="169">
        <f>G130*(1+L130/100)</f>
        <v>0</v>
      </c>
      <c r="N130" s="162">
        <v>1</v>
      </c>
      <c r="O130" s="162">
        <f>ROUND(E130*N130,5)</f>
        <v>1</v>
      </c>
      <c r="P130" s="162">
        <v>0</v>
      </c>
      <c r="Q130" s="162">
        <f>ROUND(E130*P130,5)</f>
        <v>0</v>
      </c>
      <c r="R130" s="162"/>
      <c r="S130" s="162"/>
      <c r="T130" s="163">
        <v>0</v>
      </c>
      <c r="U130" s="162">
        <f>ROUND(E130*T130,2)</f>
        <v>0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129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>
        <v>118</v>
      </c>
      <c r="B131" s="160" t="s">
        <v>298</v>
      </c>
      <c r="C131" s="189" t="s">
        <v>299</v>
      </c>
      <c r="D131" s="162" t="s">
        <v>0</v>
      </c>
      <c r="E131" s="166"/>
      <c r="F131" s="168"/>
      <c r="G131" s="169">
        <f>ROUND(E131*F131,2)</f>
        <v>0</v>
      </c>
      <c r="H131" s="168"/>
      <c r="I131" s="169">
        <f>ROUND(E131*H131,2)</f>
        <v>0</v>
      </c>
      <c r="J131" s="168"/>
      <c r="K131" s="169">
        <f>ROUND(E131*J131,2)</f>
        <v>0</v>
      </c>
      <c r="L131" s="169">
        <v>21</v>
      </c>
      <c r="M131" s="169">
        <f>G131*(1+L131/100)</f>
        <v>0</v>
      </c>
      <c r="N131" s="162">
        <v>0</v>
      </c>
      <c r="O131" s="162">
        <f>ROUND(E131*N131,5)</f>
        <v>0</v>
      </c>
      <c r="P131" s="162">
        <v>0</v>
      </c>
      <c r="Q131" s="162">
        <f>ROUND(E131*P131,5)</f>
        <v>0</v>
      </c>
      <c r="R131" s="162"/>
      <c r="S131" s="162"/>
      <c r="T131" s="163">
        <v>0</v>
      </c>
      <c r="U131" s="162">
        <f>ROUND(E131*T131,2)</f>
        <v>0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99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>
        <v>119</v>
      </c>
      <c r="B132" s="160" t="s">
        <v>300</v>
      </c>
      <c r="C132" s="189" t="s">
        <v>301</v>
      </c>
      <c r="D132" s="162" t="s">
        <v>0</v>
      </c>
      <c r="E132" s="166"/>
      <c r="F132" s="168"/>
      <c r="G132" s="169">
        <f>ROUND(E132*F132,2)</f>
        <v>0</v>
      </c>
      <c r="H132" s="168"/>
      <c r="I132" s="169">
        <f>ROUND(E132*H132,2)</f>
        <v>0</v>
      </c>
      <c r="J132" s="168"/>
      <c r="K132" s="169">
        <f>ROUND(E132*J132,2)</f>
        <v>0</v>
      </c>
      <c r="L132" s="169">
        <v>21</v>
      </c>
      <c r="M132" s="169">
        <f>G132*(1+L132/100)</f>
        <v>0</v>
      </c>
      <c r="N132" s="162">
        <v>0</v>
      </c>
      <c r="O132" s="162">
        <f>ROUND(E132*N132,5)</f>
        <v>0</v>
      </c>
      <c r="P132" s="162">
        <v>0</v>
      </c>
      <c r="Q132" s="162">
        <f>ROUND(E132*P132,5)</f>
        <v>0</v>
      </c>
      <c r="R132" s="162"/>
      <c r="S132" s="162"/>
      <c r="T132" s="163">
        <v>0</v>
      </c>
      <c r="U132" s="162">
        <f>ROUND(E132*T132,2)</f>
        <v>0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99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x14ac:dyDescent="0.2">
      <c r="A133" s="155" t="s">
        <v>94</v>
      </c>
      <c r="B133" s="161" t="s">
        <v>65</v>
      </c>
      <c r="C133" s="190" t="s">
        <v>66</v>
      </c>
      <c r="D133" s="164"/>
      <c r="E133" s="167"/>
      <c r="F133" s="170"/>
      <c r="G133" s="170">
        <f>SUMIF(AE134:AE137,"&lt;&gt;NOR",G134:G137)</f>
        <v>0</v>
      </c>
      <c r="H133" s="170"/>
      <c r="I133" s="170">
        <f>SUM(I134:I137)</f>
        <v>0</v>
      </c>
      <c r="J133" s="170"/>
      <c r="K133" s="170">
        <f>SUM(K134:K137)</f>
        <v>0</v>
      </c>
      <c r="L133" s="170"/>
      <c r="M133" s="170">
        <f>SUM(M134:M137)</f>
        <v>0</v>
      </c>
      <c r="N133" s="164"/>
      <c r="O133" s="164">
        <f>SUM(O134:O137)</f>
        <v>6.412000000000001E-2</v>
      </c>
      <c r="P133" s="164"/>
      <c r="Q133" s="164">
        <f>SUM(Q134:Q137)</f>
        <v>0</v>
      </c>
      <c r="R133" s="164"/>
      <c r="S133" s="164"/>
      <c r="T133" s="165"/>
      <c r="U133" s="164">
        <f>SUM(U134:U137)</f>
        <v>68.44</v>
      </c>
      <c r="AE133" t="s">
        <v>95</v>
      </c>
    </row>
    <row r="134" spans="1:60" outlineLevel="1" x14ac:dyDescent="0.2">
      <c r="A134" s="154">
        <v>120</v>
      </c>
      <c r="B134" s="160" t="s">
        <v>302</v>
      </c>
      <c r="C134" s="189" t="s">
        <v>303</v>
      </c>
      <c r="D134" s="162" t="s">
        <v>115</v>
      </c>
      <c r="E134" s="166">
        <v>84</v>
      </c>
      <c r="F134" s="168"/>
      <c r="G134" s="169">
        <f>ROUND(E134*F134,2)</f>
        <v>0</v>
      </c>
      <c r="H134" s="168"/>
      <c r="I134" s="169">
        <f>ROUND(E134*H134,2)</f>
        <v>0</v>
      </c>
      <c r="J134" s="168"/>
      <c r="K134" s="169">
        <f>ROUND(E134*J134,2)</f>
        <v>0</v>
      </c>
      <c r="L134" s="169">
        <v>21</v>
      </c>
      <c r="M134" s="169">
        <f>G134*(1+L134/100)</f>
        <v>0</v>
      </c>
      <c r="N134" s="162">
        <v>3.1E-4</v>
      </c>
      <c r="O134" s="162">
        <f>ROUND(E134*N134,5)</f>
        <v>2.6040000000000001E-2</v>
      </c>
      <c r="P134" s="162">
        <v>0</v>
      </c>
      <c r="Q134" s="162">
        <f>ROUND(E134*P134,5)</f>
        <v>0</v>
      </c>
      <c r="R134" s="162"/>
      <c r="S134" s="162"/>
      <c r="T134" s="163">
        <v>0.40300000000000002</v>
      </c>
      <c r="U134" s="162">
        <f>ROUND(E134*T134,2)</f>
        <v>33.85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99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>
        <v>121</v>
      </c>
      <c r="B135" s="160" t="s">
        <v>304</v>
      </c>
      <c r="C135" s="189" t="s">
        <v>305</v>
      </c>
      <c r="D135" s="162" t="s">
        <v>122</v>
      </c>
      <c r="E135" s="166">
        <v>24</v>
      </c>
      <c r="F135" s="168"/>
      <c r="G135" s="169">
        <f>ROUND(E135*F135,2)</f>
        <v>0</v>
      </c>
      <c r="H135" s="168"/>
      <c r="I135" s="169">
        <f>ROUND(E135*H135,2)</f>
        <v>0</v>
      </c>
      <c r="J135" s="168"/>
      <c r="K135" s="169">
        <f>ROUND(E135*J135,2)</f>
        <v>0</v>
      </c>
      <c r="L135" s="169">
        <v>21</v>
      </c>
      <c r="M135" s="169">
        <f>G135*(1+L135/100)</f>
        <v>0</v>
      </c>
      <c r="N135" s="162">
        <v>6.9999999999999994E-5</v>
      </c>
      <c r="O135" s="162">
        <f>ROUND(E135*N135,5)</f>
        <v>1.6800000000000001E-3</v>
      </c>
      <c r="P135" s="162">
        <v>0</v>
      </c>
      <c r="Q135" s="162">
        <f>ROUND(E135*P135,5)</f>
        <v>0</v>
      </c>
      <c r="R135" s="162"/>
      <c r="S135" s="162"/>
      <c r="T135" s="163">
        <v>8.6999999999999994E-2</v>
      </c>
      <c r="U135" s="162">
        <f>ROUND(E135*T135,2)</f>
        <v>2.09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99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>
        <v>122</v>
      </c>
      <c r="B136" s="160" t="s">
        <v>306</v>
      </c>
      <c r="C136" s="189" t="s">
        <v>307</v>
      </c>
      <c r="D136" s="162" t="s">
        <v>122</v>
      </c>
      <c r="E136" s="166">
        <v>18</v>
      </c>
      <c r="F136" s="168"/>
      <c r="G136" s="169">
        <f>ROUND(E136*F136,2)</f>
        <v>0</v>
      </c>
      <c r="H136" s="168"/>
      <c r="I136" s="169">
        <f>ROUND(E136*H136,2)</f>
        <v>0</v>
      </c>
      <c r="J136" s="168"/>
      <c r="K136" s="169">
        <f>ROUND(E136*J136,2)</f>
        <v>0</v>
      </c>
      <c r="L136" s="169">
        <v>21</v>
      </c>
      <c r="M136" s="169">
        <f>G136*(1+L136/100)</f>
        <v>0</v>
      </c>
      <c r="N136" s="162">
        <v>1.3999999999999999E-4</v>
      </c>
      <c r="O136" s="162">
        <f>ROUND(E136*N136,5)</f>
        <v>2.5200000000000001E-3</v>
      </c>
      <c r="P136" s="162">
        <v>0</v>
      </c>
      <c r="Q136" s="162">
        <f>ROUND(E136*P136,5)</f>
        <v>0</v>
      </c>
      <c r="R136" s="162"/>
      <c r="S136" s="162"/>
      <c r="T136" s="163">
        <v>0.125</v>
      </c>
      <c r="U136" s="162">
        <f>ROUND(E136*T136,2)</f>
        <v>2.25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99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>
        <v>123</v>
      </c>
      <c r="B137" s="160" t="s">
        <v>308</v>
      </c>
      <c r="C137" s="189" t="s">
        <v>309</v>
      </c>
      <c r="D137" s="162" t="s">
        <v>122</v>
      </c>
      <c r="E137" s="166">
        <v>242</v>
      </c>
      <c r="F137" s="168"/>
      <c r="G137" s="169">
        <f>ROUND(E137*F137,2)</f>
        <v>0</v>
      </c>
      <c r="H137" s="168"/>
      <c r="I137" s="169">
        <f>ROUND(E137*H137,2)</f>
        <v>0</v>
      </c>
      <c r="J137" s="168"/>
      <c r="K137" s="169">
        <f>ROUND(E137*J137,2)</f>
        <v>0</v>
      </c>
      <c r="L137" s="169">
        <v>21</v>
      </c>
      <c r="M137" s="169">
        <f>G137*(1+L137/100)</f>
        <v>0</v>
      </c>
      <c r="N137" s="162">
        <v>1.3999999999999999E-4</v>
      </c>
      <c r="O137" s="162">
        <f>ROUND(E137*N137,5)</f>
        <v>3.388E-2</v>
      </c>
      <c r="P137" s="162">
        <v>0</v>
      </c>
      <c r="Q137" s="162">
        <f>ROUND(E137*P137,5)</f>
        <v>0</v>
      </c>
      <c r="R137" s="162"/>
      <c r="S137" s="162"/>
      <c r="T137" s="163">
        <v>0.125</v>
      </c>
      <c r="U137" s="162">
        <f>ROUND(E137*T137,2)</f>
        <v>30.25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99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x14ac:dyDescent="0.2">
      <c r="A138" s="155" t="s">
        <v>94</v>
      </c>
      <c r="B138" s="161" t="s">
        <v>67</v>
      </c>
      <c r="C138" s="190" t="s">
        <v>26</v>
      </c>
      <c r="D138" s="164"/>
      <c r="E138" s="167"/>
      <c r="F138" s="170"/>
      <c r="G138" s="170">
        <f>SUMIF(AE139:AE141,"&lt;&gt;NOR",G139:G141)</f>
        <v>0</v>
      </c>
      <c r="H138" s="170"/>
      <c r="I138" s="170">
        <f>SUM(I139:I141)</f>
        <v>0</v>
      </c>
      <c r="J138" s="170"/>
      <c r="K138" s="170">
        <f>SUM(K139:K141)</f>
        <v>0</v>
      </c>
      <c r="L138" s="170"/>
      <c r="M138" s="170">
        <f>SUM(M139:M141)</f>
        <v>0</v>
      </c>
      <c r="N138" s="164"/>
      <c r="O138" s="164">
        <f>SUM(O139:O141)</f>
        <v>0</v>
      </c>
      <c r="P138" s="164"/>
      <c r="Q138" s="164">
        <f>SUM(Q139:Q141)</f>
        <v>0</v>
      </c>
      <c r="R138" s="164"/>
      <c r="S138" s="164"/>
      <c r="T138" s="165"/>
      <c r="U138" s="164">
        <f>SUM(U139:U141)</f>
        <v>0</v>
      </c>
      <c r="AE138" t="s">
        <v>95</v>
      </c>
    </row>
    <row r="139" spans="1:60" outlineLevel="1" x14ac:dyDescent="0.2">
      <c r="A139" s="154">
        <v>124</v>
      </c>
      <c r="B139" s="160" t="s">
        <v>310</v>
      </c>
      <c r="C139" s="189" t="s">
        <v>311</v>
      </c>
      <c r="D139" s="162" t="s">
        <v>312</v>
      </c>
      <c r="E139" s="166">
        <v>1</v>
      </c>
      <c r="F139" s="168"/>
      <c r="G139" s="169">
        <f>ROUND(E139*F139,2)</f>
        <v>0</v>
      </c>
      <c r="H139" s="168"/>
      <c r="I139" s="169">
        <f>ROUND(E139*H139,2)</f>
        <v>0</v>
      </c>
      <c r="J139" s="168"/>
      <c r="K139" s="169">
        <f>ROUND(E139*J139,2)</f>
        <v>0</v>
      </c>
      <c r="L139" s="169">
        <v>21</v>
      </c>
      <c r="M139" s="169">
        <f>G139*(1+L139/100)</f>
        <v>0</v>
      </c>
      <c r="N139" s="162">
        <v>0</v>
      </c>
      <c r="O139" s="162">
        <f>ROUND(E139*N139,5)</f>
        <v>0</v>
      </c>
      <c r="P139" s="162">
        <v>0</v>
      </c>
      <c r="Q139" s="162">
        <f>ROUND(E139*P139,5)</f>
        <v>0</v>
      </c>
      <c r="R139" s="162"/>
      <c r="S139" s="162"/>
      <c r="T139" s="163">
        <v>0</v>
      </c>
      <c r="U139" s="162">
        <f>ROUND(E139*T139,2)</f>
        <v>0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313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>
        <v>125</v>
      </c>
      <c r="B140" s="160" t="s">
        <v>314</v>
      </c>
      <c r="C140" s="189" t="s">
        <v>315</v>
      </c>
      <c r="D140" s="162" t="s">
        <v>312</v>
      </c>
      <c r="E140" s="166">
        <v>1</v>
      </c>
      <c r="F140" s="168"/>
      <c r="G140" s="169">
        <f>ROUND(E140*F140,2)</f>
        <v>0</v>
      </c>
      <c r="H140" s="168"/>
      <c r="I140" s="169">
        <f>ROUND(E140*H140,2)</f>
        <v>0</v>
      </c>
      <c r="J140" s="168"/>
      <c r="K140" s="169">
        <f>ROUND(E140*J140,2)</f>
        <v>0</v>
      </c>
      <c r="L140" s="169">
        <v>21</v>
      </c>
      <c r="M140" s="169">
        <f>G140*(1+L140/100)</f>
        <v>0</v>
      </c>
      <c r="N140" s="162">
        <v>0</v>
      </c>
      <c r="O140" s="162">
        <f>ROUND(E140*N140,5)</f>
        <v>0</v>
      </c>
      <c r="P140" s="162">
        <v>0</v>
      </c>
      <c r="Q140" s="162">
        <f>ROUND(E140*P140,5)</f>
        <v>0</v>
      </c>
      <c r="R140" s="162"/>
      <c r="S140" s="162"/>
      <c r="T140" s="163">
        <v>0</v>
      </c>
      <c r="U140" s="162">
        <f>ROUND(E140*T140,2)</f>
        <v>0</v>
      </c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313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78">
        <v>126</v>
      </c>
      <c r="B141" s="179" t="s">
        <v>316</v>
      </c>
      <c r="C141" s="191" t="s">
        <v>317</v>
      </c>
      <c r="D141" s="180" t="s">
        <v>312</v>
      </c>
      <c r="E141" s="181">
        <v>1</v>
      </c>
      <c r="F141" s="182"/>
      <c r="G141" s="183">
        <f>ROUND(E141*F141,2)</f>
        <v>0</v>
      </c>
      <c r="H141" s="182"/>
      <c r="I141" s="183">
        <f>ROUND(E141*H141,2)</f>
        <v>0</v>
      </c>
      <c r="J141" s="182"/>
      <c r="K141" s="183">
        <f>ROUND(E141*J141,2)</f>
        <v>0</v>
      </c>
      <c r="L141" s="183">
        <v>21</v>
      </c>
      <c r="M141" s="183">
        <f>G141*(1+L141/100)</f>
        <v>0</v>
      </c>
      <c r="N141" s="180">
        <v>0</v>
      </c>
      <c r="O141" s="180">
        <f>ROUND(E141*N141,5)</f>
        <v>0</v>
      </c>
      <c r="P141" s="180">
        <v>0</v>
      </c>
      <c r="Q141" s="180">
        <f>ROUND(E141*P141,5)</f>
        <v>0</v>
      </c>
      <c r="R141" s="180"/>
      <c r="S141" s="180"/>
      <c r="T141" s="184">
        <v>0</v>
      </c>
      <c r="U141" s="180">
        <f>ROUND(E141*T141,2)</f>
        <v>0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313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x14ac:dyDescent="0.2">
      <c r="A142" s="6"/>
      <c r="B142" s="7" t="s">
        <v>318</v>
      </c>
      <c r="C142" s="192" t="s">
        <v>318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AC142">
        <v>15</v>
      </c>
      <c r="AD142">
        <v>21</v>
      </c>
    </row>
    <row r="143" spans="1:60" x14ac:dyDescent="0.2">
      <c r="A143" s="185"/>
      <c r="B143" s="186">
        <v>26</v>
      </c>
      <c r="C143" s="193" t="s">
        <v>318</v>
      </c>
      <c r="D143" s="187"/>
      <c r="E143" s="187"/>
      <c r="F143" s="187"/>
      <c r="G143" s="188">
        <f>G8+G17+G47+G70+G91+G128+G133+G138</f>
        <v>0</v>
      </c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AC143">
        <f>SUMIF(L7:L141,AC142,G7:G141)</f>
        <v>0</v>
      </c>
      <c r="AD143">
        <f>SUMIF(L7:L141,AD142,G7:G141)</f>
        <v>0</v>
      </c>
      <c r="AE143" t="s">
        <v>319</v>
      </c>
    </row>
    <row r="144" spans="1:60" x14ac:dyDescent="0.2">
      <c r="A144" s="6"/>
      <c r="B144" s="7" t="s">
        <v>318</v>
      </c>
      <c r="C144" s="192" t="s">
        <v>318</v>
      </c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6"/>
      <c r="B145" s="7" t="s">
        <v>318</v>
      </c>
      <c r="C145" s="192" t="s">
        <v>318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A146" s="266"/>
      <c r="B146" s="266"/>
      <c r="C146" s="267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">
      <c r="A147" s="247"/>
      <c r="B147" s="248"/>
      <c r="C147" s="249"/>
      <c r="D147" s="248"/>
      <c r="E147" s="248"/>
      <c r="F147" s="248"/>
      <c r="G147" s="250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AE147" t="s">
        <v>320</v>
      </c>
    </row>
    <row r="148" spans="1:31" x14ac:dyDescent="0.2">
      <c r="A148" s="251"/>
      <c r="B148" s="252"/>
      <c r="C148" s="253"/>
      <c r="D148" s="252"/>
      <c r="E148" s="252"/>
      <c r="F148" s="252"/>
      <c r="G148" s="254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">
      <c r="A149" s="251"/>
      <c r="B149" s="252"/>
      <c r="C149" s="253"/>
      <c r="D149" s="252"/>
      <c r="E149" s="252"/>
      <c r="F149" s="252"/>
      <c r="G149" s="254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">
      <c r="A150" s="251"/>
      <c r="B150" s="252"/>
      <c r="C150" s="253"/>
      <c r="D150" s="252"/>
      <c r="E150" s="252"/>
      <c r="F150" s="252"/>
      <c r="G150" s="254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1" x14ac:dyDescent="0.2">
      <c r="A151" s="255"/>
      <c r="B151" s="256"/>
      <c r="C151" s="257"/>
      <c r="D151" s="256"/>
      <c r="E151" s="256"/>
      <c r="F151" s="256"/>
      <c r="G151" s="258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1" x14ac:dyDescent="0.2">
      <c r="A152" s="6"/>
      <c r="B152" s="7" t="s">
        <v>318</v>
      </c>
      <c r="C152" s="192" t="s">
        <v>318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31" x14ac:dyDescent="0.2">
      <c r="C153" s="194"/>
      <c r="AE153" t="s">
        <v>321</v>
      </c>
    </row>
  </sheetData>
  <mergeCells count="6">
    <mergeCell ref="A147:G151"/>
    <mergeCell ref="A1:G1"/>
    <mergeCell ref="C2:G2"/>
    <mergeCell ref="C3:G3"/>
    <mergeCell ref="C4:G4"/>
    <mergeCell ref="A146:C14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 project</dc:creator>
  <cp:lastModifiedBy>Chudáček Josef</cp:lastModifiedBy>
  <cp:lastPrinted>2020-03-13T05:21:47Z</cp:lastPrinted>
  <dcterms:created xsi:type="dcterms:W3CDTF">2009-04-08T07:15:50Z</dcterms:created>
  <dcterms:modified xsi:type="dcterms:W3CDTF">2022-01-27T09:44:07Z</dcterms:modified>
</cp:coreProperties>
</file>