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3500" firstSheet="1" activeTab="1"/>
  </bookViews>
  <sheets>
    <sheet name="Rekapitulace stavby" sheetId="1" state="veryHidden" r:id="rId1"/>
    <sheet name="01 - Trafostanice TS2" sheetId="2" r:id="rId2"/>
  </sheets>
  <definedNames>
    <definedName name="_xlnm._FilterDatabase" localSheetId="1" hidden="1">'01 - Trafostanice TS2'!$C$121:$K$250</definedName>
    <definedName name="_xlnm.Print_Area" localSheetId="1">'01 - Trafostanice TS2'!$C$4:$J$76,'01 - Trafostanice TS2'!$C$109:$K$250</definedName>
    <definedName name="_xlnm.Print_Area" localSheetId="0">'Rekapitulace stavby'!$D$4:$AO$76,'Rekapitulace stavby'!$C$82:$AQ$96</definedName>
    <definedName name="_xlnm.Print_Titles" localSheetId="0">'Rekapitulace stavby'!$92:$92</definedName>
    <definedName name="_xlnm.Print_Titles" localSheetId="1">'01 - Trafostanice TS2'!$121:$121</definedName>
  </definedNames>
  <calcPr calcId="162913"/>
</workbook>
</file>

<file path=xl/sharedStrings.xml><?xml version="1.0" encoding="utf-8"?>
<sst xmlns="http://schemas.openxmlformats.org/spreadsheetml/2006/main" count="2115" uniqueCount="623">
  <si>
    <t>Export Komplet</t>
  </si>
  <si>
    <t/>
  </si>
  <si>
    <t>2.0</t>
  </si>
  <si>
    <t>ZAMOK</t>
  </si>
  <si>
    <t>False</t>
  </si>
  <si>
    <t>{69830846-e7c2-45b5-b8e2-8d1dc9f6c2d6}</t>
  </si>
  <si>
    <t>0,01</t>
  </si>
  <si>
    <t>21</t>
  </si>
  <si>
    <t>15</t>
  </si>
  <si>
    <t>REKAPITULACE STAVBY</t>
  </si>
  <si>
    <t>v ---  níže se nacházejí doplnkové a pomocné údaje k sestavám  --- v</t>
  </si>
  <si>
    <t>Návod na vyplnění</t>
  </si>
  <si>
    <t>0,001</t>
  </si>
  <si>
    <t>Kód:</t>
  </si>
  <si>
    <t>021-000140</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</si>
  <si>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</si>
  <si>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</si>
  <si>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FN BRNO - NBP - Rekonstrukce trafostanice TS2 NN část včetně transformátorů</t>
  </si>
  <si>
    <t>KSO:</t>
  </si>
  <si>
    <t>CC-CZ:</t>
  </si>
  <si>
    <t>Místo:</t>
  </si>
  <si>
    <t>Brno, areál FN</t>
  </si>
  <si>
    <t>Datum:</t>
  </si>
  <si>
    <t>17. 8. 2021</t>
  </si>
  <si>
    <t>Zadavatel:</t>
  </si>
  <si>
    <t>IČ:</t>
  </si>
  <si>
    <t xml:space="preserve"> </t>
  </si>
  <si>
    <t>DIČ:</t>
  </si>
  <si>
    <t>Uchazeč:</t>
  </si>
  <si>
    <t>Vyplň údaj</t>
  </si>
  <si>
    <t>Projektant:</t>
  </si>
  <si>
    <t>True</t>
  </si>
  <si>
    <t>Zpracovatel:</t>
  </si>
  <si>
    <t>Poznámka:</t>
  </si>
  <si>
    <t>Soupis prací je sestaven za využití položek Cenové soustavy ÚRS.Cenové a technické podmínky položek Cenové soustavy ÚRS, které nejsou uvedeny v soupisu prací (tzv.úvodní části katalogů) jsou neomezeně dálkově k dispozici na www.cs-urs.cz. Položky soupisu prací, které nemají ve sloupci "Cenová soustava" uveden žádný údaj, nepochází z Cenové soustavy ÚRS, ale způsob tvorby ceny vychází z cenových a technických podmínek ÚRS. 
Kde je v projektové dokumentaci předepsaná konkrétní značka produktu či výrobku, má se za to, že je uvedena jako příklad vhodného (doporučeného) produktu. Nabízející je oprávněn zvolit jiné, srovnatelné materiály, jež zabezpečí shodnou anebo vyšší technickou hodnotu díla. Nabízené materiály předloží objednavateli ke schválení a dosažení požadovaných parametrů doloží hodnověrnými dokumenty (atesty, výsledky zkoušek, ověřitelné reference apod.). Tam,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včetně projektu, poskytnutí dat a výkresů, osvědčení a odsouhlasení, znovu předložení, modifikací a úprav díla.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</si>
  <si>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</si>
  <si>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</si>
  <si>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</si>
  <si>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</si>
  <si>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</si>
  <si>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</si>
  <si>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</si>
  <si>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</si>
  <si>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</si>
  <si>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</si>
  <si>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</si>
  <si>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</si>
  <si>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</si>
  <si>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</si>
  <si>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</si>
  <si>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</si>
  <si>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</si>
  <si>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</si>
  <si>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</si>
  <si>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</si>
  <si>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</si>
  <si>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</si>
  <si>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</si>
  <si>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</si>
  <si>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</si>
  <si>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</si>
  <si>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</si>
  <si>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</si>
  <si>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</si>
  <si>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</si>
  <si>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</si>
  <si>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</si>
  <si>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</si>
  <si>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</si>
  <si>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</si>
  <si>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</si>
  <si>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</si>
  <si>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</si>
  <si>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</si>
  <si>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</si>
  <si>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</si>
  <si>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</si>
  <si>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</si>
  <si>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</si>
  <si>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</si>
  <si>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</si>
  <si>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Trafostanice TS2</t>
  </si>
  <si>
    <t>PRO</t>
  </si>
  <si>
    <t>1</t>
  </si>
  <si>
    <t>{e9e25113-b62e-4b7f-87c2-ecd2babd4cdc}</t>
  </si>
  <si>
    <t>2</t>
  </si>
  <si>
    <t>KRYCÍ LIST SOUPISU PRACÍ</t>
  </si>
  <si>
    <t>Objekt:</t>
  </si>
  <si>
    <t>01 - Trafostanice TS2</t>
  </si>
  <si>
    <t>REKAPITULACE ČLENĚNÍ SOUPISU PRACÍ</t>
  </si>
  <si>
    <t>Kód dílu - Popis</t>
  </si>
  <si>
    <t>Cena celkem [CZK]</t>
  </si>
  <si>
    <t>Náklady ze soupisu prací</t>
  </si>
  <si>
    <t>-1</t>
  </si>
  <si>
    <t>PSV - Práce a dodávky PSV</t>
  </si>
  <si>
    <t xml:space="preserve">    741 - Elektroinstalace - silnoproud</t>
  </si>
  <si>
    <t>M - Práce a dodávky M</t>
  </si>
  <si>
    <t xml:space="preserve">    21-M - Elektromontáže</t>
  </si>
  <si>
    <t xml:space="preserve">    58-M - Revize vyhrazených technických zařízení</t>
  </si>
  <si>
    <t xml:space="preserve">    N01 - Spotřební materiál</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</si>
  <si>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</si>
  <si>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</si>
  <si>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</si>
  <si>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</si>
  <si>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</si>
  <si>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</si>
  <si>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</si>
  <si>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</si>
  <si>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</si>
  <si>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</si>
  <si>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</si>
  <si>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</si>
  <si>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</si>
  <si>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</si>
  <si>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t>
  </si>
  <si>
    <t>ROZPOCET</t>
  </si>
  <si>
    <t>741</t>
  </si>
  <si>
    <t>Elektroinstalace - silnoproud</t>
  </si>
  <si>
    <t>K</t>
  </si>
  <si>
    <t>218813011</t>
  </si>
  <si>
    <t>Demontáž izolovaných kabelů měděných do 1 kV bez odpojení vodičů plných nebo laněných kulatých (např. CYKY, CHKE-R) uložených pevně počtu a průřezu žil 3x1,5 až 6 mm2</t>
  </si>
  <si>
    <t>m</t>
  </si>
  <si>
    <t>CS ÚRS 2021 02</t>
  </si>
  <si>
    <t>-2117217105</t>
  </si>
  <si>
    <t>218813061</t>
  </si>
  <si>
    <t>Demontáž izolovaných kabelů měděných do 1 kV bez odpojení vodičů plných nebo laněných kulatých (např. CYKY, CHKE-R) uložených pevně počtu a průřezu žil 5x1,5 až 2,5 mm2</t>
  </si>
  <si>
    <t>629028442</t>
  </si>
  <si>
    <t>3</t>
  </si>
  <si>
    <t>218203403.2</t>
  </si>
  <si>
    <t>Demontáž svítidel zářivkových s odpojením vodičů průmyslových nebo venkovních stropních přisazených 1 zdroj s krytem</t>
  </si>
  <si>
    <t>kus</t>
  </si>
  <si>
    <t>322135191</t>
  </si>
  <si>
    <t>4</t>
  </si>
  <si>
    <t>218203805</t>
  </si>
  <si>
    <t>Demontáž svítidel výbojkových s odpojením vodičů předřadných přístrojů plechových nástěnných 1 zdroj</t>
  </si>
  <si>
    <t>-177731374</t>
  </si>
  <si>
    <t>5</t>
  </si>
  <si>
    <t>M</t>
  </si>
  <si>
    <t>34571093</t>
  </si>
  <si>
    <t>trubka elektroinstalační tuhá z PVC D 22,1/25 mm, délka 3m</t>
  </si>
  <si>
    <t>32</t>
  </si>
  <si>
    <t>16</t>
  </si>
  <si>
    <t>793452555</t>
  </si>
  <si>
    <t>6</t>
  </si>
  <si>
    <t>741110002</t>
  </si>
  <si>
    <t>Montáž trubek elektroinstalačních s nasunutím nebo našroubováním do krabic plastových tuhých, uložených pevně, vnější Ø přes 23 do 35 mm</t>
  </si>
  <si>
    <t>-1089509881</t>
  </si>
  <si>
    <t>7</t>
  </si>
  <si>
    <t>V031</t>
  </si>
  <si>
    <t>Trubka elektroinstalační ohebná PVC D 18,3/25</t>
  </si>
  <si>
    <t>487681717</t>
  </si>
  <si>
    <t>8</t>
  </si>
  <si>
    <t>741110042</t>
  </si>
  <si>
    <t>Montáž trubek elektroinstalačních s nasunutím nebo našroubováním do krabic plastových ohebných, uložených pevně, vnější Ø přes 23 do 35 mm</t>
  </si>
  <si>
    <t>1685166342</t>
  </si>
  <si>
    <t>9</t>
  </si>
  <si>
    <t>V014</t>
  </si>
  <si>
    <t>Plastová příchytka pro elektroinstalační trubku D25</t>
  </si>
  <si>
    <t>-962997278</t>
  </si>
  <si>
    <t>10</t>
  </si>
  <si>
    <t>Montáž plastové příchytky D25</t>
  </si>
  <si>
    <t>-2130553621</t>
  </si>
  <si>
    <t>11</t>
  </si>
  <si>
    <t>34571532</t>
  </si>
  <si>
    <t>krabice přístrojová odbočná s víčkem z PH, 107x107 mm, hloubka 50 mm</t>
  </si>
  <si>
    <t>CS ÚRS 2019 02</t>
  </si>
  <si>
    <t>256</t>
  </si>
  <si>
    <t>64</t>
  </si>
  <si>
    <t>1672645111</t>
  </si>
  <si>
    <t>12</t>
  </si>
  <si>
    <t>741112111</t>
  </si>
  <si>
    <t>Montáž krabic elektroinstalačních bez napojení na trubky a lišty, demontáže a montáže víčka a přístroje rozvodek se zapojením vodičů na svorkovnici nástěnných plastových čtyřhranných pro vodiče Ø do 4 mm2</t>
  </si>
  <si>
    <t>839852078</t>
  </si>
  <si>
    <t>13</t>
  </si>
  <si>
    <t>34111094</t>
  </si>
  <si>
    <t>kabel instalační jádro Cu plné izolace PVC plášť PVC 450/750V (CYKY) 5x2,5mm2</t>
  </si>
  <si>
    <t>1557963837</t>
  </si>
  <si>
    <t>14</t>
  </si>
  <si>
    <t>741122142</t>
  </si>
  <si>
    <t>Montáž kabelů měděných bez ukončení uložených v trubkách zatažených plných kulatých nebo bezhalogenových (např. CYKY) počtu a průřezu žil 5x1,5 až 2,5 mm2</t>
  </si>
  <si>
    <t>1440896432</t>
  </si>
  <si>
    <t>210100001</t>
  </si>
  <si>
    <t>Ukončení vodičů izolovaných s označením a zapojením  v rozváděči nebo na přístroji průřezu žíly do 2,5 mm2</t>
  </si>
  <si>
    <t>-1397409886</t>
  </si>
  <si>
    <t>34111036</t>
  </si>
  <si>
    <t>kabel instalační jádro Cu plné izolace PVC plášť PVC 450/750V (CYKY) 3x2,5mm2</t>
  </si>
  <si>
    <t>128</t>
  </si>
  <si>
    <t>-147505041</t>
  </si>
  <si>
    <t>17</t>
  </si>
  <si>
    <t>741122122</t>
  </si>
  <si>
    <t>Montáž kabelů měděných bez ukončení uložených v trubkách zatažených plných kulatých nebo bezhalogenových (např. CYKY) počtu a průřezu žil 3x1,5 až 6 mm2</t>
  </si>
  <si>
    <t>1156820409</t>
  </si>
  <si>
    <t>18</t>
  </si>
  <si>
    <t>34111030</t>
  </si>
  <si>
    <t>kabel instalační jádro Cu plné izolace PVC plášť PVC 450/750V (CYKY) 3x1,5mm2</t>
  </si>
  <si>
    <t>-187846502</t>
  </si>
  <si>
    <t>19</t>
  </si>
  <si>
    <t>34555202</t>
  </si>
  <si>
    <t>zásuvka zápustná jednonásobná chráněná, šroubové svorky</t>
  </si>
  <si>
    <t>-628337256</t>
  </si>
  <si>
    <t>20</t>
  </si>
  <si>
    <t>741313041</t>
  </si>
  <si>
    <t>Montáž zásuvek domovních se zapojením vodičů šroubové připojení polozapuštěných nebo zapuštěných 10/16 A, provedení 2P + PE</t>
  </si>
  <si>
    <t>-986024258</t>
  </si>
  <si>
    <t>35811480</t>
  </si>
  <si>
    <t>zásuvka nástěnná 32A - 5pól, řazení 3P+N+PE IP44, šroubové svorky</t>
  </si>
  <si>
    <t>1348703483</t>
  </si>
  <si>
    <t>22</t>
  </si>
  <si>
    <t>741313052</t>
  </si>
  <si>
    <t>Montáž zásuvek domovních se zapojením vodičů šroubové připojení nástěnných do 25 A, provedení 3P + N + PE</t>
  </si>
  <si>
    <t>-379601616</t>
  </si>
  <si>
    <t>23</t>
  </si>
  <si>
    <t>V034</t>
  </si>
  <si>
    <t>Svítidlo nástěnné průmyslové, 60W, E27</t>
  </si>
  <si>
    <t>853672659</t>
  </si>
  <si>
    <t>24</t>
  </si>
  <si>
    <t>741370131</t>
  </si>
  <si>
    <t>Montáž svítidel žárovkových se zapojením vodičů průmyslových nástěnných přisazených 1 zdroj s košem</t>
  </si>
  <si>
    <t>1438445705</t>
  </si>
  <si>
    <t>25</t>
  </si>
  <si>
    <t>V035</t>
  </si>
  <si>
    <t>LED žárovka E27</t>
  </si>
  <si>
    <t>1666444469</t>
  </si>
  <si>
    <t>26</t>
  </si>
  <si>
    <t>V1007</t>
  </si>
  <si>
    <t>Zářivkové svítidlo 2x58 W prachotěsné, s předřadníkem</t>
  </si>
  <si>
    <t>-1035117694</t>
  </si>
  <si>
    <t>27</t>
  </si>
  <si>
    <t>741371004</t>
  </si>
  <si>
    <t>Montáž svítidel zářivkových se zapojením vodičů bytových nebo společenských místností stropních přisazených 2 zdroje s krytem</t>
  </si>
  <si>
    <t>1631241464</t>
  </si>
  <si>
    <t>28</t>
  </si>
  <si>
    <t>V1008</t>
  </si>
  <si>
    <t>Zářivkové trubice 58 W</t>
  </si>
  <si>
    <t>-1815497640</t>
  </si>
  <si>
    <t>29</t>
  </si>
  <si>
    <t>34535799</t>
  </si>
  <si>
    <t>ovladač zapínací tlačítkový 10A 3553-80289 velkoplošný</t>
  </si>
  <si>
    <t>-485449924</t>
  </si>
  <si>
    <t>30</t>
  </si>
  <si>
    <t>741310001</t>
  </si>
  <si>
    <t>Montáž spínačů jedno nebo dvoupólových nástěnných se zapojením vodičů, pro prostředí normální vypínačů, řazení 1-jednopólových</t>
  </si>
  <si>
    <t>701970402</t>
  </si>
  <si>
    <t>31</t>
  </si>
  <si>
    <t>V1009</t>
  </si>
  <si>
    <t xml:space="preserve">Kouřový hlásič, pro signalizaci do řídícího systému, nearetované </t>
  </si>
  <si>
    <t>-582000691</t>
  </si>
  <si>
    <t>V1010</t>
  </si>
  <si>
    <t>Montáž kouřového hlásiče</t>
  </si>
  <si>
    <t>1079293049</t>
  </si>
  <si>
    <t>33</t>
  </si>
  <si>
    <t>V1011</t>
  </si>
  <si>
    <t>Přímotop s termostatem 2kW</t>
  </si>
  <si>
    <t>-1840425221</t>
  </si>
  <si>
    <t>Práce a dodávky M</t>
  </si>
  <si>
    <t>21-M</t>
  </si>
  <si>
    <t>Elektromontáže</t>
  </si>
  <si>
    <t>34</t>
  </si>
  <si>
    <t>218171112</t>
  </si>
  <si>
    <t>Demontáž třífázových transformátorů vn/nn bez odpojení vodičů olejových v kobkách, výkonu do 1000 kVA</t>
  </si>
  <si>
    <t>-266774308</t>
  </si>
  <si>
    <t>35</t>
  </si>
  <si>
    <t>218190431.2</t>
  </si>
  <si>
    <t>Demontáž rozváděčů bez odpojení vodičů vnitřních ostatních, hmotnosti do 400 kg</t>
  </si>
  <si>
    <t>-994327631</t>
  </si>
  <si>
    <t>36</t>
  </si>
  <si>
    <t>218900607</t>
  </si>
  <si>
    <t>Demontáž izolovaných vodičů hliníkových do 1 kV bez odpojení vodičů plných nebo laněných (např. AY, AYY) uložených volně průřezu žíly 500 mm2</t>
  </si>
  <si>
    <t>950331462</t>
  </si>
  <si>
    <t>37</t>
  </si>
  <si>
    <t>218100012.2</t>
  </si>
  <si>
    <t>Odpojení vodičů izolovaných z rozváděče nebo přístroje průřezu žíly do 500 mm2</t>
  </si>
  <si>
    <t>2034638940</t>
  </si>
  <si>
    <t>38</t>
  </si>
  <si>
    <t>218100012</t>
  </si>
  <si>
    <t>Odpojení vodičů izolovaných z rozváděče nebo přístroje průřezu žíly do 240 mm2</t>
  </si>
  <si>
    <t>1550323424</t>
  </si>
  <si>
    <t>39</t>
  </si>
  <si>
    <t>218100010</t>
  </si>
  <si>
    <t>Odpojení vodičů izolovaných z rozváděče nebo přístroje průřezu žíly do 150 mm2</t>
  </si>
  <si>
    <t>-1566273474</t>
  </si>
  <si>
    <t>40</t>
  </si>
  <si>
    <t>218100009</t>
  </si>
  <si>
    <t>Odpojení vodičů izolovaných z rozváděče nebo přístroje průřezu žíly do 120 mm2</t>
  </si>
  <si>
    <t>258831680</t>
  </si>
  <si>
    <t>41</t>
  </si>
  <si>
    <t>218100007</t>
  </si>
  <si>
    <t>Odpojení vodičů izolovaných z rozváděče nebo přístroje průřezu žíly do 70 mm2</t>
  </si>
  <si>
    <t>-342457575</t>
  </si>
  <si>
    <t>42</t>
  </si>
  <si>
    <t>218100013</t>
  </si>
  <si>
    <t>Odpojení vodičů izolovaných z rozváděče nebo přístroje průřezu žíly do 4 mm2</t>
  </si>
  <si>
    <t>81257045</t>
  </si>
  <si>
    <t>43</t>
  </si>
  <si>
    <t>218100001</t>
  </si>
  <si>
    <t>Odpojení vodičů izolovaných z rozváděče nebo přístroje průřezu žíly do 2,5 mm2</t>
  </si>
  <si>
    <t>1340937484</t>
  </si>
  <si>
    <t>44</t>
  </si>
  <si>
    <t>13611218</t>
  </si>
  <si>
    <t>plech ocelový hladký jakost S235JR tl 5mm tabule</t>
  </si>
  <si>
    <t>t</t>
  </si>
  <si>
    <t>-1264214122</t>
  </si>
  <si>
    <t>45</t>
  </si>
  <si>
    <t>130104200</t>
  </si>
  <si>
    <t>úhelník ocelový L rovnostranný, v jakosti 11 375, 50 x 50 x 5 mm</t>
  </si>
  <si>
    <t>517432371</t>
  </si>
  <si>
    <t>46</t>
  </si>
  <si>
    <t>210020661</t>
  </si>
  <si>
    <t>Montáž kovových a doplňkových konstrukcí  pro rozvodny se zhotovením z profilů ocelových válcovaných</t>
  </si>
  <si>
    <t>kg</t>
  </si>
  <si>
    <t>-978077490</t>
  </si>
  <si>
    <t>47</t>
  </si>
  <si>
    <t>767995115</t>
  </si>
  <si>
    <t>Montáž ostatních atypických zámečnických konstrukcí  hmotnosti přes 50 do 100 kg</t>
  </si>
  <si>
    <t>-618791059</t>
  </si>
  <si>
    <t>48</t>
  </si>
  <si>
    <t>HZS2131</t>
  </si>
  <si>
    <t>Hodinové zúčtovací sazby profesí PSV  provádění stavebních konstrukcí zámečník</t>
  </si>
  <si>
    <t>hod</t>
  </si>
  <si>
    <t>-1503727901</t>
  </si>
  <si>
    <t>49</t>
  </si>
  <si>
    <t>13010826</t>
  </si>
  <si>
    <t>ocel profilová jakost S235JR (11 375) průřez U (UPN) 200</t>
  </si>
  <si>
    <t>801975948</t>
  </si>
  <si>
    <t>50</t>
  </si>
  <si>
    <t>210171112a.1</t>
  </si>
  <si>
    <t>Transformátor distribuční 22/0,4kV 1000 kVA, ztráty dle Ecodesign</t>
  </si>
  <si>
    <t>-1165838175</t>
  </si>
  <si>
    <t>51</t>
  </si>
  <si>
    <t>210171112</t>
  </si>
  <si>
    <t>Montáž třífázových transformátorů vn/nn, bez zapojení vodičů  olejových v kobkách, výkonu do 1000 kVA</t>
  </si>
  <si>
    <t>-1691380788</t>
  </si>
  <si>
    <t>52</t>
  </si>
  <si>
    <t>210280521</t>
  </si>
  <si>
    <t>Zkoušky a prohlídky elektrických přístrojů  uvedení do provozu transformátoru olejového vn/nn, výkonu do 1000 kVA</t>
  </si>
  <si>
    <t>684612842</t>
  </si>
  <si>
    <t>53</t>
  </si>
  <si>
    <t>V004</t>
  </si>
  <si>
    <t>Dřevěná zábrana před transformátor</t>
  </si>
  <si>
    <t>770282419</t>
  </si>
  <si>
    <t>54</t>
  </si>
  <si>
    <t xml:space="preserve">Montáž dřevěné zábrany </t>
  </si>
  <si>
    <t>776154780</t>
  </si>
  <si>
    <t>55</t>
  </si>
  <si>
    <t>210100007</t>
  </si>
  <si>
    <t>Ukončení vodičů izolovaných s označením a zapojením  v rozváděči nebo na přístroji průřezu žíly do 70 mm2</t>
  </si>
  <si>
    <t>-612149170</t>
  </si>
  <si>
    <t>56</t>
  </si>
  <si>
    <t>210100311</t>
  </si>
  <si>
    <t>Ukončení kabelů smršťovací záklopkou nebo páskou se zapojením  Příplatek k cenám za ukončení a připojení stínění v plášti žíly</t>
  </si>
  <si>
    <t>-207374795</t>
  </si>
  <si>
    <t>57</t>
  </si>
  <si>
    <t>34141121</t>
  </si>
  <si>
    <t>vodič propojovací se zvýšenou odolností jádro Cu lanované izolace pryž plášť pryž chloroprenová 0,6/1kV (1-CHBU) 1x240mm2</t>
  </si>
  <si>
    <t>-1281409861</t>
  </si>
  <si>
    <t>58</t>
  </si>
  <si>
    <t>210800423</t>
  </si>
  <si>
    <t>Montáž izolovaných vodičů měděných do 1 kV bez ukončení uložených v trubkách nebo lištách zatažených plných nebo laněných s PVC pláštěm, bezhalogenových, ohniodolných (např. CY, CHAH-V) průřezu žíly 240 až 300 mm2</t>
  </si>
  <si>
    <t>993632531</t>
  </si>
  <si>
    <t>59</t>
  </si>
  <si>
    <t>34567142</t>
  </si>
  <si>
    <t>oko kabelové Cu 1-36kV lisovací 240x12</t>
  </si>
  <si>
    <t>992659642</t>
  </si>
  <si>
    <t>60</t>
  </si>
  <si>
    <t>210100012</t>
  </si>
  <si>
    <t>Ukončení vodičů izolovaných s označením a zapojením  v rozváděči nebo na přístroji průřezu žíly do 240 mm2</t>
  </si>
  <si>
    <t>-1235675394</t>
  </si>
  <si>
    <t>61</t>
  </si>
  <si>
    <t>741130071</t>
  </si>
  <si>
    <t>Ukončení vodičů izolovaných s označením a zapojením nastřelením kabelového oka se smršťovací záklopkou nebo páskou, průřezu žíly do 240 mm2</t>
  </si>
  <si>
    <t>-1661628288</t>
  </si>
  <si>
    <t>62</t>
  </si>
  <si>
    <t>V021</t>
  </si>
  <si>
    <t>Kabelová příchytka KHF 33-43</t>
  </si>
  <si>
    <t>676855570</t>
  </si>
  <si>
    <t>63</t>
  </si>
  <si>
    <t>210021073</t>
  </si>
  <si>
    <t>Montáž příchytek pro kabely  plastových jednoduchých, průměru 33 až 43 mm</t>
  </si>
  <si>
    <t>1056840349</t>
  </si>
  <si>
    <t>V056</t>
  </si>
  <si>
    <t>Kabelová příchytka řadová 3K131</t>
  </si>
  <si>
    <t>-1255362473</t>
  </si>
  <si>
    <t>65</t>
  </si>
  <si>
    <t>210021091</t>
  </si>
  <si>
    <t>Montáž příchytek pro kabely  plastových pro řadové upevnění vrchní díl (průměr 10 až 33 mm)</t>
  </si>
  <si>
    <t>1653386011</t>
  </si>
  <si>
    <t>66</t>
  </si>
  <si>
    <t>V057</t>
  </si>
  <si>
    <t>Hlavní rozvaděč NN RH1-RH12-RH2, dle samostatné specifikace</t>
  </si>
  <si>
    <t>sestava</t>
  </si>
  <si>
    <t>-148492253</t>
  </si>
  <si>
    <t>67</t>
  </si>
  <si>
    <t>210190431.1</t>
  </si>
  <si>
    <t>Montáž rozvaděčů nn vnitřních ostatních do 400 kg</t>
  </si>
  <si>
    <t>CS ÚRS 2017 02</t>
  </si>
  <si>
    <t>1800504425</t>
  </si>
  <si>
    <t>68</t>
  </si>
  <si>
    <t>V1001</t>
  </si>
  <si>
    <t>Rozvaděč vlastní spotřeby RVS, dle samostatné specifikace</t>
  </si>
  <si>
    <t>-454457760</t>
  </si>
  <si>
    <t>69</t>
  </si>
  <si>
    <t>210192633</t>
  </si>
  <si>
    <t>Montáž skříní kabelových včetně zednických prací na zdivo cihelné, typ [KS III]</t>
  </si>
  <si>
    <t>m2</t>
  </si>
  <si>
    <t>1783486576</t>
  </si>
  <si>
    <t>70</t>
  </si>
  <si>
    <t>35442062</t>
  </si>
  <si>
    <t>pás zemnící 30x4mm FeZn</t>
  </si>
  <si>
    <t>1539663584</t>
  </si>
  <si>
    <t>71</t>
  </si>
  <si>
    <t>210220001</t>
  </si>
  <si>
    <t>Montáž uzemňovacího vedení s upevněním, propojením a připojením pomocí svorek  na povrchu vodičů FeZn páskou průřezu do 120 mm2</t>
  </si>
  <si>
    <t>-566876612</t>
  </si>
  <si>
    <t>72</t>
  </si>
  <si>
    <t>35441640</t>
  </si>
  <si>
    <t>podpěra vedení FeZn do zdiva pro zemní pásek 30x4</t>
  </si>
  <si>
    <t>-922798154</t>
  </si>
  <si>
    <t>73</t>
  </si>
  <si>
    <t>35441986</t>
  </si>
  <si>
    <t>svorka odbočovací a spojovací pro pásek 30x4 mm, FeZn</t>
  </si>
  <si>
    <t>-199877067</t>
  </si>
  <si>
    <t>74</t>
  </si>
  <si>
    <t>34141363</t>
  </si>
  <si>
    <t>vodič propojovací mrazuvzdorný jádro Cu lanované izolace PVC 450/750V (CMA) 1x70mm2</t>
  </si>
  <si>
    <t>-199954400</t>
  </si>
  <si>
    <t>75</t>
  </si>
  <si>
    <t>210800415</t>
  </si>
  <si>
    <t>Montáž izolovaných vodičů měděných do 1 kV bez ukončení uložených v trubkách nebo lištách zatažených plných nebo laněných s PVC pláštěm, bezhalogenových, ohniodolných (např. CY, CHAH-V) průřezu žíly 50 až 70 mm2</t>
  </si>
  <si>
    <t>-2126257280</t>
  </si>
  <si>
    <t>76</t>
  </si>
  <si>
    <t>34567130</t>
  </si>
  <si>
    <t>oko kabelové Cu 1-36kV lisovací 70x8</t>
  </si>
  <si>
    <t>-1826082567</t>
  </si>
  <si>
    <t>77</t>
  </si>
  <si>
    <t>741130064</t>
  </si>
  <si>
    <t>Ukončení vodičů izolovaných s označením a zapojením nastřelením kabelového oka se smršťovací záklopkou nebo páskou, průřezu žíly do 70 mm2</t>
  </si>
  <si>
    <t>-471606642</t>
  </si>
  <si>
    <t>78</t>
  </si>
  <si>
    <t>34141359</t>
  </si>
  <si>
    <t>vodič propojovací mrazuvzdorný jádro Cu lanované izolace PVC 450/750V (CMA) 1x16mm2</t>
  </si>
  <si>
    <t>1827363362</t>
  </si>
  <si>
    <t>79</t>
  </si>
  <si>
    <t>210801311</t>
  </si>
  <si>
    <t>Montáž izolovaných vodičů měděných do 1 kV bez ukončení uložených volně plných nebo laněných s PVC pláštěm, bezhalogenových, ohniodolných (např. CY, CHAH-V) průřezu žíly 1,5 až 16 mm2</t>
  </si>
  <si>
    <t>354726711</t>
  </si>
  <si>
    <t>80</t>
  </si>
  <si>
    <t>34567030</t>
  </si>
  <si>
    <t>oko kabelové Cu lisovací lehčené 16x8</t>
  </si>
  <si>
    <t>1646099936</t>
  </si>
  <si>
    <t>81</t>
  </si>
  <si>
    <t>741130061</t>
  </si>
  <si>
    <t>Ukončení vodičů izolovaných s označením a zapojením nastřelením kabelového oka se smršťovací záklopkou nebo páskou, průřezu žíly do 25 mm2</t>
  </si>
  <si>
    <t>486979498</t>
  </si>
  <si>
    <t>82</t>
  </si>
  <si>
    <t>V017</t>
  </si>
  <si>
    <t>Drátěný kabelový žlab 400/50</t>
  </si>
  <si>
    <t>-1100348189</t>
  </si>
  <si>
    <t>83</t>
  </si>
  <si>
    <t>741910415</t>
  </si>
  <si>
    <t>Montáž žlabů bez stojiny a výložníků kovových s podpěrkami a příslušenstvím bez víka, šířky do 500 mm</t>
  </si>
  <si>
    <t>921366680</t>
  </si>
  <si>
    <t>84</t>
  </si>
  <si>
    <t>V1002</t>
  </si>
  <si>
    <t>Kabelová lávka šířky 500 mm, 5 vrstev v délce 7 m viz. stávající stav</t>
  </si>
  <si>
    <t>1215180538</t>
  </si>
  <si>
    <t>85</t>
  </si>
  <si>
    <t>741910301</t>
  </si>
  <si>
    <t>Montáž roštů a lávek pro volné i pevné uložení kabelů bez podkladových desek a osazení úchytných prvků typových se stojinou, výložníky a odbočkami pozinkovaných nástěnných nebo závěsných jednostranných</t>
  </si>
  <si>
    <t>-1467955061</t>
  </si>
  <si>
    <t>86</t>
  </si>
  <si>
    <t>34113074</t>
  </si>
  <si>
    <t>kabel silový jádro Al izolace PVC plášť PVC 0,6/1kV (NAYY) 4x240mm2</t>
  </si>
  <si>
    <t>-657452090</t>
  </si>
  <si>
    <t>87</t>
  </si>
  <si>
    <t>210902022</t>
  </si>
  <si>
    <t>Montáž izolovaných kabelů hliníkových do 1 kV bez ukončení plných nebo laněných kulatých (např. AYKY) uložených volně počtu a průřezu žil 4x240 mm2</t>
  </si>
  <si>
    <t>249723584</t>
  </si>
  <si>
    <t>88</t>
  </si>
  <si>
    <t>35436026</t>
  </si>
  <si>
    <t>spojka kabelová smršťovaná přímé do 1kV 4x95-300mm</t>
  </si>
  <si>
    <t>753997533</t>
  </si>
  <si>
    <t>89</t>
  </si>
  <si>
    <t>210102310</t>
  </si>
  <si>
    <t>Propojení kabelů nebo vodičů spojkou do 1 kV kabelů silových kabelů celoplastových 4x185 až 300</t>
  </si>
  <si>
    <t>-546744990</t>
  </si>
  <si>
    <t>90</t>
  </si>
  <si>
    <t>34113072</t>
  </si>
  <si>
    <t>kabel silový jádro Al izolace PVC plášť PVC 0,6/1kV (NAYY) 4x150mm2</t>
  </si>
  <si>
    <t>-1323658493</t>
  </si>
  <si>
    <t>91</t>
  </si>
  <si>
    <t>210902018</t>
  </si>
  <si>
    <t>Montáž izolovaných kabelů hliníkových do 1 kV bez ukončení plných nebo laněných kulatých (např. AYKY) uložených volně počtu a průřezu žil 4x150 mm2</t>
  </si>
  <si>
    <t>-568028084</t>
  </si>
  <si>
    <t>92</t>
  </si>
  <si>
    <t>35436025</t>
  </si>
  <si>
    <t>spojka kabelová smršťovaná přímé do 1kV 4x35-150mm</t>
  </si>
  <si>
    <t>1249673174</t>
  </si>
  <si>
    <t>93</t>
  </si>
  <si>
    <t>210102309</t>
  </si>
  <si>
    <t>Propojení kabelů nebo vodičů spojkou do 1 kV  kabelů silových kabelů celoplastovýc 4x95 až 150</t>
  </si>
  <si>
    <t>1326080041</t>
  </si>
  <si>
    <t>94</t>
  </si>
  <si>
    <t>210100010</t>
  </si>
  <si>
    <t>Ukončení vodičů izolovaných s označením a zapojením  v rozváděči nebo na přístroji průřezu žíly do 150 mm2</t>
  </si>
  <si>
    <t>-1748751542</t>
  </si>
  <si>
    <t>95</t>
  </si>
  <si>
    <t>34113071</t>
  </si>
  <si>
    <t>kabel silový jádro Al izolace PVC plášť PVC 0,6/1kV (NAYY) 4x120mm2</t>
  </si>
  <si>
    <t>565190913</t>
  </si>
  <si>
    <t>96</t>
  </si>
  <si>
    <t>210902017</t>
  </si>
  <si>
    <t>Montáž izolovaných kabelů hliníkových do 1 kV bez ukončení plných nebo laněných kulatých (např. AYKY) uložených volně počtu a průřezu žil 4x120 mm2</t>
  </si>
  <si>
    <t>369327707</t>
  </si>
  <si>
    <t>97</t>
  </si>
  <si>
    <t>210100009</t>
  </si>
  <si>
    <t>Ukončení vodičů izolovaných s označením a zapojením  v rozváděči nebo na přístroji průřezu žíly do 120 mm2</t>
  </si>
  <si>
    <t>39774078</t>
  </si>
  <si>
    <t>98</t>
  </si>
  <si>
    <t>34111080</t>
  </si>
  <si>
    <t>kabel instalační jádro Cu plné izolace PVC plášť PVC 450/750V (CYKY) 4x16mm2</t>
  </si>
  <si>
    <t>444780429</t>
  </si>
  <si>
    <t>99</t>
  </si>
  <si>
    <t>210812035</t>
  </si>
  <si>
    <t>Montáž izolovaných kabelů měděných do 1 kV bez ukončení plných nebo laněných kulatých (např. CYKY, CHKE-R) uložených volně nebo v liště počtu a průřezu žil 4x16 mm2</t>
  </si>
  <si>
    <t>642280654</t>
  </si>
  <si>
    <t>100</t>
  </si>
  <si>
    <t>210100003</t>
  </si>
  <si>
    <t>Ukončení vodičů izolovaných s označením a zapojením  v rozváděči nebo na přístroji průřezu žíly do 16 mm2</t>
  </si>
  <si>
    <t>-1147371884</t>
  </si>
  <si>
    <t>101</t>
  </si>
  <si>
    <t>35442114</t>
  </si>
  <si>
    <t>štítek plastový - bez označení</t>
  </si>
  <si>
    <t>938991153</t>
  </si>
  <si>
    <t>102</t>
  </si>
  <si>
    <t>210290891</t>
  </si>
  <si>
    <t>Doplnění orientačních štítků  na kabel (při revizi instalace)</t>
  </si>
  <si>
    <t>1525837887</t>
  </si>
  <si>
    <t>103</t>
  </si>
  <si>
    <t>v_03</t>
  </si>
  <si>
    <t xml:space="preserve">Pásek pro svazkování kabelů </t>
  </si>
  <si>
    <t>1831413041</t>
  </si>
  <si>
    <t>104</t>
  </si>
  <si>
    <t>210950111.1</t>
  </si>
  <si>
    <t>Ostatní práce při montáži vodičů, šňůr a kabelů svazkování jednožilových kabelů</t>
  </si>
  <si>
    <t>-169004506</t>
  </si>
  <si>
    <t>105</t>
  </si>
  <si>
    <t>73534512</t>
  </si>
  <si>
    <t>tabulka bezpečnostní plastová s tiskem 2 barvy A7 105x74mm</t>
  </si>
  <si>
    <t>-1310936995</t>
  </si>
  <si>
    <t>106</t>
  </si>
  <si>
    <t>v_05</t>
  </si>
  <si>
    <t>Tabulka výstražná
Vysoké napětí - Životu nebezpečno dotýkat se el. zařízení nebo drátů i na zem spadlých ! - 
Nehas vodou ani pěnovými přístroji Vstup zakázán !</t>
  </si>
  <si>
    <t>-1531857992</t>
  </si>
  <si>
    <t>107</t>
  </si>
  <si>
    <t>V011</t>
  </si>
  <si>
    <t>Dřevěný rámeček se zasklením pro schéma 45x30cm</t>
  </si>
  <si>
    <t>134455842</t>
  </si>
  <si>
    <t>108</t>
  </si>
  <si>
    <t>73534510</t>
  </si>
  <si>
    <t>tabulka bezpečnostní plastová s tiskem 2 barvy A4 210x297mm</t>
  </si>
  <si>
    <t>-1378542180</t>
  </si>
  <si>
    <t>109</t>
  </si>
  <si>
    <t>27251120</t>
  </si>
  <si>
    <t>koberec dielektrický do 26kV š 1200mm tl 4,5mm</t>
  </si>
  <si>
    <t>197306860</t>
  </si>
  <si>
    <t>110</t>
  </si>
  <si>
    <t>210020951</t>
  </si>
  <si>
    <t>Ostatní elektromontážní doplňkové práce  osazení tabulek pro rozvodny a elektrická zařízení výstražných nebo označovacích</t>
  </si>
  <si>
    <t>1312750484</t>
  </si>
  <si>
    <t>111</t>
  </si>
  <si>
    <t>V1003</t>
  </si>
  <si>
    <t>Stavební práce malého rozsahu včetně materiálu viz. samostatný soupis v technické zprávě</t>
  </si>
  <si>
    <t>1713194228</t>
  </si>
  <si>
    <t>112</t>
  </si>
  <si>
    <t>V1004</t>
  </si>
  <si>
    <t>Polička pro bezpečnostní a ochranné pomůcky</t>
  </si>
  <si>
    <t>1671705926</t>
  </si>
  <si>
    <t>113</t>
  </si>
  <si>
    <t>V1005</t>
  </si>
  <si>
    <t>Montáž poličky</t>
  </si>
  <si>
    <t>2069212493</t>
  </si>
  <si>
    <t>114</t>
  </si>
  <si>
    <t>V1006</t>
  </si>
  <si>
    <t>Nové ochranné a pracovní pomůcky viz. soupis v TZ</t>
  </si>
  <si>
    <t>sada</t>
  </si>
  <si>
    <t>108719619</t>
  </si>
  <si>
    <t>115</t>
  </si>
  <si>
    <t>V1015</t>
  </si>
  <si>
    <t>Odvoz demontovaného materiálu k likvidaci certifikovanou firmou.Naložení na automobil a převoz do sběrných surovin. Likvidované zařízení: 2x transformátor, rozvaděč NN 9 polí, elektroinstalace, kabeláž, ...</t>
  </si>
  <si>
    <t>-228615620</t>
  </si>
  <si>
    <t>116</t>
  </si>
  <si>
    <t>V1016</t>
  </si>
  <si>
    <t>Optický duplexní patchcord 20m</t>
  </si>
  <si>
    <t>1649023541</t>
  </si>
  <si>
    <t>117</t>
  </si>
  <si>
    <t>V1017</t>
  </si>
  <si>
    <t xml:space="preserve">Montáž duplexního optického kabelu </t>
  </si>
  <si>
    <t>1993639678</t>
  </si>
  <si>
    <t>58-M</t>
  </si>
  <si>
    <t>Revize vyhrazených technických zařízení</t>
  </si>
  <si>
    <t>118</t>
  </si>
  <si>
    <t>045002000</t>
  </si>
  <si>
    <t>Kompletační a koordinační činnost</t>
  </si>
  <si>
    <t>711841777</t>
  </si>
  <si>
    <t>119</t>
  </si>
  <si>
    <t>210280003</t>
  </si>
  <si>
    <t>Zkoušky a prohlídky elektrických rozvodů a zařízení  celková prohlídka, zkoušení, měření a vyhotovení revizní zprávy pro objem montážních prací přes 500 do 1000 tisíc Kč</t>
  </si>
  <si>
    <t>-1590588449</t>
  </si>
  <si>
    <t>120</t>
  </si>
  <si>
    <t>210280010</t>
  </si>
  <si>
    <t>Zkoušky a prohlídky elektrických rozvodů a zařízení  celková prohlídka, zkoušení, měření a vyhotovení revizní zprávy pro objem montážních prací Příplatek k ceně -0003 za každých dalších i započatých 500 tisíc Kč přes 1000 tisíc Kč</t>
  </si>
  <si>
    <t>-130653342</t>
  </si>
  <si>
    <t>121</t>
  </si>
  <si>
    <t>210280221</t>
  </si>
  <si>
    <t>Měření zemních odporů  zemnící sítě délky pásku do 100 m</t>
  </si>
  <si>
    <t>1892949346</t>
  </si>
  <si>
    <t>N01</t>
  </si>
  <si>
    <t>Spotřební materiál</t>
  </si>
  <si>
    <t>122</t>
  </si>
  <si>
    <t>N1</t>
  </si>
  <si>
    <t>Podružný materiál 5%</t>
  </si>
  <si>
    <t>512</t>
  </si>
  <si>
    <t>-1691901777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</si>
</sst>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cellStyleXfs>
  <cellXfs count="25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1" fillId="0" borderId="0" xfId="0" applyFont="1" applyAlignment="1" applyProtection="1">
      <alignment horizontal="left" vertical="center"/>
      <protection/>
    </xf>
    <xf numFmtId="0" fontId="1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5"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7"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5"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0" xfId="0" applyFont="1" applyFill="1" applyAlignment="1" applyProtection="1">
      <alignment horizontal="center" vertical="center"/>
      <protection/>
    </xf>
    <xf numFmtId="0" fontId="21" fillId="0" borderId="13" xfId="0" applyFont="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8" fillId="0" borderId="17"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2" xfId="0" applyNumberFormat="1" applyFont="1" applyBorder="1" applyAlignment="1" applyProtection="1">
      <alignment vertical="center"/>
      <protection/>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19" xfId="0" applyNumberFormat="1" applyFont="1" applyBorder="1" applyAlignment="1" applyProtection="1">
      <alignment vertical="center"/>
      <protection/>
    </xf>
    <xf numFmtId="166"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1"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5"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17"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0"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4" borderId="13" xfId="0" applyFont="1" applyFill="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0" xfId="0" applyBorder="1" applyAlignment="1" applyProtection="1">
      <alignment vertical="center"/>
      <protection/>
    </xf>
    <xf numFmtId="166" fontId="30" fillId="0" borderId="10" xfId="0" applyNumberFormat="1" applyFont="1" applyBorder="1" applyAlignment="1" applyProtection="1">
      <alignment/>
      <protection/>
    </xf>
    <xf numFmtId="166" fontId="30" fillId="0" borderId="11" xfId="0" applyNumberFormat="1" applyFont="1" applyBorder="1" applyAlignment="1" applyProtection="1">
      <alignment/>
      <protection/>
    </xf>
    <xf numFmtId="4" fontId="3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xf>
    <xf numFmtId="0" fontId="21" fillId="2" borderId="17"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2"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protection/>
    </xf>
    <xf numFmtId="0" fontId="33" fillId="0" borderId="3" xfId="0" applyFont="1" applyBorder="1" applyAlignment="1">
      <alignment vertical="center"/>
    </xf>
    <xf numFmtId="0" fontId="32" fillId="2" borderId="17"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32" fillId="2" borderId="18" xfId="0" applyFont="1" applyFill="1" applyBorder="1" applyAlignment="1" applyProtection="1">
      <alignment horizontal="left" vertical="center"/>
      <protection locked="0"/>
    </xf>
    <xf numFmtId="0" fontId="32"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1" fillId="0" borderId="19" xfId="0" applyNumberFormat="1" applyFont="1" applyBorder="1" applyAlignment="1" applyProtection="1">
      <alignment vertical="center"/>
      <protection/>
    </xf>
    <xf numFmtId="166" fontId="21" fillId="0" borderId="20" xfId="0" applyNumberFormat="1" applyFont="1" applyBorder="1" applyAlignment="1" applyProtection="1">
      <alignment vertical="center"/>
      <protection/>
    </xf>
    <xf numFmtId="0" fontId="14" fillId="0" borderId="0" xfId="0" applyFont="1" applyAlignment="1">
      <alignment horizontal="left" vertical="top" wrapText="1"/>
    </xf>
    <xf numFmtId="0" fontId="14"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5"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8" fillId="0" borderId="16" xfId="0" applyFont="1" applyBorder="1" applyAlignment="1">
      <alignment horizontal="center" vertical="center"/>
    </xf>
    <xf numFmtId="0" fontId="18" fillId="0" borderId="10" xfId="0" applyFont="1" applyBorder="1" applyAlignment="1">
      <alignment horizontal="left" vertical="center"/>
    </xf>
    <xf numFmtId="0" fontId="19" fillId="0" borderId="17" xfId="0" applyFont="1" applyBorder="1" applyAlignment="1">
      <alignment horizontal="left" vertical="center"/>
    </xf>
    <xf numFmtId="0" fontId="19" fillId="0" borderId="0" xfId="0" applyFont="1" applyBorder="1" applyAlignment="1">
      <alignment horizontal="left" vertical="center"/>
    </xf>
    <xf numFmtId="0" fontId="19" fillId="0" borderId="17"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20" fillId="4" borderId="21" xfId="0" applyFont="1" applyFill="1" applyBorder="1" applyAlignment="1" applyProtection="1">
      <alignment horizontal="lef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3" t="s">
        <v>0</v>
      </c>
      <c r="AZ1" s="13" t="s">
        <v>1</v>
      </c>
      <c r="BA1" s="13" t="s">
        <v>2</v>
      </c>
      <c r="BB1" s="13" t="s">
        <v>3</v>
      </c>
      <c r="BT1" s="13" t="s">
        <v>4</v>
      </c>
      <c r="BU1" s="13" t="s">
        <v>4</v>
      </c>
      <c r="BV1" s="13" t="s">
        <v>5</v>
      </c>
    </row>
    <row r="2" spans="44:72" s="1" customFormat="1" ht="36.95" customHeight="1">
      <c r="AR2" s="247"/>
      <c r="AS2" s="247"/>
      <c r="AT2" s="247"/>
      <c r="AU2" s="247"/>
      <c r="AV2" s="247"/>
      <c r="AW2" s="247"/>
      <c r="AX2" s="247"/>
      <c r="AY2" s="247"/>
      <c r="AZ2" s="247"/>
      <c r="BA2" s="247"/>
      <c r="BB2" s="247"/>
      <c r="BC2" s="247"/>
      <c r="BD2" s="247"/>
      <c r="BE2" s="247"/>
      <c r="BS2" s="14" t="s">
        <v>6</v>
      </c>
      <c r="BT2" s="14" t="s">
        <v>7</v>
      </c>
    </row>
    <row r="3" spans="2:72" s="1" customFormat="1"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s="1" customFormat="1" ht="24.9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E4" s="22" t="s">
        <v>11</v>
      </c>
      <c r="BS4" s="14" t="s">
        <v>12</v>
      </c>
    </row>
    <row r="5" spans="2:71" s="1" customFormat="1" ht="12" customHeight="1">
      <c r="B5" s="18"/>
      <c r="C5" s="19"/>
      <c r="D5" s="23" t="s">
        <v>13</v>
      </c>
      <c r="E5" s="19"/>
      <c r="F5" s="19"/>
      <c r="G5" s="19"/>
      <c r="H5" s="19"/>
      <c r="I5" s="19"/>
      <c r="J5" s="19"/>
      <c r="K5" s="210" t="s">
        <v>14</v>
      </c>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19"/>
      <c r="AQ5" s="19"/>
      <c r="AR5" s="17"/>
      <c r="BE5" s="207" t="s">
        <v>15</v>
      </c>
      <c r="BS5" s="14" t="s">
        <v>6</v>
      </c>
    </row>
    <row r="6" spans="2:71" s="1" customFormat="1" ht="36.95" customHeight="1">
      <c r="B6" s="18"/>
      <c r="C6" s="19"/>
      <c r="D6" s="25" t="s">
        <v>16</v>
      </c>
      <c r="E6" s="19"/>
      <c r="F6" s="19"/>
      <c r="G6" s="19"/>
      <c r="H6" s="19"/>
      <c r="I6" s="19"/>
      <c r="J6" s="19"/>
      <c r="K6" s="212" t="s">
        <v>17</v>
      </c>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19"/>
      <c r="AQ6" s="19"/>
      <c r="AR6" s="17"/>
      <c r="BE6" s="208"/>
      <c r="BS6" s="14" t="s">
        <v>6</v>
      </c>
    </row>
    <row r="7" spans="2:71" s="1" customFormat="1" ht="12" customHeight="1">
      <c r="B7" s="18"/>
      <c r="C7" s="19"/>
      <c r="D7" s="26" t="s">
        <v>18</v>
      </c>
      <c r="E7" s="19"/>
      <c r="F7" s="19"/>
      <c r="G7" s="19"/>
      <c r="H7" s="19"/>
      <c r="I7" s="19"/>
      <c r="J7" s="19"/>
      <c r="K7" s="24" t="s">
        <v>1</v>
      </c>
      <c r="L7" s="19"/>
      <c r="M7" s="19"/>
      <c r="N7" s="19"/>
      <c r="O7" s="19"/>
      <c r="P7" s="19"/>
      <c r="Q7" s="19"/>
      <c r="R7" s="19"/>
      <c r="S7" s="19"/>
      <c r="T7" s="19"/>
      <c r="U7" s="19"/>
      <c r="V7" s="19"/>
      <c r="W7" s="19"/>
      <c r="X7" s="19"/>
      <c r="Y7" s="19"/>
      <c r="Z7" s="19"/>
      <c r="AA7" s="19"/>
      <c r="AB7" s="19"/>
      <c r="AC7" s="19"/>
      <c r="AD7" s="19"/>
      <c r="AE7" s="19"/>
      <c r="AF7" s="19"/>
      <c r="AG7" s="19"/>
      <c r="AH7" s="19"/>
      <c r="AI7" s="19"/>
      <c r="AJ7" s="19"/>
      <c r="AK7" s="26" t="s">
        <v>19</v>
      </c>
      <c r="AL7" s="19"/>
      <c r="AM7" s="19"/>
      <c r="AN7" s="24" t="s">
        <v>1</v>
      </c>
      <c r="AO7" s="19"/>
      <c r="AP7" s="19"/>
      <c r="AQ7" s="19"/>
      <c r="AR7" s="17"/>
      <c r="BE7" s="208"/>
      <c r="BS7" s="14" t="s">
        <v>6</v>
      </c>
    </row>
    <row r="8" spans="2:71" s="1" customFormat="1" ht="12" customHeight="1">
      <c r="B8" s="18"/>
      <c r="C8" s="19"/>
      <c r="D8" s="26" t="s">
        <v>20</v>
      </c>
      <c r="E8" s="19"/>
      <c r="F8" s="19"/>
      <c r="G8" s="19"/>
      <c r="H8" s="19"/>
      <c r="I8" s="19"/>
      <c r="J8" s="19"/>
      <c r="K8" s="24" t="s">
        <v>21</v>
      </c>
      <c r="L8" s="19"/>
      <c r="M8" s="19"/>
      <c r="N8" s="19"/>
      <c r="O8" s="19"/>
      <c r="P8" s="19"/>
      <c r="Q8" s="19"/>
      <c r="R8" s="19"/>
      <c r="S8" s="19"/>
      <c r="T8" s="19"/>
      <c r="U8" s="19"/>
      <c r="V8" s="19"/>
      <c r="W8" s="19"/>
      <c r="X8" s="19"/>
      <c r="Y8" s="19"/>
      <c r="Z8" s="19"/>
      <c r="AA8" s="19"/>
      <c r="AB8" s="19"/>
      <c r="AC8" s="19"/>
      <c r="AD8" s="19"/>
      <c r="AE8" s="19"/>
      <c r="AF8" s="19"/>
      <c r="AG8" s="19"/>
      <c r="AH8" s="19"/>
      <c r="AI8" s="19"/>
      <c r="AJ8" s="19"/>
      <c r="AK8" s="26" t="s">
        <v>22</v>
      </c>
      <c r="AL8" s="19"/>
      <c r="AM8" s="19"/>
      <c r="AN8" s="27" t="s">
        <v>23</v>
      </c>
      <c r="AO8" s="19"/>
      <c r="AP8" s="19"/>
      <c r="AQ8" s="19"/>
      <c r="AR8" s="17"/>
      <c r="BE8" s="208"/>
      <c r="BS8" s="14" t="s">
        <v>6</v>
      </c>
    </row>
    <row r="9" spans="2:71" s="1" customFormat="1" ht="14.45"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E9" s="208"/>
      <c r="BS9" s="14" t="s">
        <v>6</v>
      </c>
    </row>
    <row r="10" spans="2:71" s="1" customFormat="1" ht="12" customHeight="1">
      <c r="B10" s="18"/>
      <c r="C10" s="19"/>
      <c r="D10" s="26" t="s">
        <v>24</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6" t="s">
        <v>25</v>
      </c>
      <c r="AL10" s="19"/>
      <c r="AM10" s="19"/>
      <c r="AN10" s="24" t="s">
        <v>1</v>
      </c>
      <c r="AO10" s="19"/>
      <c r="AP10" s="19"/>
      <c r="AQ10" s="19"/>
      <c r="AR10" s="17"/>
      <c r="BE10" s="208"/>
      <c r="BS10" s="14" t="s">
        <v>6</v>
      </c>
    </row>
    <row r="11" spans="2:71" s="1" customFormat="1" ht="18.4" customHeight="1">
      <c r="B11" s="18"/>
      <c r="C11" s="19"/>
      <c r="D11" s="19"/>
      <c r="E11" s="24" t="s">
        <v>26</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6" t="s">
        <v>27</v>
      </c>
      <c r="AL11" s="19"/>
      <c r="AM11" s="19"/>
      <c r="AN11" s="24" t="s">
        <v>1</v>
      </c>
      <c r="AO11" s="19"/>
      <c r="AP11" s="19"/>
      <c r="AQ11" s="19"/>
      <c r="AR11" s="17"/>
      <c r="BE11" s="208"/>
      <c r="BS11" s="14" t="s">
        <v>6</v>
      </c>
    </row>
    <row r="12" spans="2:71" s="1" customFormat="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E12" s="208"/>
      <c r="BS12" s="14" t="s">
        <v>6</v>
      </c>
    </row>
    <row r="13" spans="2:71" s="1" customFormat="1" ht="12" customHeight="1">
      <c r="B13" s="18"/>
      <c r="C13" s="19"/>
      <c r="D13" s="26" t="s">
        <v>28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6" t="s">
        <v>25</v>
      </c>
      <c r="AL13" s="19"/>
      <c r="AM13" s="19"/>
      <c r="AN13" s="28" t="s">
        <v>29</v>
      </c>
      <c r="AO13" s="19"/>
      <c r="AP13" s="19"/>
      <c r="AQ13" s="19"/>
      <c r="AR13" s="17"/>
      <c r="BE13" s="208"/>
      <c r="BS13" s="14" t="s">
        <v>6</v>
      </c>
    </row>
    <row r="14" spans="2:71" ht="12.75">
      <c r="B14" s="18"/>
      <c r="C14" s="19"/>
      <c r="D14" s="19"/>
      <c r="E14" s="213" t="s">
        <v>29</v>
      </c>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6" t="s">
        <v>27</v>
      </c>
      <c r="AL14" s="19"/>
      <c r="AM14" s="19"/>
      <c r="AN14" s="28" t="s">
        <v>29</v>
      </c>
      <c r="AO14" s="19"/>
      <c r="AP14" s="19"/>
      <c r="AQ14" s="19"/>
      <c r="AR14" s="17"/>
      <c r="BE14" s="208"/>
      <c r="BS14" s="14" t="s">
        <v>6</v>
      </c>
    </row>
    <row r="15" spans="2:71" s="1" customFormat="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E15" s="208"/>
      <c r="BS15" s="14" t="s">
        <v>4</v>
      </c>
    </row>
    <row r="16" spans="2:71" s="1" customFormat="1" ht="12" customHeight="1">
      <c r="B16" s="18"/>
      <c r="C16" s="19"/>
      <c r="D16" s="26" t="s">
        <v>30</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6" t="s">
        <v>25</v>
      </c>
      <c r="AL16" s="19"/>
      <c r="AM16" s="19"/>
      <c r="AN16" s="24" t="s">
        <v>1</v>
      </c>
      <c r="AO16" s="19"/>
      <c r="AP16" s="19"/>
      <c r="AQ16" s="19"/>
      <c r="AR16" s="17"/>
      <c r="BE16" s="208"/>
      <c r="BS16" s="14" t="s">
        <v>4</v>
      </c>
    </row>
    <row r="17" spans="2:71" s="1" customFormat="1" ht="18.4" customHeight="1">
      <c r="B17" s="18"/>
      <c r="C17" s="19"/>
      <c r="D17" s="19"/>
      <c r="E17" s="24" t="s">
        <v>26</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6" t="s">
        <v>27</v>
      </c>
      <c r="AL17" s="19"/>
      <c r="AM17" s="19"/>
      <c r="AN17" s="24" t="s">
        <v>1</v>
      </c>
      <c r="AO17" s="19"/>
      <c r="AP17" s="19"/>
      <c r="AQ17" s="19"/>
      <c r="AR17" s="17"/>
      <c r="BE17" s="208"/>
      <c r="BS17" s="14" t="s">
        <v>31</v>
      </c>
    </row>
    <row r="18" spans="2:71" s="1" customFormat="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E18" s="208"/>
      <c r="BS18" s="14" t="s">
        <v>6</v>
      </c>
    </row>
    <row r="19" spans="2:71" s="1" customFormat="1" ht="12" customHeight="1">
      <c r="B19" s="18"/>
      <c r="C19" s="19"/>
      <c r="D19" s="26" t="s">
        <v>32</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6" t="s">
        <v>25</v>
      </c>
      <c r="AL19" s="19"/>
      <c r="AM19" s="19"/>
      <c r="AN19" s="24" t="s">
        <v>1</v>
      </c>
      <c r="AO19" s="19"/>
      <c r="AP19" s="19"/>
      <c r="AQ19" s="19"/>
      <c r="AR19" s="17"/>
      <c r="BE19" s="208"/>
      <c r="BS19" s="14" t="s">
        <v>6</v>
      </c>
    </row>
    <row r="20" spans="2:71" s="1" customFormat="1" ht="18.4" customHeight="1">
      <c r="B20" s="18"/>
      <c r="C20" s="19"/>
      <c r="D20" s="19"/>
      <c r="E20" s="24" t="s">
        <v>26</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6" t="s">
        <v>27</v>
      </c>
      <c r="AL20" s="19"/>
      <c r="AM20" s="19"/>
      <c r="AN20" s="24" t="s">
        <v>1</v>
      </c>
      <c r="AO20" s="19"/>
      <c r="AP20" s="19"/>
      <c r="AQ20" s="19"/>
      <c r="AR20" s="17"/>
      <c r="BE20" s="208"/>
      <c r="BS20" s="14" t="s">
        <v>4</v>
      </c>
    </row>
    <row r="21" spans="2:57" s="1" customFormat="1"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c r="BE21" s="208"/>
    </row>
    <row r="22" spans="2:57" s="1" customFormat="1" ht="12" customHeight="1">
      <c r="B22" s="18"/>
      <c r="C22" s="19"/>
      <c r="D22" s="26" t="s">
        <v>33</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c r="BE22" s="208"/>
    </row>
    <row r="23" spans="2:57" s="1" customFormat="1" ht="155.25" customHeight="1">
      <c r="B23" s="18"/>
      <c r="C23" s="19"/>
      <c r="D23" s="19"/>
      <c r="E23" s="215" t="s">
        <v>34</v>
      </c>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19"/>
      <c r="AP23" s="19"/>
      <c r="AQ23" s="19"/>
      <c r="AR23" s="17"/>
      <c r="BE23" s="208"/>
    </row>
    <row r="24" spans="2:57" s="1" customFormat="1" ht="6.9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c r="BE24" s="208"/>
    </row>
    <row r="25" spans="2:57" s="1" customFormat="1" ht="6.95" customHeight="1">
      <c r="B25" s="18"/>
      <c r="C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19"/>
      <c r="AQ25" s="19"/>
      <c r="AR25" s="17"/>
      <c r="BE25" s="208"/>
    </row>
    <row r="26" spans="1:57" s="2" customFormat="1" ht="25.9" customHeight="1">
      <c r="A26" s="31"/>
      <c r="B26" s="32"/>
      <c r="C26" s="33"/>
      <c r="D26" s="34" t="s">
        <v>35</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16">
        <f>ROUND(AG94,2)</f>
        <v>0</v>
      </c>
      <c r="AL26" s="217"/>
      <c r="AM26" s="217"/>
      <c r="AN26" s="217"/>
      <c r="AO26" s="217"/>
      <c r="AP26" s="33"/>
      <c r="AQ26" s="33"/>
      <c r="AR26" s="36"/>
      <c r="BE26" s="208"/>
    </row>
    <row r="27" spans="1:57" s="2" customFormat="1" ht="6.95" customHeight="1">
      <c r="A27" s="3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6"/>
      <c r="BE27" s="208"/>
    </row>
    <row r="28" spans="1:57" s="2" customFormat="1" ht="12.75">
      <c r="A28" s="31"/>
      <c r="B28" s="32"/>
      <c r="C28" s="33"/>
      <c r="D28" s="33"/>
      <c r="E28" s="33"/>
      <c r="F28" s="33"/>
      <c r="G28" s="33"/>
      <c r="H28" s="33"/>
      <c r="I28" s="33"/>
      <c r="J28" s="33"/>
      <c r="K28" s="33"/>
      <c r="L28" s="218" t="s">
        <v>36</v>
      </c>
      <c r="M28" s="218"/>
      <c r="N28" s="218"/>
      <c r="O28" s="218"/>
      <c r="P28" s="218"/>
      <c r="Q28" s="33"/>
      <c r="R28" s="33"/>
      <c r="S28" s="33"/>
      <c r="T28" s="33"/>
      <c r="U28" s="33"/>
      <c r="V28" s="33"/>
      <c r="W28" s="218" t="s">
        <v>37</v>
      </c>
      <c r="X28" s="218"/>
      <c r="Y28" s="218"/>
      <c r="Z28" s="218"/>
      <c r="AA28" s="218"/>
      <c r="AB28" s="218"/>
      <c r="AC28" s="218"/>
      <c r="AD28" s="218"/>
      <c r="AE28" s="218"/>
      <c r="AF28" s="33"/>
      <c r="AG28" s="33"/>
      <c r="AH28" s="33"/>
      <c r="AI28" s="33"/>
      <c r="AJ28" s="33"/>
      <c r="AK28" s="218" t="s">
        <v>38</v>
      </c>
      <c r="AL28" s="218"/>
      <c r="AM28" s="218"/>
      <c r="AN28" s="218"/>
      <c r="AO28" s="218"/>
      <c r="AP28" s="33"/>
      <c r="AQ28" s="33"/>
      <c r="AR28" s="36"/>
      <c r="BE28" s="208"/>
    </row>
    <row r="29" spans="2:57" s="3" customFormat="1" ht="14.45" customHeight="1">
      <c r="B29" s="37"/>
      <c r="C29" s="38"/>
      <c r="D29" s="26" t="s">
        <v>39</v>
      </c>
      <c r="E29" s="38"/>
      <c r="F29" s="26" t="s">
        <v>40</v>
      </c>
      <c r="G29" s="38"/>
      <c r="H29" s="38"/>
      <c r="I29" s="38"/>
      <c r="J29" s="38"/>
      <c r="K29" s="38"/>
      <c r="L29" s="221">
        <v>0.21</v>
      </c>
      <c r="M29" s="220"/>
      <c r="N29" s="220"/>
      <c r="O29" s="220"/>
      <c r="P29" s="220"/>
      <c r="Q29" s="38"/>
      <c r="R29" s="38"/>
      <c r="S29" s="38"/>
      <c r="T29" s="38"/>
      <c r="U29" s="38"/>
      <c r="V29" s="38"/>
      <c r="W29" s="219">
        <f>ROUND(AZ94,2)</f>
        <v>0</v>
      </c>
      <c r="X29" s="220"/>
      <c r="Y29" s="220"/>
      <c r="Z29" s="220"/>
      <c r="AA29" s="220"/>
      <c r="AB29" s="220"/>
      <c r="AC29" s="220"/>
      <c r="AD29" s="220"/>
      <c r="AE29" s="220"/>
      <c r="AF29" s="38"/>
      <c r="AG29" s="38"/>
      <c r="AH29" s="38"/>
      <c r="AI29" s="38"/>
      <c r="AJ29" s="38"/>
      <c r="AK29" s="219">
        <f>ROUND(AV94,2)</f>
        <v>0</v>
      </c>
      <c r="AL29" s="220"/>
      <c r="AM29" s="220"/>
      <c r="AN29" s="220"/>
      <c r="AO29" s="220"/>
      <c r="AP29" s="38"/>
      <c r="AQ29" s="38"/>
      <c r="AR29" s="39"/>
      <c r="BE29" s="209"/>
    </row>
    <row r="30" spans="2:57" s="3" customFormat="1" ht="14.45" customHeight="1">
      <c r="B30" s="37"/>
      <c r="C30" s="38"/>
      <c r="D30" s="38"/>
      <c r="E30" s="38"/>
      <c r="F30" s="26" t="s">
        <v>41</v>
      </c>
      <c r="G30" s="38"/>
      <c r="H30" s="38"/>
      <c r="I30" s="38"/>
      <c r="J30" s="38"/>
      <c r="K30" s="38"/>
      <c r="L30" s="221">
        <v>0.15</v>
      </c>
      <c r="M30" s="220"/>
      <c r="N30" s="220"/>
      <c r="O30" s="220"/>
      <c r="P30" s="220"/>
      <c r="Q30" s="38"/>
      <c r="R30" s="38"/>
      <c r="S30" s="38"/>
      <c r="T30" s="38"/>
      <c r="U30" s="38"/>
      <c r="V30" s="38"/>
      <c r="W30" s="219">
        <f>ROUND(BA94,2)</f>
        <v>0</v>
      </c>
      <c r="X30" s="220"/>
      <c r="Y30" s="220"/>
      <c r="Z30" s="220"/>
      <c r="AA30" s="220"/>
      <c r="AB30" s="220"/>
      <c r="AC30" s="220"/>
      <c r="AD30" s="220"/>
      <c r="AE30" s="220"/>
      <c r="AF30" s="38"/>
      <c r="AG30" s="38"/>
      <c r="AH30" s="38"/>
      <c r="AI30" s="38"/>
      <c r="AJ30" s="38"/>
      <c r="AK30" s="219">
        <f>ROUND(AW94,2)</f>
        <v>0</v>
      </c>
      <c r="AL30" s="220"/>
      <c r="AM30" s="220"/>
      <c r="AN30" s="220"/>
      <c r="AO30" s="220"/>
      <c r="AP30" s="38"/>
      <c r="AQ30" s="38"/>
      <c r="AR30" s="39"/>
      <c r="BE30" s="209"/>
    </row>
    <row r="31" spans="2:57" s="3" customFormat="1" ht="14.45" customHeight="1" hidden="1">
      <c r="B31" s="37"/>
      <c r="C31" s="38"/>
      <c r="D31" s="38"/>
      <c r="E31" s="38"/>
      <c r="F31" s="26" t="s">
        <v>42</v>
      </c>
      <c r="G31" s="38"/>
      <c r="H31" s="38"/>
      <c r="I31" s="38"/>
      <c r="J31" s="38"/>
      <c r="K31" s="38"/>
      <c r="L31" s="221">
        <v>0.21</v>
      </c>
      <c r="M31" s="220"/>
      <c r="N31" s="220"/>
      <c r="O31" s="220"/>
      <c r="P31" s="220"/>
      <c r="Q31" s="38"/>
      <c r="R31" s="38"/>
      <c r="S31" s="38"/>
      <c r="T31" s="38"/>
      <c r="U31" s="38"/>
      <c r="V31" s="38"/>
      <c r="W31" s="219">
        <f>ROUND(BB94,2)</f>
        <v>0</v>
      </c>
      <c r="X31" s="220"/>
      <c r="Y31" s="220"/>
      <c r="Z31" s="220"/>
      <c r="AA31" s="220"/>
      <c r="AB31" s="220"/>
      <c r="AC31" s="220"/>
      <c r="AD31" s="220"/>
      <c r="AE31" s="220"/>
      <c r="AF31" s="38"/>
      <c r="AG31" s="38"/>
      <c r="AH31" s="38"/>
      <c r="AI31" s="38"/>
      <c r="AJ31" s="38"/>
      <c r="AK31" s="219">
        <v>0</v>
      </c>
      <c r="AL31" s="220"/>
      <c r="AM31" s="220"/>
      <c r="AN31" s="220"/>
      <c r="AO31" s="220"/>
      <c r="AP31" s="38"/>
      <c r="AQ31" s="38"/>
      <c r="AR31" s="39"/>
      <c r="BE31" s="209"/>
    </row>
    <row r="32" spans="2:57" s="3" customFormat="1" ht="14.45" customHeight="1" hidden="1">
      <c r="B32" s="37"/>
      <c r="C32" s="38"/>
      <c r="D32" s="38"/>
      <c r="E32" s="38"/>
      <c r="F32" s="26" t="s">
        <v>43</v>
      </c>
      <c r="G32" s="38"/>
      <c r="H32" s="38"/>
      <c r="I32" s="38"/>
      <c r="J32" s="38"/>
      <c r="K32" s="38"/>
      <c r="L32" s="221">
        <v>0.15</v>
      </c>
      <c r="M32" s="220"/>
      <c r="N32" s="220"/>
      <c r="O32" s="220"/>
      <c r="P32" s="220"/>
      <c r="Q32" s="38"/>
      <c r="R32" s="38"/>
      <c r="S32" s="38"/>
      <c r="T32" s="38"/>
      <c r="U32" s="38"/>
      <c r="V32" s="38"/>
      <c r="W32" s="219">
        <f>ROUND(BC94,2)</f>
        <v>0</v>
      </c>
      <c r="X32" s="220"/>
      <c r="Y32" s="220"/>
      <c r="Z32" s="220"/>
      <c r="AA32" s="220"/>
      <c r="AB32" s="220"/>
      <c r="AC32" s="220"/>
      <c r="AD32" s="220"/>
      <c r="AE32" s="220"/>
      <c r="AF32" s="38"/>
      <c r="AG32" s="38"/>
      <c r="AH32" s="38"/>
      <c r="AI32" s="38"/>
      <c r="AJ32" s="38"/>
      <c r="AK32" s="219">
        <v>0</v>
      </c>
      <c r="AL32" s="220"/>
      <c r="AM32" s="220"/>
      <c r="AN32" s="220"/>
      <c r="AO32" s="220"/>
      <c r="AP32" s="38"/>
      <c r="AQ32" s="38"/>
      <c r="AR32" s="39"/>
      <c r="BE32" s="209"/>
    </row>
    <row r="33" spans="2:57" s="3" customFormat="1" ht="14.45" customHeight="1" hidden="1">
      <c r="B33" s="37"/>
      <c r="C33" s="38"/>
      <c r="D33" s="38"/>
      <c r="E33" s="38"/>
      <c r="F33" s="26" t="s">
        <v>44</v>
      </c>
      <c r="G33" s="38"/>
      <c r="H33" s="38"/>
      <c r="I33" s="38"/>
      <c r="J33" s="38"/>
      <c r="K33" s="38"/>
      <c r="L33" s="221">
        <v>0</v>
      </c>
      <c r="M33" s="220"/>
      <c r="N33" s="220"/>
      <c r="O33" s="220"/>
      <c r="P33" s="220"/>
      <c r="Q33" s="38"/>
      <c r="R33" s="38"/>
      <c r="S33" s="38"/>
      <c r="T33" s="38"/>
      <c r="U33" s="38"/>
      <c r="V33" s="38"/>
      <c r="W33" s="219">
        <f>ROUND(BD94,2)</f>
        <v>0</v>
      </c>
      <c r="X33" s="220"/>
      <c r="Y33" s="220"/>
      <c r="Z33" s="220"/>
      <c r="AA33" s="220"/>
      <c r="AB33" s="220"/>
      <c r="AC33" s="220"/>
      <c r="AD33" s="220"/>
      <c r="AE33" s="220"/>
      <c r="AF33" s="38"/>
      <c r="AG33" s="38"/>
      <c r="AH33" s="38"/>
      <c r="AI33" s="38"/>
      <c r="AJ33" s="38"/>
      <c r="AK33" s="219">
        <v>0</v>
      </c>
      <c r="AL33" s="220"/>
      <c r="AM33" s="220"/>
      <c r="AN33" s="220"/>
      <c r="AO33" s="220"/>
      <c r="AP33" s="38"/>
      <c r="AQ33" s="38"/>
      <c r="AR33" s="39"/>
      <c r="BE33" s="209"/>
    </row>
    <row r="34" spans="1:57" s="2" customFormat="1" ht="6.95" customHeight="1">
      <c r="A34" s="31"/>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6"/>
      <c r="BE34" s="208"/>
    </row>
    <row r="35" spans="1:57" s="2" customFormat="1" ht="25.9" customHeight="1">
      <c r="A35" s="31"/>
      <c r="B35" s="32"/>
      <c r="C35" s="40"/>
      <c r="D35" s="41" t="s">
        <v>45</v>
      </c>
      <c r="E35" s="42"/>
      <c r="F35" s="42"/>
      <c r="G35" s="42"/>
      <c r="H35" s="42"/>
      <c r="I35" s="42"/>
      <c r="J35" s="42"/>
      <c r="K35" s="42"/>
      <c r="L35" s="42"/>
      <c r="M35" s="42"/>
      <c r="N35" s="42"/>
      <c r="O35" s="42"/>
      <c r="P35" s="42"/>
      <c r="Q35" s="42"/>
      <c r="R35" s="42"/>
      <c r="S35" s="42"/>
      <c r="T35" s="43" t="s">
        <v>46</v>
      </c>
      <c r="U35" s="42"/>
      <c r="V35" s="42"/>
      <c r="W35" s="42"/>
      <c r="X35" s="222" t="s">
        <v>47</v>
      </c>
      <c r="Y35" s="223"/>
      <c r="Z35" s="223"/>
      <c r="AA35" s="223"/>
      <c r="AB35" s="223"/>
      <c r="AC35" s="42"/>
      <c r="AD35" s="42"/>
      <c r="AE35" s="42"/>
      <c r="AF35" s="42"/>
      <c r="AG35" s="42"/>
      <c r="AH35" s="42"/>
      <c r="AI35" s="42"/>
      <c r="AJ35" s="42"/>
      <c r="AK35" s="224">
        <f>SUM(AK26:AK33)</f>
        <v>0</v>
      </c>
      <c r="AL35" s="223"/>
      <c r="AM35" s="223"/>
      <c r="AN35" s="223"/>
      <c r="AO35" s="225"/>
      <c r="AP35" s="40"/>
      <c r="AQ35" s="40"/>
      <c r="AR35" s="36"/>
      <c r="BE35" s="31"/>
    </row>
    <row r="36" spans="1:57" s="2" customFormat="1" ht="6.95" customHeight="1">
      <c r="A36" s="31"/>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6"/>
      <c r="BE36" s="31"/>
    </row>
    <row r="37" spans="1:57" s="2" customFormat="1" ht="14.45" customHeight="1">
      <c r="A37" s="31"/>
      <c r="B37" s="3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6"/>
      <c r="BE37" s="31"/>
    </row>
    <row r="38" spans="2:44" s="1" customFormat="1" ht="14.45" customHeight="1">
      <c r="B38" s="18"/>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7"/>
    </row>
    <row r="39" spans="2:44" s="1" customFormat="1" ht="14.45" customHeight="1">
      <c r="B39" s="18"/>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7"/>
    </row>
    <row r="40" spans="2:44" s="1" customFormat="1" ht="14.45" customHeight="1">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7"/>
    </row>
    <row r="41" spans="2:44" s="1" customFormat="1" ht="14.45" customHeight="1">
      <c r="B41" s="18"/>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7"/>
    </row>
    <row r="42" spans="2:44" s="1" customFormat="1" ht="14.45" customHeight="1">
      <c r="B42" s="18"/>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7"/>
    </row>
    <row r="43" spans="2:44" s="1" customFormat="1" ht="14.45" customHeight="1">
      <c r="B43" s="18"/>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7"/>
    </row>
    <row r="44" spans="2:44" s="1" customFormat="1" ht="14.45" customHeight="1">
      <c r="B44" s="18"/>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7"/>
    </row>
    <row r="45" spans="2:44" s="1" customFormat="1" ht="14.45" customHeight="1">
      <c r="B45" s="18"/>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7"/>
    </row>
    <row r="46" spans="2:44" s="1" customFormat="1" ht="14.45" customHeight="1">
      <c r="B46" s="18"/>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7"/>
    </row>
    <row r="47" spans="2:44" s="1" customFormat="1" ht="14.45" customHeight="1">
      <c r="B47" s="18"/>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7"/>
    </row>
    <row r="48" spans="2:44" s="1" customFormat="1" ht="14.45" customHeight="1">
      <c r="B48" s="18"/>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7"/>
    </row>
    <row r="49" spans="2:44" s="2" customFormat="1" ht="14.45" customHeight="1">
      <c r="B49" s="44"/>
      <c r="C49" s="45"/>
      <c r="D49" s="46" t="s">
        <v>48</v>
      </c>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6" t="s">
        <v>49</v>
      </c>
      <c r="AI49" s="47"/>
      <c r="AJ49" s="47"/>
      <c r="AK49" s="47"/>
      <c r="AL49" s="47"/>
      <c r="AM49" s="47"/>
      <c r="AN49" s="47"/>
      <c r="AO49" s="47"/>
      <c r="AP49" s="45"/>
      <c r="AQ49" s="45"/>
      <c r="AR49" s="48"/>
    </row>
    <row r="50" spans="2:44" ht="11.25">
      <c r="B50" s="18"/>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7"/>
    </row>
    <row r="51" spans="2:44" ht="11.25">
      <c r="B51" s="18"/>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7"/>
    </row>
    <row r="52" spans="2:44" ht="11.25">
      <c r="B52" s="18"/>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7"/>
    </row>
    <row r="53" spans="2:44" ht="11.25">
      <c r="B53" s="18"/>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7"/>
    </row>
    <row r="54" spans="2:44" ht="11.25">
      <c r="B54" s="18"/>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7"/>
    </row>
    <row r="55" spans="2:44" ht="11.25">
      <c r="B55" s="18"/>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7"/>
    </row>
    <row r="56" spans="2:44" ht="11.25">
      <c r="B56" s="18"/>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7"/>
    </row>
    <row r="57" spans="2:44" ht="11.25">
      <c r="B57" s="18"/>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7"/>
    </row>
    <row r="58" spans="2:44" ht="11.25">
      <c r="B58" s="18"/>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7"/>
    </row>
    <row r="59" spans="2:44" ht="11.25">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7"/>
    </row>
    <row r="60" spans="1:57" s="2" customFormat="1" ht="12.75">
      <c r="A60" s="31"/>
      <c r="B60" s="32"/>
      <c r="C60" s="33"/>
      <c r="D60" s="49" t="s">
        <v>50</v>
      </c>
      <c r="E60" s="35"/>
      <c r="F60" s="35"/>
      <c r="G60" s="35"/>
      <c r="H60" s="35"/>
      <c r="I60" s="35"/>
      <c r="J60" s="35"/>
      <c r="K60" s="35"/>
      <c r="L60" s="35"/>
      <c r="M60" s="35"/>
      <c r="N60" s="35"/>
      <c r="O60" s="35"/>
      <c r="P60" s="35"/>
      <c r="Q60" s="35"/>
      <c r="R60" s="35"/>
      <c r="S60" s="35"/>
      <c r="T60" s="35"/>
      <c r="U60" s="35"/>
      <c r="V60" s="49" t="s">
        <v>51</v>
      </c>
      <c r="W60" s="35"/>
      <c r="X60" s="35"/>
      <c r="Y60" s="35"/>
      <c r="Z60" s="35"/>
      <c r="AA60" s="35"/>
      <c r="AB60" s="35"/>
      <c r="AC60" s="35"/>
      <c r="AD60" s="35"/>
      <c r="AE60" s="35"/>
      <c r="AF60" s="35"/>
      <c r="AG60" s="35"/>
      <c r="AH60" s="49" t="s">
        <v>50</v>
      </c>
      <c r="AI60" s="35"/>
      <c r="AJ60" s="35"/>
      <c r="AK60" s="35"/>
      <c r="AL60" s="35"/>
      <c r="AM60" s="49" t="s">
        <v>51</v>
      </c>
      <c r="AN60" s="35"/>
      <c r="AO60" s="35"/>
      <c r="AP60" s="33"/>
      <c r="AQ60" s="33"/>
      <c r="AR60" s="36"/>
      <c r="BE60" s="31"/>
    </row>
    <row r="61" spans="2:44" ht="11.25">
      <c r="B61" s="18"/>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7"/>
    </row>
    <row r="62" spans="2:44" ht="11.25">
      <c r="B62" s="18"/>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7"/>
    </row>
    <row r="63" spans="2:44" ht="11.25">
      <c r="B63" s="18"/>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7"/>
    </row>
    <row r="64" spans="1:57" s="2" customFormat="1" ht="12.75">
      <c r="A64" s="31"/>
      <c r="B64" s="32"/>
      <c r="C64" s="33"/>
      <c r="D64" s="46" t="s">
        <v>52</v>
      </c>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46" t="s">
        <v>53</v>
      </c>
      <c r="AI64" s="50"/>
      <c r="AJ64" s="50"/>
      <c r="AK64" s="50"/>
      <c r="AL64" s="50"/>
      <c r="AM64" s="50"/>
      <c r="AN64" s="50"/>
      <c r="AO64" s="50"/>
      <c r="AP64" s="33"/>
      <c r="AQ64" s="33"/>
      <c r="AR64" s="36"/>
      <c r="BE64" s="31"/>
    </row>
    <row r="65" spans="2:44" ht="11.25">
      <c r="B65" s="18"/>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7"/>
    </row>
    <row r="66" spans="2:44" ht="11.25">
      <c r="B66" s="18"/>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7"/>
    </row>
    <row r="67" spans="2:44" ht="11.25">
      <c r="B67" s="18"/>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7"/>
    </row>
    <row r="68" spans="2:44" ht="11.25">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7"/>
    </row>
    <row r="69" spans="2:44" ht="11.25">
      <c r="B69" s="18"/>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7"/>
    </row>
    <row r="70" spans="2:44" ht="11.25">
      <c r="B70" s="18"/>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7"/>
    </row>
    <row r="71" spans="2:44" ht="11.25">
      <c r="B71" s="18"/>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7"/>
    </row>
    <row r="72" spans="2:44" ht="11.25">
      <c r="B72" s="18"/>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7"/>
    </row>
    <row r="73" spans="2:44" ht="11.25">
      <c r="B73" s="18"/>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7"/>
    </row>
    <row r="74" spans="2:44" ht="11.25">
      <c r="B74" s="18"/>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7"/>
    </row>
    <row r="75" spans="1:57" s="2" customFormat="1" ht="12.75">
      <c r="A75" s="31"/>
      <c r="B75" s="32"/>
      <c r="C75" s="33"/>
      <c r="D75" s="49" t="s">
        <v>50</v>
      </c>
      <c r="E75" s="35"/>
      <c r="F75" s="35"/>
      <c r="G75" s="35"/>
      <c r="H75" s="35"/>
      <c r="I75" s="35"/>
      <c r="J75" s="35"/>
      <c r="K75" s="35"/>
      <c r="L75" s="35"/>
      <c r="M75" s="35"/>
      <c r="N75" s="35"/>
      <c r="O75" s="35"/>
      <c r="P75" s="35"/>
      <c r="Q75" s="35"/>
      <c r="R75" s="35"/>
      <c r="S75" s="35"/>
      <c r="T75" s="35"/>
      <c r="U75" s="35"/>
      <c r="V75" s="49" t="s">
        <v>51</v>
      </c>
      <c r="W75" s="35"/>
      <c r="X75" s="35"/>
      <c r="Y75" s="35"/>
      <c r="Z75" s="35"/>
      <c r="AA75" s="35"/>
      <c r="AB75" s="35"/>
      <c r="AC75" s="35"/>
      <c r="AD75" s="35"/>
      <c r="AE75" s="35"/>
      <c r="AF75" s="35"/>
      <c r="AG75" s="35"/>
      <c r="AH75" s="49" t="s">
        <v>50</v>
      </c>
      <c r="AI75" s="35"/>
      <c r="AJ75" s="35"/>
      <c r="AK75" s="35"/>
      <c r="AL75" s="35"/>
      <c r="AM75" s="49" t="s">
        <v>51</v>
      </c>
      <c r="AN75" s="35"/>
      <c r="AO75" s="35"/>
      <c r="AP75" s="33"/>
      <c r="AQ75" s="33"/>
      <c r="AR75" s="36"/>
      <c r="BE75" s="31"/>
    </row>
    <row r="76" spans="1:57" s="2" customFormat="1" ht="11.25">
      <c r="A76" s="31"/>
      <c r="B76" s="3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6"/>
      <c r="BE76" s="31"/>
    </row>
    <row r="77" spans="1:57" s="2" customFormat="1" ht="6.95" customHeight="1">
      <c r="A77" s="31"/>
      <c r="B77" s="51"/>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36"/>
      <c r="BE77" s="31"/>
    </row>
    <row r="81" spans="1:57" s="2" customFormat="1" ht="6.95" customHeight="1">
      <c r="A81" s="31"/>
      <c r="B81" s="53"/>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36"/>
      <c r="BE81" s="31"/>
    </row>
    <row r="82" spans="1:57" s="2" customFormat="1" ht="24.95" customHeight="1">
      <c r="A82" s="31"/>
      <c r="B82" s="32"/>
      <c r="C82" s="20" t="s">
        <v>54</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6"/>
      <c r="BE82" s="31"/>
    </row>
    <row r="83" spans="1:57" s="2" customFormat="1" ht="6.95" customHeight="1">
      <c r="A83" s="31"/>
      <c r="B83" s="32"/>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6"/>
      <c r="BE83" s="31"/>
    </row>
    <row r="84" spans="2:44" s="4" customFormat="1" ht="12" customHeight="1">
      <c r="B84" s="55"/>
      <c r="C84" s="26" t="s">
        <v>13</v>
      </c>
      <c r="D84" s="56"/>
      <c r="E84" s="56"/>
      <c r="F84" s="56"/>
      <c r="G84" s="56"/>
      <c r="H84" s="56"/>
      <c r="I84" s="56"/>
      <c r="J84" s="56"/>
      <c r="K84" s="56"/>
      <c r="L84" s="56" t="str">
        <f>K5</f>
        <v>021-000140</v>
      </c>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7"/>
    </row>
    <row r="85" spans="2:44" s="5" customFormat="1" ht="36.95" customHeight="1">
      <c r="B85" s="58"/>
      <c r="C85" s="59" t="s">
        <v>16</v>
      </c>
      <c r="D85" s="60"/>
      <c r="E85" s="60"/>
      <c r="F85" s="60"/>
      <c r="G85" s="60"/>
      <c r="H85" s="60"/>
      <c r="I85" s="60"/>
      <c r="J85" s="60"/>
      <c r="K85" s="60"/>
      <c r="L85" s="226" t="str">
        <f>K6</f>
        <v>FN BRNO - NBP - Rekonstrukce trafostanice TS2 NN část včetně transformátorů</v>
      </c>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60"/>
      <c r="AQ85" s="60"/>
      <c r="AR85" s="61"/>
    </row>
    <row r="86" spans="1:57" s="2" customFormat="1" ht="6.95" customHeight="1">
      <c r="A86" s="31"/>
      <c r="B86" s="32"/>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6"/>
      <c r="BE86" s="31"/>
    </row>
    <row r="87" spans="1:57" s="2" customFormat="1" ht="12" customHeight="1">
      <c r="A87" s="31"/>
      <c r="B87" s="32"/>
      <c r="C87" s="26" t="s">
        <v>20</v>
      </c>
      <c r="D87" s="33"/>
      <c r="E87" s="33"/>
      <c r="F87" s="33"/>
      <c r="G87" s="33"/>
      <c r="H87" s="33"/>
      <c r="I87" s="33"/>
      <c r="J87" s="33"/>
      <c r="K87" s="33"/>
      <c r="L87" s="62" t="str">
        <f>IF(K8="","",K8)</f>
        <v>Brno, areál FN</v>
      </c>
      <c r="M87" s="33"/>
      <c r="N87" s="33"/>
      <c r="O87" s="33"/>
      <c r="P87" s="33"/>
      <c r="Q87" s="33"/>
      <c r="R87" s="33"/>
      <c r="S87" s="33"/>
      <c r="T87" s="33"/>
      <c r="U87" s="33"/>
      <c r="V87" s="33"/>
      <c r="W87" s="33"/>
      <c r="X87" s="33"/>
      <c r="Y87" s="33"/>
      <c r="Z87" s="33"/>
      <c r="AA87" s="33"/>
      <c r="AB87" s="33"/>
      <c r="AC87" s="33"/>
      <c r="AD87" s="33"/>
      <c r="AE87" s="33"/>
      <c r="AF87" s="33"/>
      <c r="AG87" s="33"/>
      <c r="AH87" s="33"/>
      <c r="AI87" s="26" t="s">
        <v>22</v>
      </c>
      <c r="AJ87" s="33"/>
      <c r="AK87" s="33"/>
      <c r="AL87" s="33"/>
      <c r="AM87" s="228" t="str">
        <f>IF(AN8="","",AN8)</f>
        <v>17. 8. 2021</v>
      </c>
      <c r="AN87" s="228"/>
      <c r="AO87" s="33"/>
      <c r="AP87" s="33"/>
      <c r="AQ87" s="33"/>
      <c r="AR87" s="36"/>
      <c r="BE87" s="31"/>
    </row>
    <row r="88" spans="1:57" s="2" customFormat="1" ht="6.95" customHeight="1">
      <c r="A88" s="31"/>
      <c r="B88" s="32"/>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6"/>
      <c r="BE88" s="31"/>
    </row>
    <row r="89" spans="1:57" s="2" customFormat="1" ht="15.2" customHeight="1">
      <c r="A89" s="31"/>
      <c r="B89" s="32"/>
      <c r="C89" s="26" t="s">
        <v>24</v>
      </c>
      <c r="D89" s="33"/>
      <c r="E89" s="33"/>
      <c r="F89" s="33"/>
      <c r="G89" s="33"/>
      <c r="H89" s="33"/>
      <c r="I89" s="33"/>
      <c r="J89" s="33"/>
      <c r="K89" s="33"/>
      <c r="L89" s="56" t="str">
        <f>IF(E11="","",E11)</f>
        <v xml:space="preserve"> </v>
      </c>
      <c r="M89" s="33"/>
      <c r="N89" s="33"/>
      <c r="O89" s="33"/>
      <c r="P89" s="33"/>
      <c r="Q89" s="33"/>
      <c r="R89" s="33"/>
      <c r="S89" s="33"/>
      <c r="T89" s="33"/>
      <c r="U89" s="33"/>
      <c r="V89" s="33"/>
      <c r="W89" s="33"/>
      <c r="X89" s="33"/>
      <c r="Y89" s="33"/>
      <c r="Z89" s="33"/>
      <c r="AA89" s="33"/>
      <c r="AB89" s="33"/>
      <c r="AC89" s="33"/>
      <c r="AD89" s="33"/>
      <c r="AE89" s="33"/>
      <c r="AF89" s="33"/>
      <c r="AG89" s="33"/>
      <c r="AH89" s="33"/>
      <c r="AI89" s="26" t="s">
        <v>30</v>
      </c>
      <c r="AJ89" s="33"/>
      <c r="AK89" s="33"/>
      <c r="AL89" s="33"/>
      <c r="AM89" s="229" t="str">
        <f>IF(E17="","",E17)</f>
        <v xml:space="preserve"> </v>
      </c>
      <c r="AN89" s="230"/>
      <c r="AO89" s="230"/>
      <c r="AP89" s="230"/>
      <c r="AQ89" s="33"/>
      <c r="AR89" s="36"/>
      <c r="AS89" s="231" t="s">
        <v>55</v>
      </c>
      <c r="AT89" s="232"/>
      <c r="AU89" s="64"/>
      <c r="AV89" s="64"/>
      <c r="AW89" s="64"/>
      <c r="AX89" s="64"/>
      <c r="AY89" s="64"/>
      <c r="AZ89" s="64"/>
      <c r="BA89" s="64"/>
      <c r="BB89" s="64"/>
      <c r="BC89" s="64"/>
      <c r="BD89" s="65"/>
      <c r="BE89" s="31"/>
    </row>
    <row r="90" spans="1:57" s="2" customFormat="1" ht="15.2" customHeight="1">
      <c r="A90" s="31"/>
      <c r="B90" s="32"/>
      <c r="C90" s="26" t="s">
        <v>28</v>
      </c>
      <c r="D90" s="33"/>
      <c r="E90" s="33"/>
      <c r="F90" s="33"/>
      <c r="G90" s="33"/>
      <c r="H90" s="33"/>
      <c r="I90" s="33"/>
      <c r="J90" s="33"/>
      <c r="K90" s="33"/>
      <c r="L90" s="56"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6" t="s">
        <v>32</v>
      </c>
      <c r="AJ90" s="33"/>
      <c r="AK90" s="33"/>
      <c r="AL90" s="33"/>
      <c r="AM90" s="229" t="str">
        <f>IF(E20="","",E20)</f>
        <v xml:space="preserve"> </v>
      </c>
      <c r="AN90" s="230"/>
      <c r="AO90" s="230"/>
      <c r="AP90" s="230"/>
      <c r="AQ90" s="33"/>
      <c r="AR90" s="36"/>
      <c r="AS90" s="233"/>
      <c r="AT90" s="234"/>
      <c r="AU90" s="66"/>
      <c r="AV90" s="66"/>
      <c r="AW90" s="66"/>
      <c r="AX90" s="66"/>
      <c r="AY90" s="66"/>
      <c r="AZ90" s="66"/>
      <c r="BA90" s="66"/>
      <c r="BB90" s="66"/>
      <c r="BC90" s="66"/>
      <c r="BD90" s="67"/>
      <c r="BE90" s="31"/>
    </row>
    <row r="91" spans="1:57" s="2" customFormat="1" ht="10.9" customHeight="1">
      <c r="A91" s="31"/>
      <c r="B91" s="32"/>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6"/>
      <c r="AS91" s="235"/>
      <c r="AT91" s="236"/>
      <c r="AU91" s="68"/>
      <c r="AV91" s="68"/>
      <c r="AW91" s="68"/>
      <c r="AX91" s="68"/>
      <c r="AY91" s="68"/>
      <c r="AZ91" s="68"/>
      <c r="BA91" s="68"/>
      <c r="BB91" s="68"/>
      <c r="BC91" s="68"/>
      <c r="BD91" s="69"/>
      <c r="BE91" s="31"/>
    </row>
    <row r="92" spans="1:57" s="2" customFormat="1" ht="29.25" customHeight="1">
      <c r="A92" s="31"/>
      <c r="B92" s="32"/>
      <c r="C92" s="237" t="s">
        <v>56</v>
      </c>
      <c r="D92" s="238"/>
      <c r="E92" s="238"/>
      <c r="F92" s="238"/>
      <c r="G92" s="238"/>
      <c r="H92" s="70"/>
      <c r="I92" s="239" t="s">
        <v>57</v>
      </c>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40" t="s">
        <v>58</v>
      </c>
      <c r="AH92" s="238"/>
      <c r="AI92" s="238"/>
      <c r="AJ92" s="238"/>
      <c r="AK92" s="238"/>
      <c r="AL92" s="238"/>
      <c r="AM92" s="238"/>
      <c r="AN92" s="239" t="s">
        <v>59</v>
      </c>
      <c r="AO92" s="238"/>
      <c r="AP92" s="241"/>
      <c r="AQ92" s="71" t="s">
        <v>60</v>
      </c>
      <c r="AR92" s="36"/>
      <c r="AS92" s="72" t="s">
        <v>61</v>
      </c>
      <c r="AT92" s="73" t="s">
        <v>62</v>
      </c>
      <c r="AU92" s="73" t="s">
        <v>63</v>
      </c>
      <c r="AV92" s="73" t="s">
        <v>64</v>
      </c>
      <c r="AW92" s="73" t="s">
        <v>65</v>
      </c>
      <c r="AX92" s="73" t="s">
        <v>66</v>
      </c>
      <c r="AY92" s="73" t="s">
        <v>67</v>
      </c>
      <c r="AZ92" s="73" t="s">
        <v>68</v>
      </c>
      <c r="BA92" s="73" t="s">
        <v>69</v>
      </c>
      <c r="BB92" s="73" t="s">
        <v>70</v>
      </c>
      <c r="BC92" s="73" t="s">
        <v>71</v>
      </c>
      <c r="BD92" s="74" t="s">
        <v>72</v>
      </c>
      <c r="BE92" s="31"/>
    </row>
    <row r="93" spans="1:57" s="2" customFormat="1" ht="10.9" customHeight="1">
      <c r="A93" s="31"/>
      <c r="B93" s="32"/>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6"/>
      <c r="AS93" s="75"/>
      <c r="AT93" s="76"/>
      <c r="AU93" s="76"/>
      <c r="AV93" s="76"/>
      <c r="AW93" s="76"/>
      <c r="AX93" s="76"/>
      <c r="AY93" s="76"/>
      <c r="AZ93" s="76"/>
      <c r="BA93" s="76"/>
      <c r="BB93" s="76"/>
      <c r="BC93" s="76"/>
      <c r="BD93" s="77"/>
      <c r="BE93" s="31"/>
    </row>
    <row r="94" spans="2:90" s="6" customFormat="1" ht="32.45" customHeight="1">
      <c r="B94" s="78"/>
      <c r="C94" s="79" t="s">
        <v>73</v>
      </c>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245">
        <f>ROUND(AG95,2)</f>
        <v>0</v>
      </c>
      <c r="AH94" s="245"/>
      <c r="AI94" s="245"/>
      <c r="AJ94" s="245"/>
      <c r="AK94" s="245"/>
      <c r="AL94" s="245"/>
      <c r="AM94" s="245"/>
      <c r="AN94" s="246">
        <f>SUM(AG94,AT94)</f>
        <v>0</v>
      </c>
      <c r="AO94" s="246"/>
      <c r="AP94" s="246"/>
      <c r="AQ94" s="82" t="s">
        <v>1</v>
      </c>
      <c r="AR94" s="83"/>
      <c r="AS94" s="84">
        <f>ROUND(AS95,2)</f>
        <v>0</v>
      </c>
      <c r="AT94" s="85">
        <f>ROUND(SUM(AV94:AW94),2)</f>
        <v>0</v>
      </c>
      <c r="AU94" s="86">
        <f>ROUND(AU95,5)</f>
        <v>0</v>
      </c>
      <c r="AV94" s="85">
        <f>ROUND(AZ94*L29,2)</f>
        <v>0</v>
      </c>
      <c r="AW94" s="85">
        <f>ROUND(BA94*L30,2)</f>
        <v>0</v>
      </c>
      <c r="AX94" s="85">
        <f>ROUND(BB94*L29,2)</f>
        <v>0</v>
      </c>
      <c r="AY94" s="85">
        <f>ROUND(BC94*L30,2)</f>
        <v>0</v>
      </c>
      <c r="AZ94" s="85">
        <f>ROUND(AZ95,2)</f>
        <v>0</v>
      </c>
      <c r="BA94" s="85">
        <f>ROUND(BA95,2)</f>
        <v>0</v>
      </c>
      <c r="BB94" s="85">
        <f>ROUND(BB95,2)</f>
        <v>0</v>
      </c>
      <c r="BC94" s="85">
        <f>ROUND(BC95,2)</f>
        <v>0</v>
      </c>
      <c r="BD94" s="87">
        <f>ROUND(BD95,2)</f>
        <v>0</v>
      </c>
      <c r="BS94" s="88" t="s">
        <v>74</v>
      </c>
      <c r="BT94" s="88" t="s">
        <v>75</v>
      </c>
      <c r="BU94" s="89" t="s">
        <v>76</v>
      </c>
      <c r="BV94" s="88" t="s">
        <v>77</v>
      </c>
      <c r="BW94" s="88" t="s">
        <v>5</v>
      </c>
      <c r="BX94" s="88" t="s">
        <v>78</v>
      </c>
      <c r="CL94" s="88" t="s">
        <v>1</v>
      </c>
    </row>
    <row r="95" spans="1:91" s="7" customFormat="1" ht="16.5" customHeight="1">
      <c r="A95" s="90" t="s">
        <v>79</v>
      </c>
      <c r="B95" s="91"/>
      <c r="C95" s="92"/>
      <c r="D95" s="244" t="s">
        <v>80</v>
      </c>
      <c r="E95" s="244"/>
      <c r="F95" s="244"/>
      <c r="G95" s="244"/>
      <c r="H95" s="244"/>
      <c r="I95" s="93"/>
      <c r="J95" s="244" t="s">
        <v>81</v>
      </c>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2">
        <f>'01 - Trafostanice TS2'!J30</f>
        <v>0</v>
      </c>
      <c r="AH95" s="243"/>
      <c r="AI95" s="243"/>
      <c r="AJ95" s="243"/>
      <c r="AK95" s="243"/>
      <c r="AL95" s="243"/>
      <c r="AM95" s="243"/>
      <c r="AN95" s="242">
        <f>SUM(AG95,AT95)</f>
        <v>0</v>
      </c>
      <c r="AO95" s="243"/>
      <c r="AP95" s="243"/>
      <c r="AQ95" s="94" t="s">
        <v>82</v>
      </c>
      <c r="AR95" s="95"/>
      <c r="AS95" s="96">
        <v>0</v>
      </c>
      <c r="AT95" s="97">
        <f>ROUND(SUM(AV95:AW95),2)</f>
        <v>0</v>
      </c>
      <c r="AU95" s="98">
        <f>'01 - Trafostanice TS2'!P122</f>
        <v>0</v>
      </c>
      <c r="AV95" s="97">
        <f>'01 - Trafostanice TS2'!J33</f>
        <v>0</v>
      </c>
      <c r="AW95" s="97">
        <f>'01 - Trafostanice TS2'!J34</f>
        <v>0</v>
      </c>
      <c r="AX95" s="97">
        <f>'01 - Trafostanice TS2'!J35</f>
        <v>0</v>
      </c>
      <c r="AY95" s="97">
        <f>'01 - Trafostanice TS2'!J36</f>
        <v>0</v>
      </c>
      <c r="AZ95" s="97">
        <f>'01 - Trafostanice TS2'!F33</f>
        <v>0</v>
      </c>
      <c r="BA95" s="97">
        <f>'01 - Trafostanice TS2'!F34</f>
        <v>0</v>
      </c>
      <c r="BB95" s="97">
        <f>'01 - Trafostanice TS2'!F35</f>
        <v>0</v>
      </c>
      <c r="BC95" s="97">
        <f>'01 - Trafostanice TS2'!F36</f>
        <v>0</v>
      </c>
      <c r="BD95" s="99">
        <f>'01 - Trafostanice TS2'!F37</f>
        <v>0</v>
      </c>
      <c r="BT95" s="100" t="s">
        <v>83</v>
      </c>
      <c r="BV95" s="100" t="s">
        <v>77</v>
      </c>
      <c r="BW95" s="100" t="s">
        <v>84</v>
      </c>
      <c r="BX95" s="100" t="s">
        <v>5</v>
      </c>
      <c r="CL95" s="100" t="s">
        <v>1</v>
      </c>
      <c r="CM95" s="100" t="s">
        <v>85</v>
      </c>
    </row>
    <row r="96" spans="1:57" s="2" customFormat="1" ht="30" customHeight="1">
      <c r="A96" s="31"/>
      <c r="B96" s="32"/>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6"/>
      <c r="AS96" s="31"/>
      <c r="AT96" s="31"/>
      <c r="AU96" s="31"/>
      <c r="AV96" s="31"/>
      <c r="AW96" s="31"/>
      <c r="AX96" s="31"/>
      <c r="AY96" s="31"/>
      <c r="AZ96" s="31"/>
      <c r="BA96" s="31"/>
      <c r="BB96" s="31"/>
      <c r="BC96" s="31"/>
      <c r="BD96" s="31"/>
      <c r="BE96" s="31"/>
    </row>
    <row r="97" spans="1:57" s="2" customFormat="1" ht="6.95" customHeight="1">
      <c r="A97" s="31"/>
      <c r="B97" s="51"/>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36"/>
      <c r="AS97" s="31"/>
      <c r="AT97" s="31"/>
      <c r="AU97" s="31"/>
      <c r="AV97" s="31"/>
      <c r="AW97" s="31"/>
      <c r="AX97" s="31"/>
      <c r="AY97" s="31"/>
      <c r="AZ97" s="31"/>
      <c r="BA97" s="31"/>
      <c r="BB97" s="31"/>
      <c r="BC97" s="31"/>
      <c r="BD97" s="31"/>
      <c r="BE97" s="31"/>
    </row>
  </sheetData>
  <sheetProtection algorithmName="SHA-512" hashValue="kr4huylKRm9Su0O6on1otQpIasbbNEP8Rd6g0pt4bQzNsZFAek1dozoKrfbeJE6uHOdp4Ek+3SMkxUr1V5Ngbw==" saltValue="IpVdY3Uhk066Hx1f2G3eMq04224uF3ejXbBnhukflx6ooUqpQlWvH8N5bbXU9AgcQhE+Q9naJpHNhRkeAzdE+w==" spinCount="100000" sheet="1" objects="1" scenarios="1" formatColumns="0" formatRows="0"/>
  <mergeCells count="42">
    <mergeCell ref="AR2:BE2"/>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01 - Trafostanice TS2'!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1"/>
  <sheetViews>
    <sheetView showGridLines="0" tabSelected="1" workbookViewId="0" topLeftCell="A65"/>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7"/>
      <c r="M2" s="247"/>
      <c r="N2" s="247"/>
      <c r="O2" s="247"/>
      <c r="P2" s="247"/>
      <c r="Q2" s="247"/>
      <c r="R2" s="247"/>
      <c r="S2" s="247"/>
      <c r="T2" s="247"/>
      <c r="U2" s="247"/>
      <c r="V2" s="247"/>
      <c r="AT2" s="14" t="s">
        <v>84</v>
      </c>
    </row>
    <row r="3" spans="2:46" s="1" customFormat="1" ht="6.95" customHeight="1">
      <c r="B3" s="101"/>
      <c r="C3" s="102"/>
      <c r="D3" s="102"/>
      <c r="E3" s="102"/>
      <c r="F3" s="102"/>
      <c r="G3" s="102"/>
      <c r="H3" s="102"/>
      <c r="I3" s="102"/>
      <c r="J3" s="102"/>
      <c r="K3" s="102"/>
      <c r="L3" s="17"/>
      <c r="AT3" s="14" t="s">
        <v>85</v>
      </c>
    </row>
    <row r="4" spans="2:46" s="1" customFormat="1" ht="24.95" customHeight="1">
      <c r="B4" s="17"/>
      <c r="D4" s="103" t="s">
        <v>86</v>
      </c>
      <c r="L4" s="17"/>
      <c r="M4" s="104" t="s">
        <v>10</v>
      </c>
      <c r="AT4" s="14" t="s">
        <v>4</v>
      </c>
    </row>
    <row r="5" spans="2:12" s="1" customFormat="1" ht="6.95" customHeight="1">
      <c r="B5" s="17"/>
      <c r="L5" s="17"/>
    </row>
    <row r="6" spans="2:12" s="1" customFormat="1" ht="12" customHeight="1">
      <c r="B6" s="17"/>
      <c r="D6" s="105" t="s">
        <v>16</v>
      </c>
      <c r="L6" s="17"/>
    </row>
    <row r="7" spans="2:12" s="1" customFormat="1" ht="26.25" customHeight="1">
      <c r="B7" s="17"/>
      <c r="E7" s="248" t="str">
        <f>'Rekapitulace stavby'!K6</f>
        <v>FN BRNO - NBP - Rekonstrukce trafostanice TS2 NN část včetně transformátorů</v>
      </c>
      <c r="F7" s="249"/>
      <c r="G7" s="249"/>
      <c r="H7" s="249"/>
      <c r="L7" s="17"/>
    </row>
    <row r="8" spans="1:31" s="2" customFormat="1" ht="12" customHeight="1">
      <c r="A8" s="31"/>
      <c r="B8" s="36"/>
      <c r="C8" s="31"/>
      <c r="D8" s="105" t="s">
        <v>87</v>
      </c>
      <c r="E8" s="31"/>
      <c r="F8" s="31"/>
      <c r="G8" s="31"/>
      <c r="H8" s="31"/>
      <c r="I8" s="31"/>
      <c r="J8" s="31"/>
      <c r="K8" s="31"/>
      <c r="L8" s="48"/>
      <c r="S8" s="31"/>
      <c r="T8" s="31"/>
      <c r="U8" s="31"/>
      <c r="V8" s="31"/>
      <c r="W8" s="31"/>
      <c r="X8" s="31"/>
      <c r="Y8" s="31"/>
      <c r="Z8" s="31"/>
      <c r="AA8" s="31"/>
      <c r="AB8" s="31"/>
      <c r="AC8" s="31"/>
      <c r="AD8" s="31"/>
      <c r="AE8" s="31"/>
    </row>
    <row r="9" spans="1:31" s="2" customFormat="1" ht="16.5" customHeight="1">
      <c r="A9" s="31"/>
      <c r="B9" s="36"/>
      <c r="C9" s="31"/>
      <c r="D9" s="31"/>
      <c r="E9" s="250" t="s">
        <v>88</v>
      </c>
      <c r="F9" s="251"/>
      <c r="G9" s="251"/>
      <c r="H9" s="251"/>
      <c r="I9" s="31"/>
      <c r="J9" s="31"/>
      <c r="K9" s="31"/>
      <c r="L9" s="48"/>
      <c r="S9" s="31"/>
      <c r="T9" s="31"/>
      <c r="U9" s="31"/>
      <c r="V9" s="31"/>
      <c r="W9" s="31"/>
      <c r="X9" s="31"/>
      <c r="Y9" s="31"/>
      <c r="Z9" s="31"/>
      <c r="AA9" s="31"/>
      <c r="AB9" s="31"/>
      <c r="AC9" s="31"/>
      <c r="AD9" s="31"/>
      <c r="AE9" s="31"/>
    </row>
    <row r="10" spans="1:31" s="2" customFormat="1" ht="11.25">
      <c r="A10" s="31"/>
      <c r="B10" s="36"/>
      <c r="C10" s="31"/>
      <c r="D10" s="31"/>
      <c r="E10" s="31"/>
      <c r="F10" s="31"/>
      <c r="G10" s="31"/>
      <c r="H10" s="31"/>
      <c r="I10" s="31"/>
      <c r="J10" s="31"/>
      <c r="K10" s="31"/>
      <c r="L10" s="48"/>
      <c r="S10" s="31"/>
      <c r="T10" s="31"/>
      <c r="U10" s="31"/>
      <c r="V10" s="31"/>
      <c r="W10" s="31"/>
      <c r="X10" s="31"/>
      <c r="Y10" s="31"/>
      <c r="Z10" s="31"/>
      <c r="AA10" s="31"/>
      <c r="AB10" s="31"/>
      <c r="AC10" s="31"/>
      <c r="AD10" s="31"/>
      <c r="AE10" s="31"/>
    </row>
    <row r="11" spans="1:31" s="2" customFormat="1" ht="12" customHeight="1">
      <c r="A11" s="31"/>
      <c r="B11" s="36"/>
      <c r="C11" s="31"/>
      <c r="D11" s="105" t="s">
        <v>18</v>
      </c>
      <c r="E11" s="31"/>
      <c r="F11" s="106" t="s">
        <v>1</v>
      </c>
      <c r="G11" s="31"/>
      <c r="H11" s="31"/>
      <c r="I11" s="105" t="s">
        <v>19</v>
      </c>
      <c r="J11" s="106" t="s">
        <v>1</v>
      </c>
      <c r="K11" s="31"/>
      <c r="L11" s="48"/>
      <c r="S11" s="31"/>
      <c r="T11" s="31"/>
      <c r="U11" s="31"/>
      <c r="V11" s="31"/>
      <c r="W11" s="31"/>
      <c r="X11" s="31"/>
      <c r="Y11" s="31"/>
      <c r="Z11" s="31"/>
      <c r="AA11" s="31"/>
      <c r="AB11" s="31"/>
      <c r="AC11" s="31"/>
      <c r="AD11" s="31"/>
      <c r="AE11" s="31"/>
    </row>
    <row r="12" spans="1:31" s="2" customFormat="1" ht="12" customHeight="1">
      <c r="A12" s="31"/>
      <c r="B12" s="36"/>
      <c r="C12" s="31"/>
      <c r="D12" s="105" t="s">
        <v>20</v>
      </c>
      <c r="E12" s="31"/>
      <c r="F12" s="106" t="s">
        <v>21</v>
      </c>
      <c r="G12" s="31"/>
      <c r="H12" s="31"/>
      <c r="I12" s="105" t="s">
        <v>22</v>
      </c>
      <c r="J12" s="107" t="str">
        <f>'Rekapitulace stavby'!AN8</f>
        <v>17. 8. 2021</v>
      </c>
      <c r="K12" s="31"/>
      <c r="L12" s="48"/>
      <c r="S12" s="31"/>
      <c r="T12" s="31"/>
      <c r="U12" s="31"/>
      <c r="V12" s="31"/>
      <c r="W12" s="31"/>
      <c r="X12" s="31"/>
      <c r="Y12" s="31"/>
      <c r="Z12" s="31"/>
      <c r="AA12" s="31"/>
      <c r="AB12" s="31"/>
      <c r="AC12" s="31"/>
      <c r="AD12" s="31"/>
      <c r="AE12" s="31"/>
    </row>
    <row r="13" spans="1:31" s="2" customFormat="1" ht="10.9" customHeight="1">
      <c r="A13" s="31"/>
      <c r="B13" s="36"/>
      <c r="C13" s="31"/>
      <c r="D13" s="31"/>
      <c r="E13" s="31"/>
      <c r="F13" s="31"/>
      <c r="G13" s="31"/>
      <c r="H13" s="31"/>
      <c r="I13" s="31"/>
      <c r="J13" s="31"/>
      <c r="K13" s="31"/>
      <c r="L13" s="48"/>
      <c r="S13" s="31"/>
      <c r="T13" s="31"/>
      <c r="U13" s="31"/>
      <c r="V13" s="31"/>
      <c r="W13" s="31"/>
      <c r="X13" s="31"/>
      <c r="Y13" s="31"/>
      <c r="Z13" s="31"/>
      <c r="AA13" s="31"/>
      <c r="AB13" s="31"/>
      <c r="AC13" s="31"/>
      <c r="AD13" s="31"/>
      <c r="AE13" s="31"/>
    </row>
    <row r="14" spans="1:31" s="2" customFormat="1" ht="12" customHeight="1">
      <c r="A14" s="31"/>
      <c r="B14" s="36"/>
      <c r="C14" s="31"/>
      <c r="D14" s="105" t="s">
        <v>24</v>
      </c>
      <c r="E14" s="31"/>
      <c r="F14" s="31"/>
      <c r="G14" s="31"/>
      <c r="H14" s="31"/>
      <c r="I14" s="105" t="s">
        <v>25</v>
      </c>
      <c r="J14" s="106" t="str">
        <f>IF('Rekapitulace stavby'!AN10="","",'Rekapitulace stavby'!AN10)</f>
        <v/>
      </c>
      <c r="K14" s="31"/>
      <c r="L14" s="48"/>
      <c r="S14" s="31"/>
      <c r="T14" s="31"/>
      <c r="U14" s="31"/>
      <c r="V14" s="31"/>
      <c r="W14" s="31"/>
      <c r="X14" s="31"/>
      <c r="Y14" s="31"/>
      <c r="Z14" s="31"/>
      <c r="AA14" s="31"/>
      <c r="AB14" s="31"/>
      <c r="AC14" s="31"/>
      <c r="AD14" s="31"/>
      <c r="AE14" s="31"/>
    </row>
    <row r="15" spans="1:31" s="2" customFormat="1" ht="18" customHeight="1">
      <c r="A15" s="31"/>
      <c r="B15" s="36"/>
      <c r="C15" s="31"/>
      <c r="D15" s="31"/>
      <c r="E15" s="106" t="str">
        <f>IF('Rekapitulace stavby'!E11="","",'Rekapitulace stavby'!E11)</f>
        <v xml:space="preserve"> </v>
      </c>
      <c r="F15" s="31"/>
      <c r="G15" s="31"/>
      <c r="H15" s="31"/>
      <c r="I15" s="105" t="s">
        <v>27</v>
      </c>
      <c r="J15" s="106" t="str">
        <f>IF('Rekapitulace stavby'!AN11="","",'Rekapitulace stavby'!AN11)</f>
        <v/>
      </c>
      <c r="K15" s="31"/>
      <c r="L15" s="48"/>
      <c r="S15" s="31"/>
      <c r="T15" s="31"/>
      <c r="U15" s="31"/>
      <c r="V15" s="31"/>
      <c r="W15" s="31"/>
      <c r="X15" s="31"/>
      <c r="Y15" s="31"/>
      <c r="Z15" s="31"/>
      <c r="AA15" s="31"/>
      <c r="AB15" s="31"/>
      <c r="AC15" s="31"/>
      <c r="AD15" s="31"/>
      <c r="AE15" s="31"/>
    </row>
    <row r="16" spans="1:31" s="2" customFormat="1" ht="6.95" customHeight="1">
      <c r="A16" s="31"/>
      <c r="B16" s="36"/>
      <c r="C16" s="31"/>
      <c r="D16" s="31"/>
      <c r="E16" s="31"/>
      <c r="F16" s="31"/>
      <c r="G16" s="31"/>
      <c r="H16" s="31"/>
      <c r="I16" s="31"/>
      <c r="J16" s="31"/>
      <c r="K16" s="31"/>
      <c r="L16" s="48"/>
      <c r="S16" s="31"/>
      <c r="T16" s="31"/>
      <c r="U16" s="31"/>
      <c r="V16" s="31"/>
      <c r="W16" s="31"/>
      <c r="X16" s="31"/>
      <c r="Y16" s="31"/>
      <c r="Z16" s="31"/>
      <c r="AA16" s="31"/>
      <c r="AB16" s="31"/>
      <c r="AC16" s="31"/>
      <c r="AD16" s="31"/>
      <c r="AE16" s="31"/>
    </row>
    <row r="17" spans="1:31" s="2" customFormat="1" ht="12" customHeight="1">
      <c r="A17" s="31"/>
      <c r="B17" s="36"/>
      <c r="C17" s="31"/>
      <c r="D17" s="105" t="s">
        <v>28</v>
      </c>
      <c r="E17" s="31"/>
      <c r="F17" s="31"/>
      <c r="G17" s="31"/>
      <c r="H17" s="31"/>
      <c r="I17" s="105" t="s">
        <v>25</v>
      </c>
      <c r="J17" s="27" t="str">
        <f>'Rekapitulace stavby'!AN13</f>
        <v>Vyplň údaj</v>
      </c>
      <c r="K17" s="31"/>
      <c r="L17" s="48"/>
      <c r="S17" s="31"/>
      <c r="T17" s="31"/>
      <c r="U17" s="31"/>
      <c r="V17" s="31"/>
      <c r="W17" s="31"/>
      <c r="X17" s="31"/>
      <c r="Y17" s="31"/>
      <c r="Z17" s="31"/>
      <c r="AA17" s="31"/>
      <c r="AB17" s="31"/>
      <c r="AC17" s="31"/>
      <c r="AD17" s="31"/>
      <c r="AE17" s="31"/>
    </row>
    <row r="18" spans="1:31" s="2" customFormat="1" ht="18" customHeight="1">
      <c r="A18" s="31"/>
      <c r="B18" s="36"/>
      <c r="C18" s="31"/>
      <c r="D18" s="31"/>
      <c r="E18" s="252" t="str">
        <f>'Rekapitulace stavby'!E14</f>
        <v>Vyplň údaj</v>
      </c>
      <c r="F18" s="253"/>
      <c r="G18" s="253"/>
      <c r="H18" s="253"/>
      <c r="I18" s="105" t="s">
        <v>27</v>
      </c>
      <c r="J18" s="27" t="str">
        <f>'Rekapitulace stavby'!AN14</f>
        <v>Vyplň údaj</v>
      </c>
      <c r="K18" s="31"/>
      <c r="L18" s="48"/>
      <c r="S18" s="31"/>
      <c r="T18" s="31"/>
      <c r="U18" s="31"/>
      <c r="V18" s="31"/>
      <c r="W18" s="31"/>
      <c r="X18" s="31"/>
      <c r="Y18" s="31"/>
      <c r="Z18" s="31"/>
      <c r="AA18" s="31"/>
      <c r="AB18" s="31"/>
      <c r="AC18" s="31"/>
      <c r="AD18" s="31"/>
      <c r="AE18" s="31"/>
    </row>
    <row r="19" spans="1:31" s="2" customFormat="1" ht="6.95" customHeight="1">
      <c r="A19" s="31"/>
      <c r="B19" s="36"/>
      <c r="C19" s="31"/>
      <c r="D19" s="31"/>
      <c r="E19" s="31"/>
      <c r="F19" s="31"/>
      <c r="G19" s="31"/>
      <c r="H19" s="31"/>
      <c r="I19" s="31"/>
      <c r="J19" s="31"/>
      <c r="K19" s="31"/>
      <c r="L19" s="48"/>
      <c r="S19" s="31"/>
      <c r="T19" s="31"/>
      <c r="U19" s="31"/>
      <c r="V19" s="31"/>
      <c r="W19" s="31"/>
      <c r="X19" s="31"/>
      <c r="Y19" s="31"/>
      <c r="Z19" s="31"/>
      <c r="AA19" s="31"/>
      <c r="AB19" s="31"/>
      <c r="AC19" s="31"/>
      <c r="AD19" s="31"/>
      <c r="AE19" s="31"/>
    </row>
    <row r="20" spans="1:31" s="2" customFormat="1" ht="12" customHeight="1">
      <c r="A20" s="31"/>
      <c r="B20" s="36"/>
      <c r="C20" s="31"/>
      <c r="D20" s="105" t="s">
        <v>30</v>
      </c>
      <c r="E20" s="31"/>
      <c r="F20" s="31"/>
      <c r="G20" s="31"/>
      <c r="H20" s="31"/>
      <c r="I20" s="105" t="s">
        <v>25</v>
      </c>
      <c r="J20" s="106" t="str">
        <f>IF('Rekapitulace stavby'!AN16="","",'Rekapitulace stavby'!AN16)</f>
        <v/>
      </c>
      <c r="K20" s="31"/>
      <c r="L20" s="48"/>
      <c r="S20" s="31"/>
      <c r="T20" s="31"/>
      <c r="U20" s="31"/>
      <c r="V20" s="31"/>
      <c r="W20" s="31"/>
      <c r="X20" s="31"/>
      <c r="Y20" s="31"/>
      <c r="Z20" s="31"/>
      <c r="AA20" s="31"/>
      <c r="AB20" s="31"/>
      <c r="AC20" s="31"/>
      <c r="AD20" s="31"/>
      <c r="AE20" s="31"/>
    </row>
    <row r="21" spans="1:31" s="2" customFormat="1" ht="18" customHeight="1">
      <c r="A21" s="31"/>
      <c r="B21" s="36"/>
      <c r="C21" s="31"/>
      <c r="D21" s="31"/>
      <c r="E21" s="106" t="str">
        <f>IF('Rekapitulace stavby'!E17="","",'Rekapitulace stavby'!E17)</f>
        <v xml:space="preserve"> </v>
      </c>
      <c r="F21" s="31"/>
      <c r="G21" s="31"/>
      <c r="H21" s="31"/>
      <c r="I21" s="105" t="s">
        <v>27</v>
      </c>
      <c r="J21" s="106" t="str">
        <f>IF('Rekapitulace stavby'!AN17="","",'Rekapitulace stavby'!AN17)</f>
        <v/>
      </c>
      <c r="K21" s="31"/>
      <c r="L21" s="48"/>
      <c r="S21" s="31"/>
      <c r="T21" s="31"/>
      <c r="U21" s="31"/>
      <c r="V21" s="31"/>
      <c r="W21" s="31"/>
      <c r="X21" s="31"/>
      <c r="Y21" s="31"/>
      <c r="Z21" s="31"/>
      <c r="AA21" s="31"/>
      <c r="AB21" s="31"/>
      <c r="AC21" s="31"/>
      <c r="AD21" s="31"/>
      <c r="AE21" s="31"/>
    </row>
    <row r="22" spans="1:31" s="2" customFormat="1" ht="6.95" customHeight="1">
      <c r="A22" s="31"/>
      <c r="B22" s="36"/>
      <c r="C22" s="31"/>
      <c r="D22" s="31"/>
      <c r="E22" s="31"/>
      <c r="F22" s="31"/>
      <c r="G22" s="31"/>
      <c r="H22" s="31"/>
      <c r="I22" s="31"/>
      <c r="J22" s="31"/>
      <c r="K22" s="31"/>
      <c r="L22" s="48"/>
      <c r="S22" s="31"/>
      <c r="T22" s="31"/>
      <c r="U22" s="31"/>
      <c r="V22" s="31"/>
      <c r="W22" s="31"/>
      <c r="X22" s="31"/>
      <c r="Y22" s="31"/>
      <c r="Z22" s="31"/>
      <c r="AA22" s="31"/>
      <c r="AB22" s="31"/>
      <c r="AC22" s="31"/>
      <c r="AD22" s="31"/>
      <c r="AE22" s="31"/>
    </row>
    <row r="23" spans="1:31" s="2" customFormat="1" ht="12" customHeight="1">
      <c r="A23" s="31"/>
      <c r="B23" s="36"/>
      <c r="C23" s="31"/>
      <c r="D23" s="105" t="s">
        <v>32</v>
      </c>
      <c r="E23" s="31"/>
      <c r="F23" s="31"/>
      <c r="G23" s="31"/>
      <c r="H23" s="31"/>
      <c r="I23" s="105" t="s">
        <v>25</v>
      </c>
      <c r="J23" s="106" t="str">
        <f>IF('Rekapitulace stavby'!AN19="","",'Rekapitulace stavby'!AN19)</f>
        <v/>
      </c>
      <c r="K23" s="31"/>
      <c r="L23" s="48"/>
      <c r="S23" s="31"/>
      <c r="T23" s="31"/>
      <c r="U23" s="31"/>
      <c r="V23" s="31"/>
      <c r="W23" s="31"/>
      <c r="X23" s="31"/>
      <c r="Y23" s="31"/>
      <c r="Z23" s="31"/>
      <c r="AA23" s="31"/>
      <c r="AB23" s="31"/>
      <c r="AC23" s="31"/>
      <c r="AD23" s="31"/>
      <c r="AE23" s="31"/>
    </row>
    <row r="24" spans="1:31" s="2" customFormat="1" ht="18" customHeight="1">
      <c r="A24" s="31"/>
      <c r="B24" s="36"/>
      <c r="C24" s="31"/>
      <c r="D24" s="31"/>
      <c r="E24" s="106" t="str">
        <f>IF('Rekapitulace stavby'!E20="","",'Rekapitulace stavby'!E20)</f>
        <v xml:space="preserve"> </v>
      </c>
      <c r="F24" s="31"/>
      <c r="G24" s="31"/>
      <c r="H24" s="31"/>
      <c r="I24" s="105" t="s">
        <v>27</v>
      </c>
      <c r="J24" s="106" t="str">
        <f>IF('Rekapitulace stavby'!AN20="","",'Rekapitulace stavby'!AN20)</f>
        <v/>
      </c>
      <c r="K24" s="31"/>
      <c r="L24" s="48"/>
      <c r="S24" s="31"/>
      <c r="T24" s="31"/>
      <c r="U24" s="31"/>
      <c r="V24" s="31"/>
      <c r="W24" s="31"/>
      <c r="X24" s="31"/>
      <c r="Y24" s="31"/>
      <c r="Z24" s="31"/>
      <c r="AA24" s="31"/>
      <c r="AB24" s="31"/>
      <c r="AC24" s="31"/>
      <c r="AD24" s="31"/>
      <c r="AE24" s="31"/>
    </row>
    <row r="25" spans="1:31" s="2" customFormat="1" ht="6.95" customHeight="1">
      <c r="A25" s="31"/>
      <c r="B25" s="36"/>
      <c r="C25" s="31"/>
      <c r="D25" s="31"/>
      <c r="E25" s="31"/>
      <c r="F25" s="31"/>
      <c r="G25" s="31"/>
      <c r="H25" s="31"/>
      <c r="I25" s="31"/>
      <c r="J25" s="31"/>
      <c r="K25" s="31"/>
      <c r="L25" s="48"/>
      <c r="S25" s="31"/>
      <c r="T25" s="31"/>
      <c r="U25" s="31"/>
      <c r="V25" s="31"/>
      <c r="W25" s="31"/>
      <c r="X25" s="31"/>
      <c r="Y25" s="31"/>
      <c r="Z25" s="31"/>
      <c r="AA25" s="31"/>
      <c r="AB25" s="31"/>
      <c r="AC25" s="31"/>
      <c r="AD25" s="31"/>
      <c r="AE25" s="31"/>
    </row>
    <row r="26" spans="1:31" s="2" customFormat="1" ht="12" customHeight="1">
      <c r="A26" s="31"/>
      <c r="B26" s="36"/>
      <c r="C26" s="31"/>
      <c r="D26" s="105" t="s">
        <v>33</v>
      </c>
      <c r="E26" s="31"/>
      <c r="F26" s="31"/>
      <c r="G26" s="31"/>
      <c r="H26" s="31"/>
      <c r="I26" s="31"/>
      <c r="J26" s="31"/>
      <c r="K26" s="31"/>
      <c r="L26" s="48"/>
      <c r="S26" s="31"/>
      <c r="T26" s="31"/>
      <c r="U26" s="31"/>
      <c r="V26" s="31"/>
      <c r="W26" s="31"/>
      <c r="X26" s="31"/>
      <c r="Y26" s="31"/>
      <c r="Z26" s="31"/>
      <c r="AA26" s="31"/>
      <c r="AB26" s="31"/>
      <c r="AC26" s="31"/>
      <c r="AD26" s="31"/>
      <c r="AE26" s="31"/>
    </row>
    <row r="27" spans="1:31" s="8" customFormat="1" ht="16.5" customHeight="1">
      <c r="A27" s="108"/>
      <c r="B27" s="109"/>
      <c r="C27" s="108"/>
      <c r="D27" s="108"/>
      <c r="E27" s="254" t="s">
        <v>1</v>
      </c>
      <c r="F27" s="254"/>
      <c r="G27" s="254"/>
      <c r="H27" s="254"/>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6"/>
      <c r="C28" s="31"/>
      <c r="D28" s="31"/>
      <c r="E28" s="31"/>
      <c r="F28" s="31"/>
      <c r="G28" s="31"/>
      <c r="H28" s="31"/>
      <c r="I28" s="31"/>
      <c r="J28" s="31"/>
      <c r="K28" s="31"/>
      <c r="L28" s="48"/>
      <c r="S28" s="31"/>
      <c r="T28" s="31"/>
      <c r="U28" s="31"/>
      <c r="V28" s="31"/>
      <c r="W28" s="31"/>
      <c r="X28" s="31"/>
      <c r="Y28" s="31"/>
      <c r="Z28" s="31"/>
      <c r="AA28" s="31"/>
      <c r="AB28" s="31"/>
      <c r="AC28" s="31"/>
      <c r="AD28" s="31"/>
      <c r="AE28" s="31"/>
    </row>
    <row r="29" spans="1:31" s="2" customFormat="1" ht="6.95" customHeight="1">
      <c r="A29" s="31"/>
      <c r="B29" s="36"/>
      <c r="C29" s="31"/>
      <c r="D29" s="111"/>
      <c r="E29" s="111"/>
      <c r="F29" s="111"/>
      <c r="G29" s="111"/>
      <c r="H29" s="111"/>
      <c r="I29" s="111"/>
      <c r="J29" s="111"/>
      <c r="K29" s="111"/>
      <c r="L29" s="48"/>
      <c r="S29" s="31"/>
      <c r="T29" s="31"/>
      <c r="U29" s="31"/>
      <c r="V29" s="31"/>
      <c r="W29" s="31"/>
      <c r="X29" s="31"/>
      <c r="Y29" s="31"/>
      <c r="Z29" s="31"/>
      <c r="AA29" s="31"/>
      <c r="AB29" s="31"/>
      <c r="AC29" s="31"/>
      <c r="AD29" s="31"/>
      <c r="AE29" s="31"/>
    </row>
    <row r="30" spans="1:31" s="2" customFormat="1" ht="25.35" customHeight="1">
      <c r="A30" s="31"/>
      <c r="B30" s="36"/>
      <c r="C30" s="31"/>
      <c r="D30" s="112" t="s">
        <v>35</v>
      </c>
      <c r="E30" s="31"/>
      <c r="F30" s="31"/>
      <c r="G30" s="31"/>
      <c r="H30" s="31"/>
      <c r="I30" s="31"/>
      <c r="J30" s="113">
        <f>ROUND(J122,2)</f>
        <v>0</v>
      </c>
      <c r="K30" s="31"/>
      <c r="L30" s="48"/>
      <c r="S30" s="31"/>
      <c r="T30" s="31"/>
      <c r="U30" s="31"/>
      <c r="V30" s="31"/>
      <c r="W30" s="31"/>
      <c r="X30" s="31"/>
      <c r="Y30" s="31"/>
      <c r="Z30" s="31"/>
      <c r="AA30" s="31"/>
      <c r="AB30" s="31"/>
      <c r="AC30" s="31"/>
      <c r="AD30" s="31"/>
      <c r="AE30" s="31"/>
    </row>
    <row r="31" spans="1:31" s="2" customFormat="1" ht="6.95" customHeight="1">
      <c r="A31" s="31"/>
      <c r="B31" s="36"/>
      <c r="C31" s="31"/>
      <c r="D31" s="111"/>
      <c r="E31" s="111"/>
      <c r="F31" s="111"/>
      <c r="G31" s="111"/>
      <c r="H31" s="111"/>
      <c r="I31" s="111"/>
      <c r="J31" s="111"/>
      <c r="K31" s="111"/>
      <c r="L31" s="48"/>
      <c r="S31" s="31"/>
      <c r="T31" s="31"/>
      <c r="U31" s="31"/>
      <c r="V31" s="31"/>
      <c r="W31" s="31"/>
      <c r="X31" s="31"/>
      <c r="Y31" s="31"/>
      <c r="Z31" s="31"/>
      <c r="AA31" s="31"/>
      <c r="AB31" s="31"/>
      <c r="AC31" s="31"/>
      <c r="AD31" s="31"/>
      <c r="AE31" s="31"/>
    </row>
    <row r="32" spans="1:31" s="2" customFormat="1" ht="14.45" customHeight="1">
      <c r="A32" s="31"/>
      <c r="B32" s="36"/>
      <c r="C32" s="31"/>
      <c r="D32" s="31"/>
      <c r="E32" s="31"/>
      <c r="F32" s="114" t="s">
        <v>37</v>
      </c>
      <c r="G32" s="31"/>
      <c r="H32" s="31"/>
      <c r="I32" s="114" t="s">
        <v>36</v>
      </c>
      <c r="J32" s="114" t="s">
        <v>38</v>
      </c>
      <c r="K32" s="31"/>
      <c r="L32" s="48"/>
      <c r="S32" s="31"/>
      <c r="T32" s="31"/>
      <c r="U32" s="31"/>
      <c r="V32" s="31"/>
      <c r="W32" s="31"/>
      <c r="X32" s="31"/>
      <c r="Y32" s="31"/>
      <c r="Z32" s="31"/>
      <c r="AA32" s="31"/>
      <c r="AB32" s="31"/>
      <c r="AC32" s="31"/>
      <c r="AD32" s="31"/>
      <c r="AE32" s="31"/>
    </row>
    <row r="33" spans="1:31" s="2" customFormat="1" ht="14.45" customHeight="1">
      <c r="A33" s="31"/>
      <c r="B33" s="36"/>
      <c r="C33" s="31"/>
      <c r="D33" s="115" t="s">
        <v>39</v>
      </c>
      <c r="E33" s="105" t="s">
        <v>40</v>
      </c>
      <c r="F33" s="116">
        <f>ROUND((SUM(BE122:BE250)),2)</f>
        <v>0</v>
      </c>
      <c r="G33" s="31"/>
      <c r="H33" s="31"/>
      <c r="I33" s="117">
        <v>0.21</v>
      </c>
      <c r="J33" s="116">
        <f>ROUND(((SUM(BE122:BE250))*I33),2)</f>
        <v>0</v>
      </c>
      <c r="K33" s="31"/>
      <c r="L33" s="48"/>
      <c r="S33" s="31"/>
      <c r="T33" s="31"/>
      <c r="U33" s="31"/>
      <c r="V33" s="31"/>
      <c r="W33" s="31"/>
      <c r="X33" s="31"/>
      <c r="Y33" s="31"/>
      <c r="Z33" s="31"/>
      <c r="AA33" s="31"/>
      <c r="AB33" s="31"/>
      <c r="AC33" s="31"/>
      <c r="AD33" s="31"/>
      <c r="AE33" s="31"/>
    </row>
    <row r="34" spans="1:31" s="2" customFormat="1" ht="14.45" customHeight="1">
      <c r="A34" s="31"/>
      <c r="B34" s="36"/>
      <c r="C34" s="31"/>
      <c r="D34" s="31"/>
      <c r="E34" s="105" t="s">
        <v>41</v>
      </c>
      <c r="F34" s="116">
        <f>ROUND((SUM(BF122:BF250)),2)</f>
        <v>0</v>
      </c>
      <c r="G34" s="31"/>
      <c r="H34" s="31"/>
      <c r="I34" s="117">
        <v>0.15</v>
      </c>
      <c r="J34" s="116">
        <f>ROUND(((SUM(BF122:BF250))*I34),2)</f>
        <v>0</v>
      </c>
      <c r="K34" s="31"/>
      <c r="L34" s="48"/>
      <c r="S34" s="31"/>
      <c r="T34" s="31"/>
      <c r="U34" s="31"/>
      <c r="V34" s="31"/>
      <c r="W34" s="31"/>
      <c r="X34" s="31"/>
      <c r="Y34" s="31"/>
      <c r="Z34" s="31"/>
      <c r="AA34" s="31"/>
      <c r="AB34" s="31"/>
      <c r="AC34" s="31"/>
      <c r="AD34" s="31"/>
      <c r="AE34" s="31"/>
    </row>
    <row r="35" spans="1:31" s="2" customFormat="1" ht="14.45" customHeight="1" hidden="1">
      <c r="A35" s="31"/>
      <c r="B35" s="36"/>
      <c r="C35" s="31"/>
      <c r="D35" s="31"/>
      <c r="E35" s="105" t="s">
        <v>42</v>
      </c>
      <c r="F35" s="116">
        <f>ROUND((SUM(BG122:BG250)),2)</f>
        <v>0</v>
      </c>
      <c r="G35" s="31"/>
      <c r="H35" s="31"/>
      <c r="I35" s="117">
        <v>0.21</v>
      </c>
      <c r="J35" s="116">
        <f>0</f>
        <v>0</v>
      </c>
      <c r="K35" s="31"/>
      <c r="L35" s="48"/>
      <c r="S35" s="31"/>
      <c r="T35" s="31"/>
      <c r="U35" s="31"/>
      <c r="V35" s="31"/>
      <c r="W35" s="31"/>
      <c r="X35" s="31"/>
      <c r="Y35" s="31"/>
      <c r="Z35" s="31"/>
      <c r="AA35" s="31"/>
      <c r="AB35" s="31"/>
      <c r="AC35" s="31"/>
      <c r="AD35" s="31"/>
      <c r="AE35" s="31"/>
    </row>
    <row r="36" spans="1:31" s="2" customFormat="1" ht="14.45" customHeight="1" hidden="1">
      <c r="A36" s="31"/>
      <c r="B36" s="36"/>
      <c r="C36" s="31"/>
      <c r="D36" s="31"/>
      <c r="E36" s="105" t="s">
        <v>43</v>
      </c>
      <c r="F36" s="116">
        <f>ROUND((SUM(BH122:BH250)),2)</f>
        <v>0</v>
      </c>
      <c r="G36" s="31"/>
      <c r="H36" s="31"/>
      <c r="I36" s="117">
        <v>0.15</v>
      </c>
      <c r="J36" s="116">
        <f>0</f>
        <v>0</v>
      </c>
      <c r="K36" s="31"/>
      <c r="L36" s="48"/>
      <c r="S36" s="31"/>
      <c r="T36" s="31"/>
      <c r="U36" s="31"/>
      <c r="V36" s="31"/>
      <c r="W36" s="31"/>
      <c r="X36" s="31"/>
      <c r="Y36" s="31"/>
      <c r="Z36" s="31"/>
      <c r="AA36" s="31"/>
      <c r="AB36" s="31"/>
      <c r="AC36" s="31"/>
      <c r="AD36" s="31"/>
      <c r="AE36" s="31"/>
    </row>
    <row r="37" spans="1:31" s="2" customFormat="1" ht="14.45" customHeight="1" hidden="1">
      <c r="A37" s="31"/>
      <c r="B37" s="36"/>
      <c r="C37" s="31"/>
      <c r="D37" s="31"/>
      <c r="E37" s="105" t="s">
        <v>44</v>
      </c>
      <c r="F37" s="116">
        <f>ROUND((SUM(BI122:BI250)),2)</f>
        <v>0</v>
      </c>
      <c r="G37" s="31"/>
      <c r="H37" s="31"/>
      <c r="I37" s="117">
        <v>0</v>
      </c>
      <c r="J37" s="116">
        <f>0</f>
        <v>0</v>
      </c>
      <c r="K37" s="31"/>
      <c r="L37" s="48"/>
      <c r="S37" s="31"/>
      <c r="T37" s="31"/>
      <c r="U37" s="31"/>
      <c r="V37" s="31"/>
      <c r="W37" s="31"/>
      <c r="X37" s="31"/>
      <c r="Y37" s="31"/>
      <c r="Z37" s="31"/>
      <c r="AA37" s="31"/>
      <c r="AB37" s="31"/>
      <c r="AC37" s="31"/>
      <c r="AD37" s="31"/>
      <c r="AE37" s="31"/>
    </row>
    <row r="38" spans="1:31" s="2" customFormat="1" ht="6.95" customHeight="1">
      <c r="A38" s="31"/>
      <c r="B38" s="36"/>
      <c r="C38" s="31"/>
      <c r="D38" s="31"/>
      <c r="E38" s="31"/>
      <c r="F38" s="31"/>
      <c r="G38" s="31"/>
      <c r="H38" s="31"/>
      <c r="I38" s="31"/>
      <c r="J38" s="31"/>
      <c r="K38" s="31"/>
      <c r="L38" s="48"/>
      <c r="S38" s="31"/>
      <c r="T38" s="31"/>
      <c r="U38" s="31"/>
      <c r="V38" s="31"/>
      <c r="W38" s="31"/>
      <c r="X38" s="31"/>
      <c r="Y38" s="31"/>
      <c r="Z38" s="31"/>
      <c r="AA38" s="31"/>
      <c r="AB38" s="31"/>
      <c r="AC38" s="31"/>
      <c r="AD38" s="31"/>
      <c r="AE38" s="31"/>
    </row>
    <row r="39" spans="1:31" s="2" customFormat="1" ht="25.35" customHeight="1">
      <c r="A39" s="31"/>
      <c r="B39" s="36"/>
      <c r="C39" s="118"/>
      <c r="D39" s="119" t="s">
        <v>45</v>
      </c>
      <c r="E39" s="120"/>
      <c r="F39" s="120"/>
      <c r="G39" s="121" t="s">
        <v>46</v>
      </c>
      <c r="H39" s="122" t="s">
        <v>47</v>
      </c>
      <c r="I39" s="120"/>
      <c r="J39" s="123">
        <f>SUM(J30:J37)</f>
        <v>0</v>
      </c>
      <c r="K39" s="124"/>
      <c r="L39" s="48"/>
      <c r="S39" s="31"/>
      <c r="T39" s="31"/>
      <c r="U39" s="31"/>
      <c r="V39" s="31"/>
      <c r="W39" s="31"/>
      <c r="X39" s="31"/>
      <c r="Y39" s="31"/>
      <c r="Z39" s="31"/>
      <c r="AA39" s="31"/>
      <c r="AB39" s="31"/>
      <c r="AC39" s="31"/>
      <c r="AD39" s="31"/>
      <c r="AE39" s="31"/>
    </row>
    <row r="40" spans="1:31" s="2" customFormat="1" ht="14.45" customHeight="1">
      <c r="A40" s="31"/>
      <c r="B40" s="36"/>
      <c r="C40" s="31"/>
      <c r="D40" s="31"/>
      <c r="E40" s="31"/>
      <c r="F40" s="31"/>
      <c r="G40" s="31"/>
      <c r="H40" s="31"/>
      <c r="I40" s="31"/>
      <c r="J40" s="31"/>
      <c r="K40" s="31"/>
      <c r="L40" s="48"/>
      <c r="S40" s="31"/>
      <c r="T40" s="31"/>
      <c r="U40" s="31"/>
      <c r="V40" s="31"/>
      <c r="W40" s="31"/>
      <c r="X40" s="31"/>
      <c r="Y40" s="31"/>
      <c r="Z40" s="31"/>
      <c r="AA40" s="31"/>
      <c r="AB40" s="31"/>
      <c r="AC40" s="31"/>
      <c r="AD40" s="31"/>
      <c r="AE40" s="31"/>
    </row>
    <row r="41" spans="2:12" s="1" customFormat="1" ht="14.45" customHeight="1">
      <c r="B41" s="17"/>
      <c r="L41" s="17"/>
    </row>
    <row r="42" spans="2:12" s="1" customFormat="1" ht="14.45" customHeight="1">
      <c r="B42" s="17"/>
      <c r="L42" s="17"/>
    </row>
    <row r="43" spans="2:12" s="1" customFormat="1" ht="14.45" customHeight="1">
      <c r="B43" s="17"/>
      <c r="L43" s="17"/>
    </row>
    <row r="44" spans="2:12" s="1" customFormat="1" ht="14.45" customHeight="1">
      <c r="B44" s="17"/>
      <c r="L44" s="17"/>
    </row>
    <row r="45" spans="2:12" s="1" customFormat="1" ht="14.45" customHeight="1">
      <c r="B45" s="17"/>
      <c r="L45" s="17"/>
    </row>
    <row r="46" spans="2:12" s="1" customFormat="1" ht="14.45" customHeight="1">
      <c r="B46" s="17"/>
      <c r="L46" s="17"/>
    </row>
    <row r="47" spans="2:12" s="1" customFormat="1" ht="14.45" customHeight="1">
      <c r="B47" s="17"/>
      <c r="L47" s="17"/>
    </row>
    <row r="48" spans="2:12" s="1" customFormat="1" ht="14.45" customHeight="1">
      <c r="B48" s="17"/>
      <c r="L48" s="17"/>
    </row>
    <row r="49" spans="2:12" s="1" customFormat="1" ht="14.45" customHeight="1">
      <c r="B49" s="17"/>
      <c r="L49" s="17"/>
    </row>
    <row r="50" spans="2:12" s="2" customFormat="1" ht="14.45" customHeight="1">
      <c r="B50" s="48"/>
      <c r="D50" s="125" t="s">
        <v>48</v>
      </c>
      <c r="E50" s="126"/>
      <c r="F50" s="126"/>
      <c r="G50" s="125" t="s">
        <v>49</v>
      </c>
      <c r="H50" s="126"/>
      <c r="I50" s="126"/>
      <c r="J50" s="126"/>
      <c r="K50" s="126"/>
      <c r="L50" s="48"/>
    </row>
    <row r="51" spans="2:12" ht="11.25">
      <c r="B51" s="17"/>
      <c r="L51" s="17"/>
    </row>
    <row r="52" spans="2:12" ht="11.25">
      <c r="B52" s="17"/>
      <c r="L52" s="17"/>
    </row>
    <row r="53" spans="2:12" ht="11.25">
      <c r="B53" s="17"/>
      <c r="L53" s="17"/>
    </row>
    <row r="54" spans="2:12" ht="11.25">
      <c r="B54" s="17"/>
      <c r="L54" s="17"/>
    </row>
    <row r="55" spans="2:12" ht="11.25">
      <c r="B55" s="17"/>
      <c r="L55" s="17"/>
    </row>
    <row r="56" spans="2:12" ht="11.25">
      <c r="B56" s="17"/>
      <c r="L56" s="17"/>
    </row>
    <row r="57" spans="2:12" ht="11.25">
      <c r="B57" s="17"/>
      <c r="L57" s="17"/>
    </row>
    <row r="58" spans="2:12" ht="11.25">
      <c r="B58" s="17"/>
      <c r="L58" s="17"/>
    </row>
    <row r="59" spans="2:12" ht="11.25">
      <c r="B59" s="17"/>
      <c r="L59" s="17"/>
    </row>
    <row r="60" spans="2:12" ht="11.25">
      <c r="B60" s="17"/>
      <c r="L60" s="17"/>
    </row>
    <row r="61" spans="1:31" s="2" customFormat="1" ht="12.75">
      <c r="A61" s="31"/>
      <c r="B61" s="36"/>
      <c r="C61" s="31"/>
      <c r="D61" s="127" t="s">
        <v>50</v>
      </c>
      <c r="E61" s="128"/>
      <c r="F61" s="129" t="s">
        <v>51</v>
      </c>
      <c r="G61" s="127" t="s">
        <v>50</v>
      </c>
      <c r="H61" s="128"/>
      <c r="I61" s="128"/>
      <c r="J61" s="130" t="s">
        <v>51</v>
      </c>
      <c r="K61" s="128"/>
      <c r="L61" s="48"/>
      <c r="S61" s="31"/>
      <c r="T61" s="31"/>
      <c r="U61" s="31"/>
      <c r="V61" s="31"/>
      <c r="W61" s="31"/>
      <c r="X61" s="31"/>
      <c r="Y61" s="31"/>
      <c r="Z61" s="31"/>
      <c r="AA61" s="31"/>
      <c r="AB61" s="31"/>
      <c r="AC61" s="31"/>
      <c r="AD61" s="31"/>
      <c r="AE61" s="31"/>
    </row>
    <row r="62" spans="2:12" ht="11.25">
      <c r="B62" s="17"/>
      <c r="L62" s="17"/>
    </row>
    <row r="63" spans="2:12" ht="11.25">
      <c r="B63" s="17"/>
      <c r="L63" s="17"/>
    </row>
    <row r="64" spans="2:12" ht="11.25">
      <c r="B64" s="17"/>
      <c r="L64" s="17"/>
    </row>
    <row r="65" spans="1:31" s="2" customFormat="1" ht="12.75">
      <c r="A65" s="31"/>
      <c r="B65" s="36"/>
      <c r="C65" s="31"/>
      <c r="D65" s="125" t="s">
        <v>52</v>
      </c>
      <c r="E65" s="131"/>
      <c r="F65" s="131"/>
      <c r="G65" s="125" t="s">
        <v>53</v>
      </c>
      <c r="H65" s="131"/>
      <c r="I65" s="131"/>
      <c r="J65" s="131"/>
      <c r="K65" s="131"/>
      <c r="L65" s="48"/>
      <c r="S65" s="31"/>
      <c r="T65" s="31"/>
      <c r="U65" s="31"/>
      <c r="V65" s="31"/>
      <c r="W65" s="31"/>
      <c r="X65" s="31"/>
      <c r="Y65" s="31"/>
      <c r="Z65" s="31"/>
      <c r="AA65" s="31"/>
      <c r="AB65" s="31"/>
      <c r="AC65" s="31"/>
      <c r="AD65" s="31"/>
      <c r="AE65" s="31"/>
    </row>
    <row r="66" spans="2:12" ht="11.25">
      <c r="B66" s="17"/>
      <c r="L66" s="17"/>
    </row>
    <row r="67" spans="2:12" ht="11.25">
      <c r="B67" s="17"/>
      <c r="L67" s="17"/>
    </row>
    <row r="68" spans="2:12" ht="11.25">
      <c r="B68" s="17"/>
      <c r="L68" s="17"/>
    </row>
    <row r="69" spans="2:12" ht="11.25">
      <c r="B69" s="17"/>
      <c r="L69" s="17"/>
    </row>
    <row r="70" spans="2:12" ht="11.25">
      <c r="B70" s="17"/>
      <c r="L70" s="17"/>
    </row>
    <row r="71" spans="2:12" ht="11.25">
      <c r="B71" s="17"/>
      <c r="L71" s="17"/>
    </row>
    <row r="72" spans="2:12" ht="11.25">
      <c r="B72" s="17"/>
      <c r="L72" s="17"/>
    </row>
    <row r="73" spans="2:12" ht="11.25">
      <c r="B73" s="17"/>
      <c r="L73" s="17"/>
    </row>
    <row r="74" spans="2:12" ht="11.25">
      <c r="B74" s="17"/>
      <c r="L74" s="17"/>
    </row>
    <row r="75" spans="2:12" ht="11.25">
      <c r="B75" s="17"/>
      <c r="L75" s="17"/>
    </row>
    <row r="76" spans="1:31" s="2" customFormat="1" ht="12.75">
      <c r="A76" s="31"/>
      <c r="B76" s="36"/>
      <c r="C76" s="31"/>
      <c r="D76" s="127" t="s">
        <v>50</v>
      </c>
      <c r="E76" s="128"/>
      <c r="F76" s="129" t="s">
        <v>51</v>
      </c>
      <c r="G76" s="127" t="s">
        <v>50</v>
      </c>
      <c r="H76" s="128"/>
      <c r="I76" s="128"/>
      <c r="J76" s="130" t="s">
        <v>51</v>
      </c>
      <c r="K76" s="128"/>
      <c r="L76" s="48"/>
      <c r="S76" s="31"/>
      <c r="T76" s="31"/>
      <c r="U76" s="31"/>
      <c r="V76" s="31"/>
      <c r="W76" s="31"/>
      <c r="X76" s="31"/>
      <c r="Y76" s="31"/>
      <c r="Z76" s="31"/>
      <c r="AA76" s="31"/>
      <c r="AB76" s="31"/>
      <c r="AC76" s="31"/>
      <c r="AD76" s="31"/>
      <c r="AE76" s="31"/>
    </row>
    <row r="77" spans="1:31" s="2" customFormat="1" ht="14.45" customHeight="1">
      <c r="A77" s="31"/>
      <c r="B77" s="132"/>
      <c r="C77" s="133"/>
      <c r="D77" s="133"/>
      <c r="E77" s="133"/>
      <c r="F77" s="133"/>
      <c r="G77" s="133"/>
      <c r="H77" s="133"/>
      <c r="I77" s="133"/>
      <c r="J77" s="133"/>
      <c r="K77" s="133"/>
      <c r="L77" s="48"/>
      <c r="S77" s="31"/>
      <c r="T77" s="31"/>
      <c r="U77" s="31"/>
      <c r="V77" s="31"/>
      <c r="W77" s="31"/>
      <c r="X77" s="31"/>
      <c r="Y77" s="31"/>
      <c r="Z77" s="31"/>
      <c r="AA77" s="31"/>
      <c r="AB77" s="31"/>
      <c r="AC77" s="31"/>
      <c r="AD77" s="31"/>
      <c r="AE77" s="31"/>
    </row>
    <row r="81" spans="1:31" s="2" customFormat="1" ht="6.95" customHeight="1" hidden="1">
      <c r="A81" s="31"/>
      <c r="B81" s="134"/>
      <c r="C81" s="135"/>
      <c r="D81" s="135"/>
      <c r="E81" s="135"/>
      <c r="F81" s="135"/>
      <c r="G81" s="135"/>
      <c r="H81" s="135"/>
      <c r="I81" s="135"/>
      <c r="J81" s="135"/>
      <c r="K81" s="135"/>
      <c r="L81" s="48"/>
      <c r="S81" s="31"/>
      <c r="T81" s="31"/>
      <c r="U81" s="31"/>
      <c r="V81" s="31"/>
      <c r="W81" s="31"/>
      <c r="X81" s="31"/>
      <c r="Y81" s="31"/>
      <c r="Z81" s="31"/>
      <c r="AA81" s="31"/>
      <c r="AB81" s="31"/>
      <c r="AC81" s="31"/>
      <c r="AD81" s="31"/>
      <c r="AE81" s="31"/>
    </row>
    <row r="82" spans="1:31" s="2" customFormat="1" ht="24.95" customHeight="1" hidden="1">
      <c r="A82" s="31"/>
      <c r="B82" s="32"/>
      <c r="C82" s="20" t="s">
        <v>89</v>
      </c>
      <c r="D82" s="33"/>
      <c r="E82" s="33"/>
      <c r="F82" s="33"/>
      <c r="G82" s="33"/>
      <c r="H82" s="33"/>
      <c r="I82" s="33"/>
      <c r="J82" s="33"/>
      <c r="K82" s="33"/>
      <c r="L82" s="48"/>
      <c r="S82" s="31"/>
      <c r="T82" s="31"/>
      <c r="U82" s="31"/>
      <c r="V82" s="31"/>
      <c r="W82" s="31"/>
      <c r="X82" s="31"/>
      <c r="Y82" s="31"/>
      <c r="Z82" s="31"/>
      <c r="AA82" s="31"/>
      <c r="AB82" s="31"/>
      <c r="AC82" s="31"/>
      <c r="AD82" s="31"/>
      <c r="AE82" s="31"/>
    </row>
    <row r="83" spans="1:31" s="2" customFormat="1" ht="6.95" customHeight="1" hidden="1">
      <c r="A83" s="31"/>
      <c r="B83" s="32"/>
      <c r="C83" s="33"/>
      <c r="D83" s="33"/>
      <c r="E83" s="33"/>
      <c r="F83" s="33"/>
      <c r="G83" s="33"/>
      <c r="H83" s="33"/>
      <c r="I83" s="33"/>
      <c r="J83" s="33"/>
      <c r="K83" s="33"/>
      <c r="L83" s="48"/>
      <c r="S83" s="31"/>
      <c r="T83" s="31"/>
      <c r="U83" s="31"/>
      <c r="V83" s="31"/>
      <c r="W83" s="31"/>
      <c r="X83" s="31"/>
      <c r="Y83" s="31"/>
      <c r="Z83" s="31"/>
      <c r="AA83" s="31"/>
      <c r="AB83" s="31"/>
      <c r="AC83" s="31"/>
      <c r="AD83" s="31"/>
      <c r="AE83" s="31"/>
    </row>
    <row r="84" spans="1:31" s="2" customFormat="1" ht="12" customHeight="1" hidden="1">
      <c r="A84" s="31"/>
      <c r="B84" s="32"/>
      <c r="C84" s="26" t="s">
        <v>16</v>
      </c>
      <c r="D84" s="33"/>
      <c r="E84" s="33"/>
      <c r="F84" s="33"/>
      <c r="G84" s="33"/>
      <c r="H84" s="33"/>
      <c r="I84" s="33"/>
      <c r="J84" s="33"/>
      <c r="K84" s="33"/>
      <c r="L84" s="48"/>
      <c r="S84" s="31"/>
      <c r="T84" s="31"/>
      <c r="U84" s="31"/>
      <c r="V84" s="31"/>
      <c r="W84" s="31"/>
      <c r="X84" s="31"/>
      <c r="Y84" s="31"/>
      <c r="Z84" s="31"/>
      <c r="AA84" s="31"/>
      <c r="AB84" s="31"/>
      <c r="AC84" s="31"/>
      <c r="AD84" s="31"/>
      <c r="AE84" s="31"/>
    </row>
    <row r="85" spans="1:31" s="2" customFormat="1" ht="26.25" customHeight="1" hidden="1">
      <c r="A85" s="31"/>
      <c r="B85" s="32"/>
      <c r="C85" s="33"/>
      <c r="D85" s="33"/>
      <c r="E85" s="255" t="str">
        <f>E7</f>
        <v>FN BRNO - NBP - Rekonstrukce trafostanice TS2 NN část včetně transformátorů</v>
      </c>
      <c r="F85" s="256"/>
      <c r="G85" s="256"/>
      <c r="H85" s="256"/>
      <c r="I85" s="33"/>
      <c r="J85" s="33"/>
      <c r="K85" s="33"/>
      <c r="L85" s="48"/>
      <c r="S85" s="31"/>
      <c r="T85" s="31"/>
      <c r="U85" s="31"/>
      <c r="V85" s="31"/>
      <c r="W85" s="31"/>
      <c r="X85" s="31"/>
      <c r="Y85" s="31"/>
      <c r="Z85" s="31"/>
      <c r="AA85" s="31"/>
      <c r="AB85" s="31"/>
      <c r="AC85" s="31"/>
      <c r="AD85" s="31"/>
      <c r="AE85" s="31"/>
    </row>
    <row r="86" spans="1:31" s="2" customFormat="1" ht="12" customHeight="1" hidden="1">
      <c r="A86" s="31"/>
      <c r="B86" s="32"/>
      <c r="C86" s="26" t="s">
        <v>87</v>
      </c>
      <c r="D86" s="33"/>
      <c r="E86" s="33"/>
      <c r="F86" s="33"/>
      <c r="G86" s="33"/>
      <c r="H86" s="33"/>
      <c r="I86" s="33"/>
      <c r="J86" s="33"/>
      <c r="K86" s="33"/>
      <c r="L86" s="48"/>
      <c r="S86" s="31"/>
      <c r="T86" s="31"/>
      <c r="U86" s="31"/>
      <c r="V86" s="31"/>
      <c r="W86" s="31"/>
      <c r="X86" s="31"/>
      <c r="Y86" s="31"/>
      <c r="Z86" s="31"/>
      <c r="AA86" s="31"/>
      <c r="AB86" s="31"/>
      <c r="AC86" s="31"/>
      <c r="AD86" s="31"/>
      <c r="AE86" s="31"/>
    </row>
    <row r="87" spans="1:31" s="2" customFormat="1" ht="16.5" customHeight="1" hidden="1">
      <c r="A87" s="31"/>
      <c r="B87" s="32"/>
      <c r="C87" s="33"/>
      <c r="D87" s="33"/>
      <c r="E87" s="226" t="str">
        <f>E9</f>
        <v>01 - Trafostanice TS2</v>
      </c>
      <c r="F87" s="257"/>
      <c r="G87" s="257"/>
      <c r="H87" s="257"/>
      <c r="I87" s="33"/>
      <c r="J87" s="33"/>
      <c r="K87" s="33"/>
      <c r="L87" s="48"/>
      <c r="S87" s="31"/>
      <c r="T87" s="31"/>
      <c r="U87" s="31"/>
      <c r="V87" s="31"/>
      <c r="W87" s="31"/>
      <c r="X87" s="31"/>
      <c r="Y87" s="31"/>
      <c r="Z87" s="31"/>
      <c r="AA87" s="31"/>
      <c r="AB87" s="31"/>
      <c r="AC87" s="31"/>
      <c r="AD87" s="31"/>
      <c r="AE87" s="31"/>
    </row>
    <row r="88" spans="1:31" s="2" customFormat="1" ht="6.95" customHeight="1" hidden="1">
      <c r="A88" s="31"/>
      <c r="B88" s="32"/>
      <c r="C88" s="33"/>
      <c r="D88" s="33"/>
      <c r="E88" s="33"/>
      <c r="F88" s="33"/>
      <c r="G88" s="33"/>
      <c r="H88" s="33"/>
      <c r="I88" s="33"/>
      <c r="J88" s="33"/>
      <c r="K88" s="33"/>
      <c r="L88" s="48"/>
      <c r="S88" s="31"/>
      <c r="T88" s="31"/>
      <c r="U88" s="31"/>
      <c r="V88" s="31"/>
      <c r="W88" s="31"/>
      <c r="X88" s="31"/>
      <c r="Y88" s="31"/>
      <c r="Z88" s="31"/>
      <c r="AA88" s="31"/>
      <c r="AB88" s="31"/>
      <c r="AC88" s="31"/>
      <c r="AD88" s="31"/>
      <c r="AE88" s="31"/>
    </row>
    <row r="89" spans="1:31" s="2" customFormat="1" ht="12" customHeight="1" hidden="1">
      <c r="A89" s="31"/>
      <c r="B89" s="32"/>
      <c r="C89" s="26" t="s">
        <v>20</v>
      </c>
      <c r="D89" s="33"/>
      <c r="E89" s="33"/>
      <c r="F89" s="24" t="str">
        <f>F12</f>
        <v>Brno, areál FN</v>
      </c>
      <c r="G89" s="33"/>
      <c r="H89" s="33"/>
      <c r="I89" s="26" t="s">
        <v>22</v>
      </c>
      <c r="J89" s="63" t="str">
        <f>IF(J12="","",J12)</f>
        <v>17. 8. 2021</v>
      </c>
      <c r="K89" s="33"/>
      <c r="L89" s="48"/>
      <c r="S89" s="31"/>
      <c r="T89" s="31"/>
      <c r="U89" s="31"/>
      <c r="V89" s="31"/>
      <c r="W89" s="31"/>
      <c r="X89" s="31"/>
      <c r="Y89" s="31"/>
      <c r="Z89" s="31"/>
      <c r="AA89" s="31"/>
      <c r="AB89" s="31"/>
      <c r="AC89" s="31"/>
      <c r="AD89" s="31"/>
      <c r="AE89" s="31"/>
    </row>
    <row r="90" spans="1:31" s="2" customFormat="1" ht="6.95" customHeight="1" hidden="1">
      <c r="A90" s="31"/>
      <c r="B90" s="32"/>
      <c r="C90" s="33"/>
      <c r="D90" s="33"/>
      <c r="E90" s="33"/>
      <c r="F90" s="33"/>
      <c r="G90" s="33"/>
      <c r="H90" s="33"/>
      <c r="I90" s="33"/>
      <c r="J90" s="33"/>
      <c r="K90" s="33"/>
      <c r="L90" s="48"/>
      <c r="S90" s="31"/>
      <c r="T90" s="31"/>
      <c r="U90" s="31"/>
      <c r="V90" s="31"/>
      <c r="W90" s="31"/>
      <c r="X90" s="31"/>
      <c r="Y90" s="31"/>
      <c r="Z90" s="31"/>
      <c r="AA90" s="31"/>
      <c r="AB90" s="31"/>
      <c r="AC90" s="31"/>
      <c r="AD90" s="31"/>
      <c r="AE90" s="31"/>
    </row>
    <row r="91" spans="1:31" s="2" customFormat="1" ht="15.2" customHeight="1" hidden="1">
      <c r="A91" s="31"/>
      <c r="B91" s="32"/>
      <c r="C91" s="26" t="s">
        <v>24</v>
      </c>
      <c r="D91" s="33"/>
      <c r="E91" s="33"/>
      <c r="F91" s="24" t="str">
        <f>E15</f>
        <v xml:space="preserve"> </v>
      </c>
      <c r="G91" s="33"/>
      <c r="H91" s="33"/>
      <c r="I91" s="26" t="s">
        <v>30</v>
      </c>
      <c r="J91" s="29" t="str">
        <f>E21</f>
        <v xml:space="preserve"> </v>
      </c>
      <c r="K91" s="33"/>
      <c r="L91" s="48"/>
      <c r="S91" s="31"/>
      <c r="T91" s="31"/>
      <c r="U91" s="31"/>
      <c r="V91" s="31"/>
      <c r="W91" s="31"/>
      <c r="X91" s="31"/>
      <c r="Y91" s="31"/>
      <c r="Z91" s="31"/>
      <c r="AA91" s="31"/>
      <c r="AB91" s="31"/>
      <c r="AC91" s="31"/>
      <c r="AD91" s="31"/>
      <c r="AE91" s="31"/>
    </row>
    <row r="92" spans="1:31" s="2" customFormat="1" ht="15.2" customHeight="1" hidden="1">
      <c r="A92" s="31"/>
      <c r="B92" s="32"/>
      <c r="C92" s="26" t="s">
        <v>28</v>
      </c>
      <c r="D92" s="33"/>
      <c r="E92" s="33"/>
      <c r="F92" s="24" t="str">
        <f>IF(E18="","",E18)</f>
        <v>Vyplň údaj</v>
      </c>
      <c r="G92" s="33"/>
      <c r="H92" s="33"/>
      <c r="I92" s="26" t="s">
        <v>32</v>
      </c>
      <c r="J92" s="29" t="str">
        <f>E24</f>
        <v xml:space="preserve"> </v>
      </c>
      <c r="K92" s="33"/>
      <c r="L92" s="48"/>
      <c r="S92" s="31"/>
      <c r="T92" s="31"/>
      <c r="U92" s="31"/>
      <c r="V92" s="31"/>
      <c r="W92" s="31"/>
      <c r="X92" s="31"/>
      <c r="Y92" s="31"/>
      <c r="Z92" s="31"/>
      <c r="AA92" s="31"/>
      <c r="AB92" s="31"/>
      <c r="AC92" s="31"/>
      <c r="AD92" s="31"/>
      <c r="AE92" s="31"/>
    </row>
    <row r="93" spans="1:31" s="2" customFormat="1" ht="10.35" customHeight="1" hidden="1">
      <c r="A93" s="31"/>
      <c r="B93" s="32"/>
      <c r="C93" s="33"/>
      <c r="D93" s="33"/>
      <c r="E93" s="33"/>
      <c r="F93" s="33"/>
      <c r="G93" s="33"/>
      <c r="H93" s="33"/>
      <c r="I93" s="33"/>
      <c r="J93" s="33"/>
      <c r="K93" s="33"/>
      <c r="L93" s="48"/>
      <c r="S93" s="31"/>
      <c r="T93" s="31"/>
      <c r="U93" s="31"/>
      <c r="V93" s="31"/>
      <c r="W93" s="31"/>
      <c r="X93" s="31"/>
      <c r="Y93" s="31"/>
      <c r="Z93" s="31"/>
      <c r="AA93" s="31"/>
      <c r="AB93" s="31"/>
      <c r="AC93" s="31"/>
      <c r="AD93" s="31"/>
      <c r="AE93" s="31"/>
    </row>
    <row r="94" spans="1:31" s="2" customFormat="1" ht="29.25" customHeight="1" hidden="1">
      <c r="A94" s="31"/>
      <c r="B94" s="32"/>
      <c r="C94" s="136" t="s">
        <v>90</v>
      </c>
      <c r="D94" s="137"/>
      <c r="E94" s="137"/>
      <c r="F94" s="137"/>
      <c r="G94" s="137"/>
      <c r="H94" s="137"/>
      <c r="I94" s="137"/>
      <c r="J94" s="138" t="s">
        <v>91</v>
      </c>
      <c r="K94" s="137"/>
      <c r="L94" s="48"/>
      <c r="S94" s="31"/>
      <c r="T94" s="31"/>
      <c r="U94" s="31"/>
      <c r="V94" s="31"/>
      <c r="W94" s="31"/>
      <c r="X94" s="31"/>
      <c r="Y94" s="31"/>
      <c r="Z94" s="31"/>
      <c r="AA94" s="31"/>
      <c r="AB94" s="31"/>
      <c r="AC94" s="31"/>
      <c r="AD94" s="31"/>
      <c r="AE94" s="31"/>
    </row>
    <row r="95" spans="1:31" s="2" customFormat="1" ht="10.35" customHeight="1" hidden="1">
      <c r="A95" s="31"/>
      <c r="B95" s="32"/>
      <c r="C95" s="33"/>
      <c r="D95" s="33"/>
      <c r="E95" s="33"/>
      <c r="F95" s="33"/>
      <c r="G95" s="33"/>
      <c r="H95" s="33"/>
      <c r="I95" s="33"/>
      <c r="J95" s="33"/>
      <c r="K95" s="33"/>
      <c r="L95" s="48"/>
      <c r="S95" s="31"/>
      <c r="T95" s="31"/>
      <c r="U95" s="31"/>
      <c r="V95" s="31"/>
      <c r="W95" s="31"/>
      <c r="X95" s="31"/>
      <c r="Y95" s="31"/>
      <c r="Z95" s="31"/>
      <c r="AA95" s="31"/>
      <c r="AB95" s="31"/>
      <c r="AC95" s="31"/>
      <c r="AD95" s="31"/>
      <c r="AE95" s="31"/>
    </row>
    <row r="96" spans="1:47" s="2" customFormat="1" ht="22.9" customHeight="1" hidden="1">
      <c r="A96" s="31"/>
      <c r="B96" s="32"/>
      <c r="C96" s="139" t="s">
        <v>92</v>
      </c>
      <c r="D96" s="33"/>
      <c r="E96" s="33"/>
      <c r="F96" s="33"/>
      <c r="G96" s="33"/>
      <c r="H96" s="33"/>
      <c r="I96" s="33"/>
      <c r="J96" s="81">
        <f>J122</f>
        <v>0</v>
      </c>
      <c r="K96" s="33"/>
      <c r="L96" s="48"/>
      <c r="S96" s="31"/>
      <c r="T96" s="31"/>
      <c r="U96" s="31"/>
      <c r="V96" s="31"/>
      <c r="W96" s="31"/>
      <c r="X96" s="31"/>
      <c r="Y96" s="31"/>
      <c r="Z96" s="31"/>
      <c r="AA96" s="31"/>
      <c r="AB96" s="31"/>
      <c r="AC96" s="31"/>
      <c r="AD96" s="31"/>
      <c r="AE96" s="31"/>
      <c r="AU96" s="14" t="s">
        <v>93</v>
      </c>
    </row>
    <row r="97" spans="2:12" s="9" customFormat="1" ht="24.95" customHeight="1" hidden="1">
      <c r="B97" s="140"/>
      <c r="C97" s="141"/>
      <c r="D97" s="142" t="s">
        <v>94</v>
      </c>
      <c r="E97" s="143"/>
      <c r="F97" s="143"/>
      <c r="G97" s="143"/>
      <c r="H97" s="143"/>
      <c r="I97" s="143"/>
      <c r="J97" s="144">
        <f>J123</f>
        <v>0</v>
      </c>
      <c r="K97" s="141"/>
      <c r="L97" s="145"/>
    </row>
    <row r="98" spans="2:12" s="10" customFormat="1" ht="19.9" customHeight="1" hidden="1">
      <c r="B98" s="146"/>
      <c r="C98" s="147"/>
      <c r="D98" s="148" t="s">
        <v>95</v>
      </c>
      <c r="E98" s="149"/>
      <c r="F98" s="149"/>
      <c r="G98" s="149"/>
      <c r="H98" s="149"/>
      <c r="I98" s="149"/>
      <c r="J98" s="150">
        <f>J124</f>
        <v>0</v>
      </c>
      <c r="K98" s="147"/>
      <c r="L98" s="151"/>
    </row>
    <row r="99" spans="2:12" s="9" customFormat="1" ht="24.95" customHeight="1" hidden="1">
      <c r="B99" s="140"/>
      <c r="C99" s="141"/>
      <c r="D99" s="142" t="s">
        <v>96</v>
      </c>
      <c r="E99" s="143"/>
      <c r="F99" s="143"/>
      <c r="G99" s="143"/>
      <c r="H99" s="143"/>
      <c r="I99" s="143"/>
      <c r="J99" s="144">
        <f>J158</f>
        <v>0</v>
      </c>
      <c r="K99" s="141"/>
      <c r="L99" s="145"/>
    </row>
    <row r="100" spans="2:12" s="10" customFormat="1" ht="19.9" customHeight="1" hidden="1">
      <c r="B100" s="146"/>
      <c r="C100" s="147"/>
      <c r="D100" s="148" t="s">
        <v>97</v>
      </c>
      <c r="E100" s="149"/>
      <c r="F100" s="149"/>
      <c r="G100" s="149"/>
      <c r="H100" s="149"/>
      <c r="I100" s="149"/>
      <c r="J100" s="150">
        <f>J159</f>
        <v>0</v>
      </c>
      <c r="K100" s="147"/>
      <c r="L100" s="151"/>
    </row>
    <row r="101" spans="2:12" s="10" customFormat="1" ht="19.9" customHeight="1" hidden="1">
      <c r="B101" s="146"/>
      <c r="C101" s="147"/>
      <c r="D101" s="148" t="s">
        <v>98</v>
      </c>
      <c r="E101" s="149"/>
      <c r="F101" s="149"/>
      <c r="G101" s="149"/>
      <c r="H101" s="149"/>
      <c r="I101" s="149"/>
      <c r="J101" s="150">
        <f>J244</f>
        <v>0</v>
      </c>
      <c r="K101" s="147"/>
      <c r="L101" s="151"/>
    </row>
    <row r="102" spans="2:12" s="10" customFormat="1" ht="19.9" customHeight="1" hidden="1">
      <c r="B102" s="146"/>
      <c r="C102" s="147"/>
      <c r="D102" s="148" t="s">
        <v>99</v>
      </c>
      <c r="E102" s="149"/>
      <c r="F102" s="149"/>
      <c r="G102" s="149"/>
      <c r="H102" s="149"/>
      <c r="I102" s="149"/>
      <c r="J102" s="150">
        <f>J249</f>
        <v>0</v>
      </c>
      <c r="K102" s="147"/>
      <c r="L102" s="151"/>
    </row>
    <row r="103" spans="1:31" s="2" customFormat="1" ht="21.75" customHeight="1" hidden="1">
      <c r="A103" s="31"/>
      <c r="B103" s="32"/>
      <c r="C103" s="33"/>
      <c r="D103" s="33"/>
      <c r="E103" s="33"/>
      <c r="F103" s="33"/>
      <c r="G103" s="33"/>
      <c r="H103" s="33"/>
      <c r="I103" s="33"/>
      <c r="J103" s="33"/>
      <c r="K103" s="33"/>
      <c r="L103" s="48"/>
      <c r="S103" s="31"/>
      <c r="T103" s="31"/>
      <c r="U103" s="31"/>
      <c r="V103" s="31"/>
      <c r="W103" s="31"/>
      <c r="X103" s="31"/>
      <c r="Y103" s="31"/>
      <c r="Z103" s="31"/>
      <c r="AA103" s="31"/>
      <c r="AB103" s="31"/>
      <c r="AC103" s="31"/>
      <c r="AD103" s="31"/>
      <c r="AE103" s="31"/>
    </row>
    <row r="104" spans="1:31" s="2" customFormat="1" ht="6.95" customHeight="1" hidden="1">
      <c r="A104" s="31"/>
      <c r="B104" s="51"/>
      <c r="C104" s="52"/>
      <c r="D104" s="52"/>
      <c r="E104" s="52"/>
      <c r="F104" s="52"/>
      <c r="G104" s="52"/>
      <c r="H104" s="52"/>
      <c r="I104" s="52"/>
      <c r="J104" s="52"/>
      <c r="K104" s="52"/>
      <c r="L104" s="48"/>
      <c r="S104" s="31"/>
      <c r="T104" s="31"/>
      <c r="U104" s="31"/>
      <c r="V104" s="31"/>
      <c r="W104" s="31"/>
      <c r="X104" s="31"/>
      <c r="Y104" s="31"/>
      <c r="Z104" s="31"/>
      <c r="AA104" s="31"/>
      <c r="AB104" s="31"/>
      <c r="AC104" s="31"/>
      <c r="AD104" s="31"/>
      <c r="AE104" s="31"/>
    </row>
    <row r="105" ht="11.25" hidden="1"/>
    <row r="106" ht="11.25" hidden="1"/>
    <row r="107" ht="11.25" hidden="1"/>
    <row r="108" spans="1:31" s="2" customFormat="1" ht="6.95" customHeight="1">
      <c r="A108" s="31"/>
      <c r="B108" s="53"/>
      <c r="C108" s="54"/>
      <c r="D108" s="54"/>
      <c r="E108" s="54"/>
      <c r="F108" s="54"/>
      <c r="G108" s="54"/>
      <c r="H108" s="54"/>
      <c r="I108" s="54"/>
      <c r="J108" s="54"/>
      <c r="K108" s="54"/>
      <c r="L108" s="48"/>
      <c r="S108" s="31"/>
      <c r="T108" s="31"/>
      <c r="U108" s="31"/>
      <c r="V108" s="31"/>
      <c r="W108" s="31"/>
      <c r="X108" s="31"/>
      <c r="Y108" s="31"/>
      <c r="Z108" s="31"/>
      <c r="AA108" s="31"/>
      <c r="AB108" s="31"/>
      <c r="AC108" s="31"/>
      <c r="AD108" s="31"/>
      <c r="AE108" s="31"/>
    </row>
    <row r="109" spans="1:31" s="2" customFormat="1" ht="24.95" customHeight="1">
      <c r="A109" s="31"/>
      <c r="B109" s="32"/>
      <c r="C109" s="20" t="s">
        <v>100</v>
      </c>
      <c r="D109" s="33"/>
      <c r="E109" s="33"/>
      <c r="F109" s="33"/>
      <c r="G109" s="33"/>
      <c r="H109" s="33"/>
      <c r="I109" s="33"/>
      <c r="J109" s="33"/>
      <c r="K109" s="33"/>
      <c r="L109" s="48"/>
      <c r="S109" s="31"/>
      <c r="T109" s="31"/>
      <c r="U109" s="31"/>
      <c r="V109" s="31"/>
      <c r="W109" s="31"/>
      <c r="X109" s="31"/>
      <c r="Y109" s="31"/>
      <c r="Z109" s="31"/>
      <c r="AA109" s="31"/>
      <c r="AB109" s="31"/>
      <c r="AC109" s="31"/>
      <c r="AD109" s="31"/>
      <c r="AE109" s="31"/>
    </row>
    <row r="110" spans="1:31" s="2" customFormat="1" ht="6.95" customHeight="1">
      <c r="A110" s="31"/>
      <c r="B110" s="32"/>
      <c r="C110" s="33"/>
      <c r="D110" s="33"/>
      <c r="E110" s="33"/>
      <c r="F110" s="33"/>
      <c r="G110" s="33"/>
      <c r="H110" s="33"/>
      <c r="I110" s="33"/>
      <c r="J110" s="33"/>
      <c r="K110" s="33"/>
      <c r="L110" s="48"/>
      <c r="S110" s="31"/>
      <c r="T110" s="31"/>
      <c r="U110" s="31"/>
      <c r="V110" s="31"/>
      <c r="W110" s="31"/>
      <c r="X110" s="31"/>
      <c r="Y110" s="31"/>
      <c r="Z110" s="31"/>
      <c r="AA110" s="31"/>
      <c r="AB110" s="31"/>
      <c r="AC110" s="31"/>
      <c r="AD110" s="31"/>
      <c r="AE110" s="31"/>
    </row>
    <row r="111" spans="1:31" s="2" customFormat="1" ht="12" customHeight="1">
      <c r="A111" s="31"/>
      <c r="B111" s="32"/>
      <c r="C111" s="26" t="s">
        <v>16</v>
      </c>
      <c r="D111" s="33"/>
      <c r="E111" s="33"/>
      <c r="F111" s="33"/>
      <c r="G111" s="33"/>
      <c r="H111" s="33"/>
      <c r="I111" s="33"/>
      <c r="J111" s="33"/>
      <c r="K111" s="33"/>
      <c r="L111" s="48"/>
      <c r="S111" s="31"/>
      <c r="T111" s="31"/>
      <c r="U111" s="31"/>
      <c r="V111" s="31"/>
      <c r="W111" s="31"/>
      <c r="X111" s="31"/>
      <c r="Y111" s="31"/>
      <c r="Z111" s="31"/>
      <c r="AA111" s="31"/>
      <c r="AB111" s="31"/>
      <c r="AC111" s="31"/>
      <c r="AD111" s="31"/>
      <c r="AE111" s="31"/>
    </row>
    <row r="112" spans="1:31" s="2" customFormat="1" ht="26.25" customHeight="1">
      <c r="A112" s="31"/>
      <c r="B112" s="32"/>
      <c r="C112" s="33"/>
      <c r="D112" s="33"/>
      <c r="E112" s="255" t="str">
        <f>E7</f>
        <v>FN BRNO - NBP - Rekonstrukce trafostanice TS2 NN část včetně transformátorů</v>
      </c>
      <c r="F112" s="256"/>
      <c r="G112" s="256"/>
      <c r="H112" s="256"/>
      <c r="I112" s="33"/>
      <c r="J112" s="33"/>
      <c r="K112" s="33"/>
      <c r="L112" s="48"/>
      <c r="S112" s="31"/>
      <c r="T112" s="31"/>
      <c r="U112" s="31"/>
      <c r="V112" s="31"/>
      <c r="W112" s="31"/>
      <c r="X112" s="31"/>
      <c r="Y112" s="31"/>
      <c r="Z112" s="31"/>
      <c r="AA112" s="31"/>
      <c r="AB112" s="31"/>
      <c r="AC112" s="31"/>
      <c r="AD112" s="31"/>
      <c r="AE112" s="31"/>
    </row>
    <row r="113" spans="1:31" s="2" customFormat="1" ht="12" customHeight="1">
      <c r="A113" s="31"/>
      <c r="B113" s="32"/>
      <c r="C113" s="26" t="s">
        <v>87</v>
      </c>
      <c r="D113" s="33"/>
      <c r="E113" s="33"/>
      <c r="F113" s="33"/>
      <c r="G113" s="33"/>
      <c r="H113" s="33"/>
      <c r="I113" s="33"/>
      <c r="J113" s="33"/>
      <c r="K113" s="33"/>
      <c r="L113" s="48"/>
      <c r="S113" s="31"/>
      <c r="T113" s="31"/>
      <c r="U113" s="31"/>
      <c r="V113" s="31"/>
      <c r="W113" s="31"/>
      <c r="X113" s="31"/>
      <c r="Y113" s="31"/>
      <c r="Z113" s="31"/>
      <c r="AA113" s="31"/>
      <c r="AB113" s="31"/>
      <c r="AC113" s="31"/>
      <c r="AD113" s="31"/>
      <c r="AE113" s="31"/>
    </row>
    <row r="114" spans="1:31" s="2" customFormat="1" ht="16.5" customHeight="1">
      <c r="A114" s="31"/>
      <c r="B114" s="32"/>
      <c r="C114" s="33"/>
      <c r="D114" s="33"/>
      <c r="E114" s="226" t="str">
        <f>E9</f>
        <v>01 - Trafostanice TS2</v>
      </c>
      <c r="F114" s="257"/>
      <c r="G114" s="257"/>
      <c r="H114" s="257"/>
      <c r="I114" s="33"/>
      <c r="J114" s="33"/>
      <c r="K114" s="33"/>
      <c r="L114" s="48"/>
      <c r="S114" s="31"/>
      <c r="T114" s="31"/>
      <c r="U114" s="31"/>
      <c r="V114" s="31"/>
      <c r="W114" s="31"/>
      <c r="X114" s="31"/>
      <c r="Y114" s="31"/>
      <c r="Z114" s="31"/>
      <c r="AA114" s="31"/>
      <c r="AB114" s="31"/>
      <c r="AC114" s="31"/>
      <c r="AD114" s="31"/>
      <c r="AE114" s="31"/>
    </row>
    <row r="115" spans="1:31" s="2" customFormat="1" ht="6.95" customHeight="1">
      <c r="A115" s="31"/>
      <c r="B115" s="32"/>
      <c r="C115" s="33"/>
      <c r="D115" s="33"/>
      <c r="E115" s="33"/>
      <c r="F115" s="33"/>
      <c r="G115" s="33"/>
      <c r="H115" s="33"/>
      <c r="I115" s="33"/>
      <c r="J115" s="33"/>
      <c r="K115" s="33"/>
      <c r="L115" s="48"/>
      <c r="S115" s="31"/>
      <c r="T115" s="31"/>
      <c r="U115" s="31"/>
      <c r="V115" s="31"/>
      <c r="W115" s="31"/>
      <c r="X115" s="31"/>
      <c r="Y115" s="31"/>
      <c r="Z115" s="31"/>
      <c r="AA115" s="31"/>
      <c r="AB115" s="31"/>
      <c r="AC115" s="31"/>
      <c r="AD115" s="31"/>
      <c r="AE115" s="31"/>
    </row>
    <row r="116" spans="1:31" s="2" customFormat="1" ht="12" customHeight="1">
      <c r="A116" s="31"/>
      <c r="B116" s="32"/>
      <c r="C116" s="26" t="s">
        <v>20</v>
      </c>
      <c r="D116" s="33"/>
      <c r="E116" s="33"/>
      <c r="F116" s="24" t="str">
        <f>F12</f>
        <v>Brno, areál FN</v>
      </c>
      <c r="G116" s="33"/>
      <c r="H116" s="33"/>
      <c r="I116" s="26" t="s">
        <v>22</v>
      </c>
      <c r="J116" s="63" t="str">
        <f>IF(J12="","",J12)</f>
        <v>17. 8. 2021</v>
      </c>
      <c r="K116" s="33"/>
      <c r="L116" s="48"/>
      <c r="S116" s="31"/>
      <c r="T116" s="31"/>
      <c r="U116" s="31"/>
      <c r="V116" s="31"/>
      <c r="W116" s="31"/>
      <c r="X116" s="31"/>
      <c r="Y116" s="31"/>
      <c r="Z116" s="31"/>
      <c r="AA116" s="31"/>
      <c r="AB116" s="31"/>
      <c r="AC116" s="31"/>
      <c r="AD116" s="31"/>
      <c r="AE116" s="31"/>
    </row>
    <row r="117" spans="1:31" s="2" customFormat="1" ht="6.95" customHeight="1">
      <c r="A117" s="31"/>
      <c r="B117" s="32"/>
      <c r="C117" s="33"/>
      <c r="D117" s="33"/>
      <c r="E117" s="33"/>
      <c r="F117" s="33"/>
      <c r="G117" s="33"/>
      <c r="H117" s="33"/>
      <c r="I117" s="33"/>
      <c r="J117" s="33"/>
      <c r="K117" s="33"/>
      <c r="L117" s="48"/>
      <c r="S117" s="31"/>
      <c r="T117" s="31"/>
      <c r="U117" s="31"/>
      <c r="V117" s="31"/>
      <c r="W117" s="31"/>
      <c r="X117" s="31"/>
      <c r="Y117" s="31"/>
      <c r="Z117" s="31"/>
      <c r="AA117" s="31"/>
      <c r="AB117" s="31"/>
      <c r="AC117" s="31"/>
      <c r="AD117" s="31"/>
      <c r="AE117" s="31"/>
    </row>
    <row r="118" spans="1:31" s="2" customFormat="1" ht="15.2" customHeight="1">
      <c r="A118" s="31"/>
      <c r="B118" s="32"/>
      <c r="C118" s="26" t="s">
        <v>24</v>
      </c>
      <c r="D118" s="33"/>
      <c r="E118" s="33"/>
      <c r="F118" s="24" t="str">
        <f>E15</f>
        <v xml:space="preserve"> </v>
      </c>
      <c r="G118" s="33"/>
      <c r="H118" s="33"/>
      <c r="I118" s="26" t="s">
        <v>30</v>
      </c>
      <c r="J118" s="29" t="str">
        <f>E21</f>
        <v xml:space="preserve"> </v>
      </c>
      <c r="K118" s="33"/>
      <c r="L118" s="48"/>
      <c r="S118" s="31"/>
      <c r="T118" s="31"/>
      <c r="U118" s="31"/>
      <c r="V118" s="31"/>
      <c r="W118" s="31"/>
      <c r="X118" s="31"/>
      <c r="Y118" s="31"/>
      <c r="Z118" s="31"/>
      <c r="AA118" s="31"/>
      <c r="AB118" s="31"/>
      <c r="AC118" s="31"/>
      <c r="AD118" s="31"/>
      <c r="AE118" s="31"/>
    </row>
    <row r="119" spans="1:31" s="2" customFormat="1" ht="15.2" customHeight="1">
      <c r="A119" s="31"/>
      <c r="B119" s="32"/>
      <c r="C119" s="26" t="s">
        <v>28</v>
      </c>
      <c r="D119" s="33"/>
      <c r="E119" s="33"/>
      <c r="F119" s="24" t="str">
        <f>IF(E18="","",E18)</f>
        <v>Vyplň údaj</v>
      </c>
      <c r="G119" s="33"/>
      <c r="H119" s="33"/>
      <c r="I119" s="26" t="s">
        <v>32</v>
      </c>
      <c r="J119" s="29" t="str">
        <f>E24</f>
        <v xml:space="preserve"> </v>
      </c>
      <c r="K119" s="33"/>
      <c r="L119" s="48"/>
      <c r="S119" s="31"/>
      <c r="T119" s="31"/>
      <c r="U119" s="31"/>
      <c r="V119" s="31"/>
      <c r="W119" s="31"/>
      <c r="X119" s="31"/>
      <c r="Y119" s="31"/>
      <c r="Z119" s="31"/>
      <c r="AA119" s="31"/>
      <c r="AB119" s="31"/>
      <c r="AC119" s="31"/>
      <c r="AD119" s="31"/>
      <c r="AE119" s="31"/>
    </row>
    <row r="120" spans="1:31" s="2" customFormat="1" ht="10.35" customHeight="1">
      <c r="A120" s="31"/>
      <c r="B120" s="32"/>
      <c r="C120" s="33"/>
      <c r="D120" s="33"/>
      <c r="E120" s="33"/>
      <c r="F120" s="33"/>
      <c r="G120" s="33"/>
      <c r="H120" s="33"/>
      <c r="I120" s="33"/>
      <c r="J120" s="33"/>
      <c r="K120" s="33"/>
      <c r="L120" s="48"/>
      <c r="S120" s="31"/>
      <c r="T120" s="31"/>
      <c r="U120" s="31"/>
      <c r="V120" s="31"/>
      <c r="W120" s="31"/>
      <c r="X120" s="31"/>
      <c r="Y120" s="31"/>
      <c r="Z120" s="31"/>
      <c r="AA120" s="31"/>
      <c r="AB120" s="31"/>
      <c r="AC120" s="31"/>
      <c r="AD120" s="31"/>
      <c r="AE120" s="31"/>
    </row>
    <row r="121" spans="1:31" s="11" customFormat="1" ht="29.25" customHeight="1">
      <c r="A121" s="152"/>
      <c r="B121" s="153"/>
      <c r="C121" s="154" t="s">
        <v>101</v>
      </c>
      <c r="D121" s="155" t="s">
        <v>60</v>
      </c>
      <c r="E121" s="155" t="s">
        <v>56</v>
      </c>
      <c r="F121" s="155" t="s">
        <v>57</v>
      </c>
      <c r="G121" s="155" t="s">
        <v>102</v>
      </c>
      <c r="H121" s="155" t="s">
        <v>103</v>
      </c>
      <c r="I121" s="155" t="s">
        <v>104</v>
      </c>
      <c r="J121" s="155" t="s">
        <v>91</v>
      </c>
      <c r="K121" s="156" t="s">
        <v>105</v>
      </c>
      <c r="L121" s="157"/>
      <c r="M121" s="72" t="s">
        <v>1</v>
      </c>
      <c r="N121" s="73" t="s">
        <v>39</v>
      </c>
      <c r="O121" s="73" t="s">
        <v>106</v>
      </c>
      <c r="P121" s="73" t="s">
        <v>107</v>
      </c>
      <c r="Q121" s="73" t="s">
        <v>108</v>
      </c>
      <c r="R121" s="73" t="s">
        <v>109</v>
      </c>
      <c r="S121" s="73" t="s">
        <v>110</v>
      </c>
      <c r="T121" s="74" t="s">
        <v>111</v>
      </c>
      <c r="U121" s="152"/>
      <c r="V121" s="152"/>
      <c r="W121" s="152"/>
      <c r="X121" s="152"/>
      <c r="Y121" s="152"/>
      <c r="Z121" s="152"/>
      <c r="AA121" s="152"/>
      <c r="AB121" s="152"/>
      <c r="AC121" s="152"/>
      <c r="AD121" s="152"/>
      <c r="AE121" s="152"/>
    </row>
    <row r="122" spans="1:63" s="2" customFormat="1" ht="22.9" customHeight="1">
      <c r="A122" s="31"/>
      <c r="B122" s="32"/>
      <c r="C122" s="79" t="s">
        <v>112</v>
      </c>
      <c r="D122" s="33"/>
      <c r="E122" s="33"/>
      <c r="F122" s="33"/>
      <c r="G122" s="33"/>
      <c r="H122" s="33"/>
      <c r="I122" s="33"/>
      <c r="J122" s="158">
        <f>BK122</f>
        <v>0</v>
      </c>
      <c r="K122" s="33"/>
      <c r="L122" s="36"/>
      <c r="M122" s="75"/>
      <c r="N122" s="159"/>
      <c r="O122" s="76"/>
      <c r="P122" s="160">
        <f>P123+P158</f>
        <v>0</v>
      </c>
      <c r="Q122" s="76"/>
      <c r="R122" s="160">
        <f>R123+R158</f>
        <v>2.3829700000000003</v>
      </c>
      <c r="S122" s="76"/>
      <c r="T122" s="161">
        <f>T123+T158</f>
        <v>0.1126</v>
      </c>
      <c r="U122" s="31"/>
      <c r="V122" s="31"/>
      <c r="W122" s="31"/>
      <c r="X122" s="31"/>
      <c r="Y122" s="31"/>
      <c r="Z122" s="31"/>
      <c r="AA122" s="31"/>
      <c r="AB122" s="31"/>
      <c r="AC122" s="31"/>
      <c r="AD122" s="31"/>
      <c r="AE122" s="31"/>
      <c r="AT122" s="14" t="s">
        <v>74</v>
      </c>
      <c r="AU122" s="14" t="s">
        <v>93</v>
      </c>
      <c r="BK122" s="162">
        <f>BK123+BK158</f>
        <v>0</v>
      </c>
    </row>
    <row r="123" spans="2:63" s="12" customFormat="1" ht="25.9" customHeight="1">
      <c r="B123" s="163"/>
      <c r="C123" s="164"/>
      <c r="D123" s="165" t="s">
        <v>74</v>
      </c>
      <c r="E123" s="166" t="s">
        <v>113</v>
      </c>
      <c r="F123" s="166" t="s">
        <v>114</v>
      </c>
      <c r="G123" s="164"/>
      <c r="H123" s="164"/>
      <c r="I123" s="167"/>
      <c r="J123" s="168">
        <f>BK123</f>
        <v>0</v>
      </c>
      <c r="K123" s="164"/>
      <c r="L123" s="169"/>
      <c r="M123" s="170"/>
      <c r="N123" s="171"/>
      <c r="O123" s="171"/>
      <c r="P123" s="172">
        <f>P124</f>
        <v>0</v>
      </c>
      <c r="Q123" s="171"/>
      <c r="R123" s="172">
        <f>R124</f>
        <v>0.05056000000000001</v>
      </c>
      <c r="S123" s="171"/>
      <c r="T123" s="173">
        <f>T124</f>
        <v>0.1126</v>
      </c>
      <c r="AR123" s="174" t="s">
        <v>85</v>
      </c>
      <c r="AT123" s="175" t="s">
        <v>74</v>
      </c>
      <c r="AU123" s="175" t="s">
        <v>75</v>
      </c>
      <c r="AY123" s="174" t="s">
        <v>115</v>
      </c>
      <c r="BK123" s="176">
        <f>BK124</f>
        <v>0</v>
      </c>
    </row>
    <row r="124" spans="2:63" s="12" customFormat="1" ht="22.9" customHeight="1">
      <c r="B124" s="163"/>
      <c r="C124" s="164"/>
      <c r="D124" s="165" t="s">
        <v>74</v>
      </c>
      <c r="E124" s="177" t="s">
        <v>116</v>
      </c>
      <c r="F124" s="177" t="s">
        <v>117</v>
      </c>
      <c r="G124" s="164"/>
      <c r="H124" s="164"/>
      <c r="I124" s="167"/>
      <c r="J124" s="178">
        <f>BK124</f>
        <v>0</v>
      </c>
      <c r="K124" s="164"/>
      <c r="L124" s="169"/>
      <c r="M124" s="170"/>
      <c r="N124" s="171"/>
      <c r="O124" s="171"/>
      <c r="P124" s="172">
        <f>SUM(P125:P157)</f>
        <v>0</v>
      </c>
      <c r="Q124" s="171"/>
      <c r="R124" s="172">
        <f>SUM(R125:R157)</f>
        <v>0.05056000000000001</v>
      </c>
      <c r="S124" s="171"/>
      <c r="T124" s="173">
        <f>SUM(T125:T157)</f>
        <v>0.1126</v>
      </c>
      <c r="AR124" s="174" t="s">
        <v>85</v>
      </c>
      <c r="AT124" s="175" t="s">
        <v>74</v>
      </c>
      <c r="AU124" s="175" t="s">
        <v>83</v>
      </c>
      <c r="AY124" s="174" t="s">
        <v>115</v>
      </c>
      <c r="BK124" s="176">
        <f>SUM(BK125:BK157)</f>
        <v>0</v>
      </c>
    </row>
    <row r="125" spans="1:65" s="2" customFormat="1" ht="49.15" customHeight="1">
      <c r="A125" s="31"/>
      <c r="B125" s="32"/>
      <c r="C125" s="179" t="s">
        <v>83</v>
      </c>
      <c r="D125" s="179" t="s">
        <v>118</v>
      </c>
      <c r="E125" s="180" t="s">
        <v>119</v>
      </c>
      <c r="F125" s="181" t="s">
        <v>120</v>
      </c>
      <c r="G125" s="182" t="s">
        <v>121</v>
      </c>
      <c r="H125" s="183">
        <v>60</v>
      </c>
      <c r="I125" s="184"/>
      <c r="J125" s="185">
        <f aca="true" t="shared" si="0" ref="J125:J157">ROUND(I125*H125,2)</f>
        <v>0</v>
      </c>
      <c r="K125" s="181" t="s">
        <v>122</v>
      </c>
      <c r="L125" s="36"/>
      <c r="M125" s="186" t="s">
        <v>1</v>
      </c>
      <c r="N125" s="187" t="s">
        <v>40</v>
      </c>
      <c r="O125" s="68"/>
      <c r="P125" s="188">
        <f aca="true" t="shared" si="1" ref="P125:P157">O125*H125</f>
        <v>0</v>
      </c>
      <c r="Q125" s="188">
        <v>0</v>
      </c>
      <c r="R125" s="188">
        <f aca="true" t="shared" si="2" ref="R125:R157">Q125*H125</f>
        <v>0</v>
      </c>
      <c r="S125" s="188">
        <v>0.00134</v>
      </c>
      <c r="T125" s="189">
        <f aca="true" t="shared" si="3" ref="T125:T157">S125*H125</f>
        <v>0.0804</v>
      </c>
      <c r="U125" s="31"/>
      <c r="V125" s="31"/>
      <c r="W125" s="31"/>
      <c r="X125" s="31"/>
      <c r="Y125" s="31"/>
      <c r="Z125" s="31"/>
      <c r="AA125" s="31"/>
      <c r="AB125" s="31"/>
      <c r="AC125" s="31"/>
      <c r="AD125" s="31"/>
      <c r="AE125" s="31"/>
      <c r="AR125" s="190" t="s">
        <v>83</v>
      </c>
      <c r="AT125" s="190" t="s">
        <v>118</v>
      </c>
      <c r="AU125" s="190" t="s">
        <v>85</v>
      </c>
      <c r="AY125" s="14" t="s">
        <v>115</v>
      </c>
      <c r="BE125" s="191">
        <f aca="true" t="shared" si="4" ref="BE125:BE157">IF(N125="základní",J125,0)</f>
        <v>0</v>
      </c>
      <c r="BF125" s="191">
        <f aca="true" t="shared" si="5" ref="BF125:BF157">IF(N125="snížená",J125,0)</f>
        <v>0</v>
      </c>
      <c r="BG125" s="191">
        <f aca="true" t="shared" si="6" ref="BG125:BG157">IF(N125="zákl. přenesená",J125,0)</f>
        <v>0</v>
      </c>
      <c r="BH125" s="191">
        <f aca="true" t="shared" si="7" ref="BH125:BH157">IF(N125="sníž. přenesená",J125,0)</f>
        <v>0</v>
      </c>
      <c r="BI125" s="191">
        <f aca="true" t="shared" si="8" ref="BI125:BI157">IF(N125="nulová",J125,0)</f>
        <v>0</v>
      </c>
      <c r="BJ125" s="14" t="s">
        <v>83</v>
      </c>
      <c r="BK125" s="191">
        <f aca="true" t="shared" si="9" ref="BK125:BK157">ROUND(I125*H125,2)</f>
        <v>0</v>
      </c>
      <c r="BL125" s="14" t="s">
        <v>83</v>
      </c>
      <c r="BM125" s="190" t="s">
        <v>123</v>
      </c>
    </row>
    <row r="126" spans="1:65" s="2" customFormat="1" ht="49.15" customHeight="1">
      <c r="A126" s="31"/>
      <c r="B126" s="32"/>
      <c r="C126" s="179" t="s">
        <v>85</v>
      </c>
      <c r="D126" s="179" t="s">
        <v>118</v>
      </c>
      <c r="E126" s="180" t="s">
        <v>124</v>
      </c>
      <c r="F126" s="181" t="s">
        <v>125</v>
      </c>
      <c r="G126" s="182" t="s">
        <v>121</v>
      </c>
      <c r="H126" s="183">
        <v>20</v>
      </c>
      <c r="I126" s="184"/>
      <c r="J126" s="185">
        <f t="shared" si="0"/>
        <v>0</v>
      </c>
      <c r="K126" s="181" t="s">
        <v>122</v>
      </c>
      <c r="L126" s="36"/>
      <c r="M126" s="186" t="s">
        <v>1</v>
      </c>
      <c r="N126" s="187" t="s">
        <v>40</v>
      </c>
      <c r="O126" s="68"/>
      <c r="P126" s="188">
        <f t="shared" si="1"/>
        <v>0</v>
      </c>
      <c r="Q126" s="188">
        <v>0</v>
      </c>
      <c r="R126" s="188">
        <f t="shared" si="2"/>
        <v>0</v>
      </c>
      <c r="S126" s="188">
        <v>0.00161</v>
      </c>
      <c r="T126" s="189">
        <f t="shared" si="3"/>
        <v>0.0322</v>
      </c>
      <c r="U126" s="31"/>
      <c r="V126" s="31"/>
      <c r="W126" s="31"/>
      <c r="X126" s="31"/>
      <c r="Y126" s="31"/>
      <c r="Z126" s="31"/>
      <c r="AA126" s="31"/>
      <c r="AB126" s="31"/>
      <c r="AC126" s="31"/>
      <c r="AD126" s="31"/>
      <c r="AE126" s="31"/>
      <c r="AR126" s="190" t="s">
        <v>83</v>
      </c>
      <c r="AT126" s="190" t="s">
        <v>118</v>
      </c>
      <c r="AU126" s="190" t="s">
        <v>85</v>
      </c>
      <c r="AY126" s="14" t="s">
        <v>115</v>
      </c>
      <c r="BE126" s="191">
        <f t="shared" si="4"/>
        <v>0</v>
      </c>
      <c r="BF126" s="191">
        <f t="shared" si="5"/>
        <v>0</v>
      </c>
      <c r="BG126" s="191">
        <f t="shared" si="6"/>
        <v>0</v>
      </c>
      <c r="BH126" s="191">
        <f t="shared" si="7"/>
        <v>0</v>
      </c>
      <c r="BI126" s="191">
        <f t="shared" si="8"/>
        <v>0</v>
      </c>
      <c r="BJ126" s="14" t="s">
        <v>83</v>
      </c>
      <c r="BK126" s="191">
        <f t="shared" si="9"/>
        <v>0</v>
      </c>
      <c r="BL126" s="14" t="s">
        <v>83</v>
      </c>
      <c r="BM126" s="190" t="s">
        <v>126</v>
      </c>
    </row>
    <row r="127" spans="1:65" s="2" customFormat="1" ht="37.9" customHeight="1">
      <c r="A127" s="31"/>
      <c r="B127" s="32"/>
      <c r="C127" s="179" t="s">
        <v>127</v>
      </c>
      <c r="D127" s="179" t="s">
        <v>118</v>
      </c>
      <c r="E127" s="180" t="s">
        <v>128</v>
      </c>
      <c r="F127" s="181" t="s">
        <v>129</v>
      </c>
      <c r="G127" s="182" t="s">
        <v>130</v>
      </c>
      <c r="H127" s="183">
        <v>2</v>
      </c>
      <c r="I127" s="184"/>
      <c r="J127" s="185">
        <f t="shared" si="0"/>
        <v>0</v>
      </c>
      <c r="K127" s="181" t="s">
        <v>1</v>
      </c>
      <c r="L127" s="36"/>
      <c r="M127" s="186" t="s">
        <v>1</v>
      </c>
      <c r="N127" s="187" t="s">
        <v>40</v>
      </c>
      <c r="O127" s="68"/>
      <c r="P127" s="188">
        <f t="shared" si="1"/>
        <v>0</v>
      </c>
      <c r="Q127" s="188">
        <v>0</v>
      </c>
      <c r="R127" s="188">
        <f t="shared" si="2"/>
        <v>0</v>
      </c>
      <c r="S127" s="188">
        <v>0</v>
      </c>
      <c r="T127" s="189">
        <f t="shared" si="3"/>
        <v>0</v>
      </c>
      <c r="U127" s="31"/>
      <c r="V127" s="31"/>
      <c r="W127" s="31"/>
      <c r="X127" s="31"/>
      <c r="Y127" s="31"/>
      <c r="Z127" s="31"/>
      <c r="AA127" s="31"/>
      <c r="AB127" s="31"/>
      <c r="AC127" s="31"/>
      <c r="AD127" s="31"/>
      <c r="AE127" s="31"/>
      <c r="AR127" s="190" t="s">
        <v>83</v>
      </c>
      <c r="AT127" s="190" t="s">
        <v>118</v>
      </c>
      <c r="AU127" s="190" t="s">
        <v>85</v>
      </c>
      <c r="AY127" s="14" t="s">
        <v>115</v>
      </c>
      <c r="BE127" s="191">
        <f t="shared" si="4"/>
        <v>0</v>
      </c>
      <c r="BF127" s="191">
        <f t="shared" si="5"/>
        <v>0</v>
      </c>
      <c r="BG127" s="191">
        <f t="shared" si="6"/>
        <v>0</v>
      </c>
      <c r="BH127" s="191">
        <f t="shared" si="7"/>
        <v>0</v>
      </c>
      <c r="BI127" s="191">
        <f t="shared" si="8"/>
        <v>0</v>
      </c>
      <c r="BJ127" s="14" t="s">
        <v>83</v>
      </c>
      <c r="BK127" s="191">
        <f t="shared" si="9"/>
        <v>0</v>
      </c>
      <c r="BL127" s="14" t="s">
        <v>83</v>
      </c>
      <c r="BM127" s="190" t="s">
        <v>131</v>
      </c>
    </row>
    <row r="128" spans="1:65" s="2" customFormat="1" ht="33" customHeight="1">
      <c r="A128" s="31"/>
      <c r="B128" s="32"/>
      <c r="C128" s="179" t="s">
        <v>132</v>
      </c>
      <c r="D128" s="179" t="s">
        <v>118</v>
      </c>
      <c r="E128" s="180" t="s">
        <v>133</v>
      </c>
      <c r="F128" s="181" t="s">
        <v>134</v>
      </c>
      <c r="G128" s="182" t="s">
        <v>130</v>
      </c>
      <c r="H128" s="183">
        <v>2</v>
      </c>
      <c r="I128" s="184"/>
      <c r="J128" s="185">
        <f t="shared" si="0"/>
        <v>0</v>
      </c>
      <c r="K128" s="181" t="s">
        <v>122</v>
      </c>
      <c r="L128" s="36"/>
      <c r="M128" s="186" t="s">
        <v>1</v>
      </c>
      <c r="N128" s="187" t="s">
        <v>40</v>
      </c>
      <c r="O128" s="68"/>
      <c r="P128" s="188">
        <f t="shared" si="1"/>
        <v>0</v>
      </c>
      <c r="Q128" s="188">
        <v>0</v>
      </c>
      <c r="R128" s="188">
        <f t="shared" si="2"/>
        <v>0</v>
      </c>
      <c r="S128" s="188">
        <v>0</v>
      </c>
      <c r="T128" s="189">
        <f t="shared" si="3"/>
        <v>0</v>
      </c>
      <c r="U128" s="31"/>
      <c r="V128" s="31"/>
      <c r="W128" s="31"/>
      <c r="X128" s="31"/>
      <c r="Y128" s="31"/>
      <c r="Z128" s="31"/>
      <c r="AA128" s="31"/>
      <c r="AB128" s="31"/>
      <c r="AC128" s="31"/>
      <c r="AD128" s="31"/>
      <c r="AE128" s="31"/>
      <c r="AR128" s="190" t="s">
        <v>83</v>
      </c>
      <c r="AT128" s="190" t="s">
        <v>118</v>
      </c>
      <c r="AU128" s="190" t="s">
        <v>85</v>
      </c>
      <c r="AY128" s="14" t="s">
        <v>115</v>
      </c>
      <c r="BE128" s="191">
        <f t="shared" si="4"/>
        <v>0</v>
      </c>
      <c r="BF128" s="191">
        <f t="shared" si="5"/>
        <v>0</v>
      </c>
      <c r="BG128" s="191">
        <f t="shared" si="6"/>
        <v>0</v>
      </c>
      <c r="BH128" s="191">
        <f t="shared" si="7"/>
        <v>0</v>
      </c>
      <c r="BI128" s="191">
        <f t="shared" si="8"/>
        <v>0</v>
      </c>
      <c r="BJ128" s="14" t="s">
        <v>83</v>
      </c>
      <c r="BK128" s="191">
        <f t="shared" si="9"/>
        <v>0</v>
      </c>
      <c r="BL128" s="14" t="s">
        <v>83</v>
      </c>
      <c r="BM128" s="190" t="s">
        <v>135</v>
      </c>
    </row>
    <row r="129" spans="1:65" s="2" customFormat="1" ht="24.2" customHeight="1">
      <c r="A129" s="31"/>
      <c r="B129" s="32"/>
      <c r="C129" s="192" t="s">
        <v>136</v>
      </c>
      <c r="D129" s="192" t="s">
        <v>137</v>
      </c>
      <c r="E129" s="193" t="s">
        <v>138</v>
      </c>
      <c r="F129" s="194" t="s">
        <v>139</v>
      </c>
      <c r="G129" s="195" t="s">
        <v>121</v>
      </c>
      <c r="H129" s="196">
        <v>75</v>
      </c>
      <c r="I129" s="197"/>
      <c r="J129" s="198">
        <f t="shared" si="0"/>
        <v>0</v>
      </c>
      <c r="K129" s="194" t="s">
        <v>122</v>
      </c>
      <c r="L129" s="199"/>
      <c r="M129" s="200" t="s">
        <v>1</v>
      </c>
      <c r="N129" s="201" t="s">
        <v>40</v>
      </c>
      <c r="O129" s="68"/>
      <c r="P129" s="188">
        <f t="shared" si="1"/>
        <v>0</v>
      </c>
      <c r="Q129" s="188">
        <v>0.00031</v>
      </c>
      <c r="R129" s="188">
        <f t="shared" si="2"/>
        <v>0.02325</v>
      </c>
      <c r="S129" s="188">
        <v>0</v>
      </c>
      <c r="T129" s="189">
        <f t="shared" si="3"/>
        <v>0</v>
      </c>
      <c r="U129" s="31"/>
      <c r="V129" s="31"/>
      <c r="W129" s="31"/>
      <c r="X129" s="31"/>
      <c r="Y129" s="31"/>
      <c r="Z129" s="31"/>
      <c r="AA129" s="31"/>
      <c r="AB129" s="31"/>
      <c r="AC129" s="31"/>
      <c r="AD129" s="31"/>
      <c r="AE129" s="31"/>
      <c r="AR129" s="190" t="s">
        <v>140</v>
      </c>
      <c r="AT129" s="190" t="s">
        <v>137</v>
      </c>
      <c r="AU129" s="190" t="s">
        <v>85</v>
      </c>
      <c r="AY129" s="14" t="s">
        <v>115</v>
      </c>
      <c r="BE129" s="191">
        <f t="shared" si="4"/>
        <v>0</v>
      </c>
      <c r="BF129" s="191">
        <f t="shared" si="5"/>
        <v>0</v>
      </c>
      <c r="BG129" s="191">
        <f t="shared" si="6"/>
        <v>0</v>
      </c>
      <c r="BH129" s="191">
        <f t="shared" si="7"/>
        <v>0</v>
      </c>
      <c r="BI129" s="191">
        <f t="shared" si="8"/>
        <v>0</v>
      </c>
      <c r="BJ129" s="14" t="s">
        <v>83</v>
      </c>
      <c r="BK129" s="191">
        <f t="shared" si="9"/>
        <v>0</v>
      </c>
      <c r="BL129" s="14" t="s">
        <v>141</v>
      </c>
      <c r="BM129" s="190" t="s">
        <v>142</v>
      </c>
    </row>
    <row r="130" spans="1:65" s="2" customFormat="1" ht="37.9" customHeight="1">
      <c r="A130" s="31"/>
      <c r="B130" s="32"/>
      <c r="C130" s="179" t="s">
        <v>143</v>
      </c>
      <c r="D130" s="179" t="s">
        <v>118</v>
      </c>
      <c r="E130" s="180" t="s">
        <v>144</v>
      </c>
      <c r="F130" s="181" t="s">
        <v>145</v>
      </c>
      <c r="G130" s="182" t="s">
        <v>121</v>
      </c>
      <c r="H130" s="183">
        <v>75</v>
      </c>
      <c r="I130" s="184"/>
      <c r="J130" s="185">
        <f t="shared" si="0"/>
        <v>0</v>
      </c>
      <c r="K130" s="181" t="s">
        <v>122</v>
      </c>
      <c r="L130" s="36"/>
      <c r="M130" s="186" t="s">
        <v>1</v>
      </c>
      <c r="N130" s="187" t="s">
        <v>40</v>
      </c>
      <c r="O130" s="68"/>
      <c r="P130" s="188">
        <f t="shared" si="1"/>
        <v>0</v>
      </c>
      <c r="Q130" s="188">
        <v>0</v>
      </c>
      <c r="R130" s="188">
        <f t="shared" si="2"/>
        <v>0</v>
      </c>
      <c r="S130" s="188">
        <v>0</v>
      </c>
      <c r="T130" s="189">
        <f t="shared" si="3"/>
        <v>0</v>
      </c>
      <c r="U130" s="31"/>
      <c r="V130" s="31"/>
      <c r="W130" s="31"/>
      <c r="X130" s="31"/>
      <c r="Y130" s="31"/>
      <c r="Z130" s="31"/>
      <c r="AA130" s="31"/>
      <c r="AB130" s="31"/>
      <c r="AC130" s="31"/>
      <c r="AD130" s="31"/>
      <c r="AE130" s="31"/>
      <c r="AR130" s="190" t="s">
        <v>141</v>
      </c>
      <c r="AT130" s="190" t="s">
        <v>118</v>
      </c>
      <c r="AU130" s="190" t="s">
        <v>85</v>
      </c>
      <c r="AY130" s="14" t="s">
        <v>115</v>
      </c>
      <c r="BE130" s="191">
        <f t="shared" si="4"/>
        <v>0</v>
      </c>
      <c r="BF130" s="191">
        <f t="shared" si="5"/>
        <v>0</v>
      </c>
      <c r="BG130" s="191">
        <f t="shared" si="6"/>
        <v>0</v>
      </c>
      <c r="BH130" s="191">
        <f t="shared" si="7"/>
        <v>0</v>
      </c>
      <c r="BI130" s="191">
        <f t="shared" si="8"/>
        <v>0</v>
      </c>
      <c r="BJ130" s="14" t="s">
        <v>83</v>
      </c>
      <c r="BK130" s="191">
        <f t="shared" si="9"/>
        <v>0</v>
      </c>
      <c r="BL130" s="14" t="s">
        <v>141</v>
      </c>
      <c r="BM130" s="190" t="s">
        <v>146</v>
      </c>
    </row>
    <row r="131" spans="1:65" s="2" customFormat="1" ht="16.5" customHeight="1">
      <c r="A131" s="31"/>
      <c r="B131" s="32"/>
      <c r="C131" s="192" t="s">
        <v>147</v>
      </c>
      <c r="D131" s="192" t="s">
        <v>137</v>
      </c>
      <c r="E131" s="193" t="s">
        <v>148</v>
      </c>
      <c r="F131" s="194" t="s">
        <v>149</v>
      </c>
      <c r="G131" s="195" t="s">
        <v>121</v>
      </c>
      <c r="H131" s="196">
        <v>25</v>
      </c>
      <c r="I131" s="197"/>
      <c r="J131" s="198">
        <f t="shared" si="0"/>
        <v>0</v>
      </c>
      <c r="K131" s="194" t="s">
        <v>1</v>
      </c>
      <c r="L131" s="199"/>
      <c r="M131" s="200" t="s">
        <v>1</v>
      </c>
      <c r="N131" s="201" t="s">
        <v>40</v>
      </c>
      <c r="O131" s="68"/>
      <c r="P131" s="188">
        <f t="shared" si="1"/>
        <v>0</v>
      </c>
      <c r="Q131" s="188">
        <v>0</v>
      </c>
      <c r="R131" s="188">
        <f t="shared" si="2"/>
        <v>0</v>
      </c>
      <c r="S131" s="188">
        <v>0</v>
      </c>
      <c r="T131" s="189">
        <f t="shared" si="3"/>
        <v>0</v>
      </c>
      <c r="U131" s="31"/>
      <c r="V131" s="31"/>
      <c r="W131" s="31"/>
      <c r="X131" s="31"/>
      <c r="Y131" s="31"/>
      <c r="Z131" s="31"/>
      <c r="AA131" s="31"/>
      <c r="AB131" s="31"/>
      <c r="AC131" s="31"/>
      <c r="AD131" s="31"/>
      <c r="AE131" s="31"/>
      <c r="AR131" s="190" t="s">
        <v>140</v>
      </c>
      <c r="AT131" s="190" t="s">
        <v>137</v>
      </c>
      <c r="AU131" s="190" t="s">
        <v>85</v>
      </c>
      <c r="AY131" s="14" t="s">
        <v>115</v>
      </c>
      <c r="BE131" s="191">
        <f t="shared" si="4"/>
        <v>0</v>
      </c>
      <c r="BF131" s="191">
        <f t="shared" si="5"/>
        <v>0</v>
      </c>
      <c r="BG131" s="191">
        <f t="shared" si="6"/>
        <v>0</v>
      </c>
      <c r="BH131" s="191">
        <f t="shared" si="7"/>
        <v>0</v>
      </c>
      <c r="BI131" s="191">
        <f t="shared" si="8"/>
        <v>0</v>
      </c>
      <c r="BJ131" s="14" t="s">
        <v>83</v>
      </c>
      <c r="BK131" s="191">
        <f t="shared" si="9"/>
        <v>0</v>
      </c>
      <c r="BL131" s="14" t="s">
        <v>141</v>
      </c>
      <c r="BM131" s="190" t="s">
        <v>150</v>
      </c>
    </row>
    <row r="132" spans="1:65" s="2" customFormat="1" ht="44.25" customHeight="1">
      <c r="A132" s="31"/>
      <c r="B132" s="32"/>
      <c r="C132" s="179" t="s">
        <v>151</v>
      </c>
      <c r="D132" s="179" t="s">
        <v>118</v>
      </c>
      <c r="E132" s="180" t="s">
        <v>152</v>
      </c>
      <c r="F132" s="181" t="s">
        <v>153</v>
      </c>
      <c r="G132" s="182" t="s">
        <v>121</v>
      </c>
      <c r="H132" s="183">
        <v>25</v>
      </c>
      <c r="I132" s="184"/>
      <c r="J132" s="185">
        <f t="shared" si="0"/>
        <v>0</v>
      </c>
      <c r="K132" s="181" t="s">
        <v>122</v>
      </c>
      <c r="L132" s="36"/>
      <c r="M132" s="186" t="s">
        <v>1</v>
      </c>
      <c r="N132" s="187" t="s">
        <v>40</v>
      </c>
      <c r="O132" s="68"/>
      <c r="P132" s="188">
        <f t="shared" si="1"/>
        <v>0</v>
      </c>
      <c r="Q132" s="188">
        <v>0</v>
      </c>
      <c r="R132" s="188">
        <f t="shared" si="2"/>
        <v>0</v>
      </c>
      <c r="S132" s="188">
        <v>0</v>
      </c>
      <c r="T132" s="189">
        <f t="shared" si="3"/>
        <v>0</v>
      </c>
      <c r="U132" s="31"/>
      <c r="V132" s="31"/>
      <c r="W132" s="31"/>
      <c r="X132" s="31"/>
      <c r="Y132" s="31"/>
      <c r="Z132" s="31"/>
      <c r="AA132" s="31"/>
      <c r="AB132" s="31"/>
      <c r="AC132" s="31"/>
      <c r="AD132" s="31"/>
      <c r="AE132" s="31"/>
      <c r="AR132" s="190" t="s">
        <v>141</v>
      </c>
      <c r="AT132" s="190" t="s">
        <v>118</v>
      </c>
      <c r="AU132" s="190" t="s">
        <v>85</v>
      </c>
      <c r="AY132" s="14" t="s">
        <v>115</v>
      </c>
      <c r="BE132" s="191">
        <f t="shared" si="4"/>
        <v>0</v>
      </c>
      <c r="BF132" s="191">
        <f t="shared" si="5"/>
        <v>0</v>
      </c>
      <c r="BG132" s="191">
        <f t="shared" si="6"/>
        <v>0</v>
      </c>
      <c r="BH132" s="191">
        <f t="shared" si="7"/>
        <v>0</v>
      </c>
      <c r="BI132" s="191">
        <f t="shared" si="8"/>
        <v>0</v>
      </c>
      <c r="BJ132" s="14" t="s">
        <v>83</v>
      </c>
      <c r="BK132" s="191">
        <f t="shared" si="9"/>
        <v>0</v>
      </c>
      <c r="BL132" s="14" t="s">
        <v>141</v>
      </c>
      <c r="BM132" s="190" t="s">
        <v>154</v>
      </c>
    </row>
    <row r="133" spans="1:65" s="2" customFormat="1" ht="24.2" customHeight="1">
      <c r="A133" s="31"/>
      <c r="B133" s="32"/>
      <c r="C133" s="192" t="s">
        <v>155</v>
      </c>
      <c r="D133" s="192" t="s">
        <v>137</v>
      </c>
      <c r="E133" s="193" t="s">
        <v>156</v>
      </c>
      <c r="F133" s="194" t="s">
        <v>157</v>
      </c>
      <c r="G133" s="195" t="s">
        <v>130</v>
      </c>
      <c r="H133" s="196">
        <v>100</v>
      </c>
      <c r="I133" s="197"/>
      <c r="J133" s="198">
        <f t="shared" si="0"/>
        <v>0</v>
      </c>
      <c r="K133" s="194" t="s">
        <v>1</v>
      </c>
      <c r="L133" s="199"/>
      <c r="M133" s="200" t="s">
        <v>1</v>
      </c>
      <c r="N133" s="201" t="s">
        <v>40</v>
      </c>
      <c r="O133" s="68"/>
      <c r="P133" s="188">
        <f t="shared" si="1"/>
        <v>0</v>
      </c>
      <c r="Q133" s="188">
        <v>0</v>
      </c>
      <c r="R133" s="188">
        <f t="shared" si="2"/>
        <v>0</v>
      </c>
      <c r="S133" s="188">
        <v>0</v>
      </c>
      <c r="T133" s="189">
        <f t="shared" si="3"/>
        <v>0</v>
      </c>
      <c r="U133" s="31"/>
      <c r="V133" s="31"/>
      <c r="W133" s="31"/>
      <c r="X133" s="31"/>
      <c r="Y133" s="31"/>
      <c r="Z133" s="31"/>
      <c r="AA133" s="31"/>
      <c r="AB133" s="31"/>
      <c r="AC133" s="31"/>
      <c r="AD133" s="31"/>
      <c r="AE133" s="31"/>
      <c r="AR133" s="190" t="s">
        <v>140</v>
      </c>
      <c r="AT133" s="190" t="s">
        <v>137</v>
      </c>
      <c r="AU133" s="190" t="s">
        <v>85</v>
      </c>
      <c r="AY133" s="14" t="s">
        <v>115</v>
      </c>
      <c r="BE133" s="191">
        <f t="shared" si="4"/>
        <v>0</v>
      </c>
      <c r="BF133" s="191">
        <f t="shared" si="5"/>
        <v>0</v>
      </c>
      <c r="BG133" s="191">
        <f t="shared" si="6"/>
        <v>0</v>
      </c>
      <c r="BH133" s="191">
        <f t="shared" si="7"/>
        <v>0</v>
      </c>
      <c r="BI133" s="191">
        <f t="shared" si="8"/>
        <v>0</v>
      </c>
      <c r="BJ133" s="14" t="s">
        <v>83</v>
      </c>
      <c r="BK133" s="191">
        <f t="shared" si="9"/>
        <v>0</v>
      </c>
      <c r="BL133" s="14" t="s">
        <v>141</v>
      </c>
      <c r="BM133" s="190" t="s">
        <v>158</v>
      </c>
    </row>
    <row r="134" spans="1:65" s="2" customFormat="1" ht="16.5" customHeight="1">
      <c r="A134" s="31"/>
      <c r="B134" s="32"/>
      <c r="C134" s="179" t="s">
        <v>159</v>
      </c>
      <c r="D134" s="179" t="s">
        <v>118</v>
      </c>
      <c r="E134" s="180" t="s">
        <v>156</v>
      </c>
      <c r="F134" s="181" t="s">
        <v>160</v>
      </c>
      <c r="G134" s="182" t="s">
        <v>130</v>
      </c>
      <c r="H134" s="183">
        <v>100</v>
      </c>
      <c r="I134" s="184"/>
      <c r="J134" s="185">
        <f t="shared" si="0"/>
        <v>0</v>
      </c>
      <c r="K134" s="181" t="s">
        <v>1</v>
      </c>
      <c r="L134" s="36"/>
      <c r="M134" s="186" t="s">
        <v>1</v>
      </c>
      <c r="N134" s="187" t="s">
        <v>40</v>
      </c>
      <c r="O134" s="68"/>
      <c r="P134" s="188">
        <f t="shared" si="1"/>
        <v>0</v>
      </c>
      <c r="Q134" s="188">
        <v>0</v>
      </c>
      <c r="R134" s="188">
        <f t="shared" si="2"/>
        <v>0</v>
      </c>
      <c r="S134" s="188">
        <v>0</v>
      </c>
      <c r="T134" s="189">
        <f t="shared" si="3"/>
        <v>0</v>
      </c>
      <c r="U134" s="31"/>
      <c r="V134" s="31"/>
      <c r="W134" s="31"/>
      <c r="X134" s="31"/>
      <c r="Y134" s="31"/>
      <c r="Z134" s="31"/>
      <c r="AA134" s="31"/>
      <c r="AB134" s="31"/>
      <c r="AC134" s="31"/>
      <c r="AD134" s="31"/>
      <c r="AE134" s="31"/>
      <c r="AR134" s="190" t="s">
        <v>141</v>
      </c>
      <c r="AT134" s="190" t="s">
        <v>118</v>
      </c>
      <c r="AU134" s="190" t="s">
        <v>85</v>
      </c>
      <c r="AY134" s="14" t="s">
        <v>115</v>
      </c>
      <c r="BE134" s="191">
        <f t="shared" si="4"/>
        <v>0</v>
      </c>
      <c r="BF134" s="191">
        <f t="shared" si="5"/>
        <v>0</v>
      </c>
      <c r="BG134" s="191">
        <f t="shared" si="6"/>
        <v>0</v>
      </c>
      <c r="BH134" s="191">
        <f t="shared" si="7"/>
        <v>0</v>
      </c>
      <c r="BI134" s="191">
        <f t="shared" si="8"/>
        <v>0</v>
      </c>
      <c r="BJ134" s="14" t="s">
        <v>83</v>
      </c>
      <c r="BK134" s="191">
        <f t="shared" si="9"/>
        <v>0</v>
      </c>
      <c r="BL134" s="14" t="s">
        <v>141</v>
      </c>
      <c r="BM134" s="190" t="s">
        <v>161</v>
      </c>
    </row>
    <row r="135" spans="1:65" s="2" customFormat="1" ht="24.2" customHeight="1">
      <c r="A135" s="31"/>
      <c r="B135" s="32"/>
      <c r="C135" s="192" t="s">
        <v>162</v>
      </c>
      <c r="D135" s="192" t="s">
        <v>137</v>
      </c>
      <c r="E135" s="193" t="s">
        <v>163</v>
      </c>
      <c r="F135" s="194" t="s">
        <v>164</v>
      </c>
      <c r="G135" s="195" t="s">
        <v>130</v>
      </c>
      <c r="H135" s="196">
        <v>6</v>
      </c>
      <c r="I135" s="197"/>
      <c r="J135" s="198">
        <f t="shared" si="0"/>
        <v>0</v>
      </c>
      <c r="K135" s="194" t="s">
        <v>165</v>
      </c>
      <c r="L135" s="199"/>
      <c r="M135" s="200" t="s">
        <v>1</v>
      </c>
      <c r="N135" s="201" t="s">
        <v>40</v>
      </c>
      <c r="O135" s="68"/>
      <c r="P135" s="188">
        <f t="shared" si="1"/>
        <v>0</v>
      </c>
      <c r="Q135" s="188">
        <v>0.00014</v>
      </c>
      <c r="R135" s="188">
        <f t="shared" si="2"/>
        <v>0.0008399999999999999</v>
      </c>
      <c r="S135" s="188">
        <v>0</v>
      </c>
      <c r="T135" s="189">
        <f t="shared" si="3"/>
        <v>0</v>
      </c>
      <c r="U135" s="31"/>
      <c r="V135" s="31"/>
      <c r="W135" s="31"/>
      <c r="X135" s="31"/>
      <c r="Y135" s="31"/>
      <c r="Z135" s="31"/>
      <c r="AA135" s="31"/>
      <c r="AB135" s="31"/>
      <c r="AC135" s="31"/>
      <c r="AD135" s="31"/>
      <c r="AE135" s="31"/>
      <c r="AR135" s="190" t="s">
        <v>166</v>
      </c>
      <c r="AT135" s="190" t="s">
        <v>137</v>
      </c>
      <c r="AU135" s="190" t="s">
        <v>85</v>
      </c>
      <c r="AY135" s="14" t="s">
        <v>115</v>
      </c>
      <c r="BE135" s="191">
        <f t="shared" si="4"/>
        <v>0</v>
      </c>
      <c r="BF135" s="191">
        <f t="shared" si="5"/>
        <v>0</v>
      </c>
      <c r="BG135" s="191">
        <f t="shared" si="6"/>
        <v>0</v>
      </c>
      <c r="BH135" s="191">
        <f t="shared" si="7"/>
        <v>0</v>
      </c>
      <c r="BI135" s="191">
        <f t="shared" si="8"/>
        <v>0</v>
      </c>
      <c r="BJ135" s="14" t="s">
        <v>83</v>
      </c>
      <c r="BK135" s="191">
        <f t="shared" si="9"/>
        <v>0</v>
      </c>
      <c r="BL135" s="14" t="s">
        <v>167</v>
      </c>
      <c r="BM135" s="190" t="s">
        <v>168</v>
      </c>
    </row>
    <row r="136" spans="1:65" s="2" customFormat="1" ht="62.65" customHeight="1">
      <c r="A136" s="31"/>
      <c r="B136" s="32"/>
      <c r="C136" s="179" t="s">
        <v>169</v>
      </c>
      <c r="D136" s="179" t="s">
        <v>118</v>
      </c>
      <c r="E136" s="180" t="s">
        <v>170</v>
      </c>
      <c r="F136" s="181" t="s">
        <v>171</v>
      </c>
      <c r="G136" s="182" t="s">
        <v>130</v>
      </c>
      <c r="H136" s="183">
        <v>6</v>
      </c>
      <c r="I136" s="184"/>
      <c r="J136" s="185">
        <f t="shared" si="0"/>
        <v>0</v>
      </c>
      <c r="K136" s="181" t="s">
        <v>122</v>
      </c>
      <c r="L136" s="36"/>
      <c r="M136" s="186" t="s">
        <v>1</v>
      </c>
      <c r="N136" s="187" t="s">
        <v>40</v>
      </c>
      <c r="O136" s="68"/>
      <c r="P136" s="188">
        <f t="shared" si="1"/>
        <v>0</v>
      </c>
      <c r="Q136" s="188">
        <v>0</v>
      </c>
      <c r="R136" s="188">
        <f t="shared" si="2"/>
        <v>0</v>
      </c>
      <c r="S136" s="188">
        <v>0</v>
      </c>
      <c r="T136" s="189">
        <f t="shared" si="3"/>
        <v>0</v>
      </c>
      <c r="U136" s="31"/>
      <c r="V136" s="31"/>
      <c r="W136" s="31"/>
      <c r="X136" s="31"/>
      <c r="Y136" s="31"/>
      <c r="Z136" s="31"/>
      <c r="AA136" s="31"/>
      <c r="AB136" s="31"/>
      <c r="AC136" s="31"/>
      <c r="AD136" s="31"/>
      <c r="AE136" s="31"/>
      <c r="AR136" s="190" t="s">
        <v>167</v>
      </c>
      <c r="AT136" s="190" t="s">
        <v>118</v>
      </c>
      <c r="AU136" s="190" t="s">
        <v>85</v>
      </c>
      <c r="AY136" s="14" t="s">
        <v>115</v>
      </c>
      <c r="BE136" s="191">
        <f t="shared" si="4"/>
        <v>0</v>
      </c>
      <c r="BF136" s="191">
        <f t="shared" si="5"/>
        <v>0</v>
      </c>
      <c r="BG136" s="191">
        <f t="shared" si="6"/>
        <v>0</v>
      </c>
      <c r="BH136" s="191">
        <f t="shared" si="7"/>
        <v>0</v>
      </c>
      <c r="BI136" s="191">
        <f t="shared" si="8"/>
        <v>0</v>
      </c>
      <c r="BJ136" s="14" t="s">
        <v>83</v>
      </c>
      <c r="BK136" s="191">
        <f t="shared" si="9"/>
        <v>0</v>
      </c>
      <c r="BL136" s="14" t="s">
        <v>167</v>
      </c>
      <c r="BM136" s="190" t="s">
        <v>172</v>
      </c>
    </row>
    <row r="137" spans="1:65" s="2" customFormat="1" ht="24.2" customHeight="1">
      <c r="A137" s="31"/>
      <c r="B137" s="32"/>
      <c r="C137" s="192" t="s">
        <v>173</v>
      </c>
      <c r="D137" s="192" t="s">
        <v>137</v>
      </c>
      <c r="E137" s="193" t="s">
        <v>174</v>
      </c>
      <c r="F137" s="194" t="s">
        <v>175</v>
      </c>
      <c r="G137" s="195" t="s">
        <v>121</v>
      </c>
      <c r="H137" s="196">
        <v>20</v>
      </c>
      <c r="I137" s="197"/>
      <c r="J137" s="198">
        <f t="shared" si="0"/>
        <v>0</v>
      </c>
      <c r="K137" s="194" t="s">
        <v>122</v>
      </c>
      <c r="L137" s="199"/>
      <c r="M137" s="200" t="s">
        <v>1</v>
      </c>
      <c r="N137" s="201" t="s">
        <v>40</v>
      </c>
      <c r="O137" s="68"/>
      <c r="P137" s="188">
        <f t="shared" si="1"/>
        <v>0</v>
      </c>
      <c r="Q137" s="188">
        <v>0.00025</v>
      </c>
      <c r="R137" s="188">
        <f t="shared" si="2"/>
        <v>0.005</v>
      </c>
      <c r="S137" s="188">
        <v>0</v>
      </c>
      <c r="T137" s="189">
        <f t="shared" si="3"/>
        <v>0</v>
      </c>
      <c r="U137" s="31"/>
      <c r="V137" s="31"/>
      <c r="W137" s="31"/>
      <c r="X137" s="31"/>
      <c r="Y137" s="31"/>
      <c r="Z137" s="31"/>
      <c r="AA137" s="31"/>
      <c r="AB137" s="31"/>
      <c r="AC137" s="31"/>
      <c r="AD137" s="31"/>
      <c r="AE137" s="31"/>
      <c r="AR137" s="190" t="s">
        <v>140</v>
      </c>
      <c r="AT137" s="190" t="s">
        <v>137</v>
      </c>
      <c r="AU137" s="190" t="s">
        <v>85</v>
      </c>
      <c r="AY137" s="14" t="s">
        <v>115</v>
      </c>
      <c r="BE137" s="191">
        <f t="shared" si="4"/>
        <v>0</v>
      </c>
      <c r="BF137" s="191">
        <f t="shared" si="5"/>
        <v>0</v>
      </c>
      <c r="BG137" s="191">
        <f t="shared" si="6"/>
        <v>0</v>
      </c>
      <c r="BH137" s="191">
        <f t="shared" si="7"/>
        <v>0</v>
      </c>
      <c r="BI137" s="191">
        <f t="shared" si="8"/>
        <v>0</v>
      </c>
      <c r="BJ137" s="14" t="s">
        <v>83</v>
      </c>
      <c r="BK137" s="191">
        <f t="shared" si="9"/>
        <v>0</v>
      </c>
      <c r="BL137" s="14" t="s">
        <v>141</v>
      </c>
      <c r="BM137" s="190" t="s">
        <v>176</v>
      </c>
    </row>
    <row r="138" spans="1:65" s="2" customFormat="1" ht="49.15" customHeight="1">
      <c r="A138" s="31"/>
      <c r="B138" s="32"/>
      <c r="C138" s="179" t="s">
        <v>177</v>
      </c>
      <c r="D138" s="179" t="s">
        <v>118</v>
      </c>
      <c r="E138" s="180" t="s">
        <v>178</v>
      </c>
      <c r="F138" s="181" t="s">
        <v>179</v>
      </c>
      <c r="G138" s="182" t="s">
        <v>121</v>
      </c>
      <c r="H138" s="183">
        <v>20</v>
      </c>
      <c r="I138" s="184"/>
      <c r="J138" s="185">
        <f t="shared" si="0"/>
        <v>0</v>
      </c>
      <c r="K138" s="181" t="s">
        <v>122</v>
      </c>
      <c r="L138" s="36"/>
      <c r="M138" s="186" t="s">
        <v>1</v>
      </c>
      <c r="N138" s="187" t="s">
        <v>40</v>
      </c>
      <c r="O138" s="68"/>
      <c r="P138" s="188">
        <f t="shared" si="1"/>
        <v>0</v>
      </c>
      <c r="Q138" s="188">
        <v>0</v>
      </c>
      <c r="R138" s="188">
        <f t="shared" si="2"/>
        <v>0</v>
      </c>
      <c r="S138" s="188">
        <v>0</v>
      </c>
      <c r="T138" s="189">
        <f t="shared" si="3"/>
        <v>0</v>
      </c>
      <c r="U138" s="31"/>
      <c r="V138" s="31"/>
      <c r="W138" s="31"/>
      <c r="X138" s="31"/>
      <c r="Y138" s="31"/>
      <c r="Z138" s="31"/>
      <c r="AA138" s="31"/>
      <c r="AB138" s="31"/>
      <c r="AC138" s="31"/>
      <c r="AD138" s="31"/>
      <c r="AE138" s="31"/>
      <c r="AR138" s="190" t="s">
        <v>141</v>
      </c>
      <c r="AT138" s="190" t="s">
        <v>118</v>
      </c>
      <c r="AU138" s="190" t="s">
        <v>85</v>
      </c>
      <c r="AY138" s="14" t="s">
        <v>115</v>
      </c>
      <c r="BE138" s="191">
        <f t="shared" si="4"/>
        <v>0</v>
      </c>
      <c r="BF138" s="191">
        <f t="shared" si="5"/>
        <v>0</v>
      </c>
      <c r="BG138" s="191">
        <f t="shared" si="6"/>
        <v>0</v>
      </c>
      <c r="BH138" s="191">
        <f t="shared" si="7"/>
        <v>0</v>
      </c>
      <c r="BI138" s="191">
        <f t="shared" si="8"/>
        <v>0</v>
      </c>
      <c r="BJ138" s="14" t="s">
        <v>83</v>
      </c>
      <c r="BK138" s="191">
        <f t="shared" si="9"/>
        <v>0</v>
      </c>
      <c r="BL138" s="14" t="s">
        <v>141</v>
      </c>
      <c r="BM138" s="190" t="s">
        <v>180</v>
      </c>
    </row>
    <row r="139" spans="1:65" s="2" customFormat="1" ht="33" customHeight="1">
      <c r="A139" s="31"/>
      <c r="B139" s="32"/>
      <c r="C139" s="179" t="s">
        <v>8</v>
      </c>
      <c r="D139" s="179" t="s">
        <v>118</v>
      </c>
      <c r="E139" s="180" t="s">
        <v>181</v>
      </c>
      <c r="F139" s="181" t="s">
        <v>182</v>
      </c>
      <c r="G139" s="182" t="s">
        <v>130</v>
      </c>
      <c r="H139" s="183">
        <v>99</v>
      </c>
      <c r="I139" s="184"/>
      <c r="J139" s="185">
        <f t="shared" si="0"/>
        <v>0</v>
      </c>
      <c r="K139" s="181" t="s">
        <v>122</v>
      </c>
      <c r="L139" s="36"/>
      <c r="M139" s="186" t="s">
        <v>1</v>
      </c>
      <c r="N139" s="187" t="s">
        <v>40</v>
      </c>
      <c r="O139" s="68"/>
      <c r="P139" s="188">
        <f t="shared" si="1"/>
        <v>0</v>
      </c>
      <c r="Q139" s="188">
        <v>0</v>
      </c>
      <c r="R139" s="188">
        <f t="shared" si="2"/>
        <v>0</v>
      </c>
      <c r="S139" s="188">
        <v>0</v>
      </c>
      <c r="T139" s="189">
        <f t="shared" si="3"/>
        <v>0</v>
      </c>
      <c r="U139" s="31"/>
      <c r="V139" s="31"/>
      <c r="W139" s="31"/>
      <c r="X139" s="31"/>
      <c r="Y139" s="31"/>
      <c r="Z139" s="31"/>
      <c r="AA139" s="31"/>
      <c r="AB139" s="31"/>
      <c r="AC139" s="31"/>
      <c r="AD139" s="31"/>
      <c r="AE139" s="31"/>
      <c r="AR139" s="190" t="s">
        <v>83</v>
      </c>
      <c r="AT139" s="190" t="s">
        <v>118</v>
      </c>
      <c r="AU139" s="190" t="s">
        <v>85</v>
      </c>
      <c r="AY139" s="14" t="s">
        <v>115</v>
      </c>
      <c r="BE139" s="191">
        <f t="shared" si="4"/>
        <v>0</v>
      </c>
      <c r="BF139" s="191">
        <f t="shared" si="5"/>
        <v>0</v>
      </c>
      <c r="BG139" s="191">
        <f t="shared" si="6"/>
        <v>0</v>
      </c>
      <c r="BH139" s="191">
        <f t="shared" si="7"/>
        <v>0</v>
      </c>
      <c r="BI139" s="191">
        <f t="shared" si="8"/>
        <v>0</v>
      </c>
      <c r="BJ139" s="14" t="s">
        <v>83</v>
      </c>
      <c r="BK139" s="191">
        <f t="shared" si="9"/>
        <v>0</v>
      </c>
      <c r="BL139" s="14" t="s">
        <v>83</v>
      </c>
      <c r="BM139" s="190" t="s">
        <v>183</v>
      </c>
    </row>
    <row r="140" spans="1:65" s="2" customFormat="1" ht="24.2" customHeight="1">
      <c r="A140" s="31"/>
      <c r="B140" s="32"/>
      <c r="C140" s="192" t="s">
        <v>141</v>
      </c>
      <c r="D140" s="192" t="s">
        <v>137</v>
      </c>
      <c r="E140" s="193" t="s">
        <v>184</v>
      </c>
      <c r="F140" s="194" t="s">
        <v>185</v>
      </c>
      <c r="G140" s="195" t="s">
        <v>121</v>
      </c>
      <c r="H140" s="196">
        <v>5</v>
      </c>
      <c r="I140" s="197"/>
      <c r="J140" s="198">
        <f t="shared" si="0"/>
        <v>0</v>
      </c>
      <c r="K140" s="194" t="s">
        <v>122</v>
      </c>
      <c r="L140" s="199"/>
      <c r="M140" s="200" t="s">
        <v>1</v>
      </c>
      <c r="N140" s="201" t="s">
        <v>40</v>
      </c>
      <c r="O140" s="68"/>
      <c r="P140" s="188">
        <f t="shared" si="1"/>
        <v>0</v>
      </c>
      <c r="Q140" s="188">
        <v>0.00017</v>
      </c>
      <c r="R140" s="188">
        <f t="shared" si="2"/>
        <v>0.0008500000000000001</v>
      </c>
      <c r="S140" s="188">
        <v>0</v>
      </c>
      <c r="T140" s="189">
        <f t="shared" si="3"/>
        <v>0</v>
      </c>
      <c r="U140" s="31"/>
      <c r="V140" s="31"/>
      <c r="W140" s="31"/>
      <c r="X140" s="31"/>
      <c r="Y140" s="31"/>
      <c r="Z140" s="31"/>
      <c r="AA140" s="31"/>
      <c r="AB140" s="31"/>
      <c r="AC140" s="31"/>
      <c r="AD140" s="31"/>
      <c r="AE140" s="31"/>
      <c r="AR140" s="190" t="s">
        <v>186</v>
      </c>
      <c r="AT140" s="190" t="s">
        <v>137</v>
      </c>
      <c r="AU140" s="190" t="s">
        <v>85</v>
      </c>
      <c r="AY140" s="14" t="s">
        <v>115</v>
      </c>
      <c r="BE140" s="191">
        <f t="shared" si="4"/>
        <v>0</v>
      </c>
      <c r="BF140" s="191">
        <f t="shared" si="5"/>
        <v>0</v>
      </c>
      <c r="BG140" s="191">
        <f t="shared" si="6"/>
        <v>0</v>
      </c>
      <c r="BH140" s="191">
        <f t="shared" si="7"/>
        <v>0</v>
      </c>
      <c r="BI140" s="191">
        <f t="shared" si="8"/>
        <v>0</v>
      </c>
      <c r="BJ140" s="14" t="s">
        <v>83</v>
      </c>
      <c r="BK140" s="191">
        <f t="shared" si="9"/>
        <v>0</v>
      </c>
      <c r="BL140" s="14" t="s">
        <v>186</v>
      </c>
      <c r="BM140" s="190" t="s">
        <v>187</v>
      </c>
    </row>
    <row r="141" spans="1:65" s="2" customFormat="1" ht="49.15" customHeight="1">
      <c r="A141" s="31"/>
      <c r="B141" s="32"/>
      <c r="C141" s="179" t="s">
        <v>188</v>
      </c>
      <c r="D141" s="179" t="s">
        <v>118</v>
      </c>
      <c r="E141" s="180" t="s">
        <v>189</v>
      </c>
      <c r="F141" s="181" t="s">
        <v>190</v>
      </c>
      <c r="G141" s="182" t="s">
        <v>121</v>
      </c>
      <c r="H141" s="183">
        <v>170</v>
      </c>
      <c r="I141" s="184"/>
      <c r="J141" s="185">
        <f t="shared" si="0"/>
        <v>0</v>
      </c>
      <c r="K141" s="181" t="s">
        <v>122</v>
      </c>
      <c r="L141" s="36"/>
      <c r="M141" s="186" t="s">
        <v>1</v>
      </c>
      <c r="N141" s="187" t="s">
        <v>40</v>
      </c>
      <c r="O141" s="68"/>
      <c r="P141" s="188">
        <f t="shared" si="1"/>
        <v>0</v>
      </c>
      <c r="Q141" s="188">
        <v>0</v>
      </c>
      <c r="R141" s="188">
        <f t="shared" si="2"/>
        <v>0</v>
      </c>
      <c r="S141" s="188">
        <v>0</v>
      </c>
      <c r="T141" s="189">
        <f t="shared" si="3"/>
        <v>0</v>
      </c>
      <c r="U141" s="31"/>
      <c r="V141" s="31"/>
      <c r="W141" s="31"/>
      <c r="X141" s="31"/>
      <c r="Y141" s="31"/>
      <c r="Z141" s="31"/>
      <c r="AA141" s="31"/>
      <c r="AB141" s="31"/>
      <c r="AC141" s="31"/>
      <c r="AD141" s="31"/>
      <c r="AE141" s="31"/>
      <c r="AR141" s="190" t="s">
        <v>141</v>
      </c>
      <c r="AT141" s="190" t="s">
        <v>118</v>
      </c>
      <c r="AU141" s="190" t="s">
        <v>85</v>
      </c>
      <c r="AY141" s="14" t="s">
        <v>115</v>
      </c>
      <c r="BE141" s="191">
        <f t="shared" si="4"/>
        <v>0</v>
      </c>
      <c r="BF141" s="191">
        <f t="shared" si="5"/>
        <v>0</v>
      </c>
      <c r="BG141" s="191">
        <f t="shared" si="6"/>
        <v>0</v>
      </c>
      <c r="BH141" s="191">
        <f t="shared" si="7"/>
        <v>0</v>
      </c>
      <c r="BI141" s="191">
        <f t="shared" si="8"/>
        <v>0</v>
      </c>
      <c r="BJ141" s="14" t="s">
        <v>83</v>
      </c>
      <c r="BK141" s="191">
        <f t="shared" si="9"/>
        <v>0</v>
      </c>
      <c r="BL141" s="14" t="s">
        <v>141</v>
      </c>
      <c r="BM141" s="190" t="s">
        <v>191</v>
      </c>
    </row>
    <row r="142" spans="1:65" s="2" customFormat="1" ht="24.2" customHeight="1">
      <c r="A142" s="31"/>
      <c r="B142" s="32"/>
      <c r="C142" s="192" t="s">
        <v>192</v>
      </c>
      <c r="D142" s="192" t="s">
        <v>137</v>
      </c>
      <c r="E142" s="193" t="s">
        <v>193</v>
      </c>
      <c r="F142" s="194" t="s">
        <v>194</v>
      </c>
      <c r="G142" s="195" t="s">
        <v>121</v>
      </c>
      <c r="H142" s="196">
        <v>165</v>
      </c>
      <c r="I142" s="197"/>
      <c r="J142" s="198">
        <f t="shared" si="0"/>
        <v>0</v>
      </c>
      <c r="K142" s="194" t="s">
        <v>122</v>
      </c>
      <c r="L142" s="199"/>
      <c r="M142" s="200" t="s">
        <v>1</v>
      </c>
      <c r="N142" s="201" t="s">
        <v>40</v>
      </c>
      <c r="O142" s="68"/>
      <c r="P142" s="188">
        <f t="shared" si="1"/>
        <v>0</v>
      </c>
      <c r="Q142" s="188">
        <v>0.00012</v>
      </c>
      <c r="R142" s="188">
        <f t="shared" si="2"/>
        <v>0.0198</v>
      </c>
      <c r="S142" s="188">
        <v>0</v>
      </c>
      <c r="T142" s="189">
        <f t="shared" si="3"/>
        <v>0</v>
      </c>
      <c r="U142" s="31"/>
      <c r="V142" s="31"/>
      <c r="W142" s="31"/>
      <c r="X142" s="31"/>
      <c r="Y142" s="31"/>
      <c r="Z142" s="31"/>
      <c r="AA142" s="31"/>
      <c r="AB142" s="31"/>
      <c r="AC142" s="31"/>
      <c r="AD142" s="31"/>
      <c r="AE142" s="31"/>
      <c r="AR142" s="190" t="s">
        <v>186</v>
      </c>
      <c r="AT142" s="190" t="s">
        <v>137</v>
      </c>
      <c r="AU142" s="190" t="s">
        <v>85</v>
      </c>
      <c r="AY142" s="14" t="s">
        <v>115</v>
      </c>
      <c r="BE142" s="191">
        <f t="shared" si="4"/>
        <v>0</v>
      </c>
      <c r="BF142" s="191">
        <f t="shared" si="5"/>
        <v>0</v>
      </c>
      <c r="BG142" s="191">
        <f t="shared" si="6"/>
        <v>0</v>
      </c>
      <c r="BH142" s="191">
        <f t="shared" si="7"/>
        <v>0</v>
      </c>
      <c r="BI142" s="191">
        <f t="shared" si="8"/>
        <v>0</v>
      </c>
      <c r="BJ142" s="14" t="s">
        <v>83</v>
      </c>
      <c r="BK142" s="191">
        <f t="shared" si="9"/>
        <v>0</v>
      </c>
      <c r="BL142" s="14" t="s">
        <v>186</v>
      </c>
      <c r="BM142" s="190" t="s">
        <v>195</v>
      </c>
    </row>
    <row r="143" spans="1:65" s="2" customFormat="1" ht="24.2" customHeight="1">
      <c r="A143" s="31"/>
      <c r="B143" s="32"/>
      <c r="C143" s="192" t="s">
        <v>196</v>
      </c>
      <c r="D143" s="192" t="s">
        <v>137</v>
      </c>
      <c r="E143" s="193" t="s">
        <v>197</v>
      </c>
      <c r="F143" s="194" t="s">
        <v>198</v>
      </c>
      <c r="G143" s="195" t="s">
        <v>130</v>
      </c>
      <c r="H143" s="196">
        <v>1</v>
      </c>
      <c r="I143" s="197"/>
      <c r="J143" s="198">
        <f t="shared" si="0"/>
        <v>0</v>
      </c>
      <c r="K143" s="194" t="s">
        <v>122</v>
      </c>
      <c r="L143" s="199"/>
      <c r="M143" s="200" t="s">
        <v>1</v>
      </c>
      <c r="N143" s="201" t="s">
        <v>40</v>
      </c>
      <c r="O143" s="68"/>
      <c r="P143" s="188">
        <f t="shared" si="1"/>
        <v>0</v>
      </c>
      <c r="Q143" s="188">
        <v>7E-05</v>
      </c>
      <c r="R143" s="188">
        <f t="shared" si="2"/>
        <v>7E-05</v>
      </c>
      <c r="S143" s="188">
        <v>0</v>
      </c>
      <c r="T143" s="189">
        <f t="shared" si="3"/>
        <v>0</v>
      </c>
      <c r="U143" s="31"/>
      <c r="V143" s="31"/>
      <c r="W143" s="31"/>
      <c r="X143" s="31"/>
      <c r="Y143" s="31"/>
      <c r="Z143" s="31"/>
      <c r="AA143" s="31"/>
      <c r="AB143" s="31"/>
      <c r="AC143" s="31"/>
      <c r="AD143" s="31"/>
      <c r="AE143" s="31"/>
      <c r="AR143" s="190" t="s">
        <v>85</v>
      </c>
      <c r="AT143" s="190" t="s">
        <v>137</v>
      </c>
      <c r="AU143" s="190" t="s">
        <v>85</v>
      </c>
      <c r="AY143" s="14" t="s">
        <v>115</v>
      </c>
      <c r="BE143" s="191">
        <f t="shared" si="4"/>
        <v>0</v>
      </c>
      <c r="BF143" s="191">
        <f t="shared" si="5"/>
        <v>0</v>
      </c>
      <c r="BG143" s="191">
        <f t="shared" si="6"/>
        <v>0</v>
      </c>
      <c r="BH143" s="191">
        <f t="shared" si="7"/>
        <v>0</v>
      </c>
      <c r="BI143" s="191">
        <f t="shared" si="8"/>
        <v>0</v>
      </c>
      <c r="BJ143" s="14" t="s">
        <v>83</v>
      </c>
      <c r="BK143" s="191">
        <f t="shared" si="9"/>
        <v>0</v>
      </c>
      <c r="BL143" s="14" t="s">
        <v>83</v>
      </c>
      <c r="BM143" s="190" t="s">
        <v>199</v>
      </c>
    </row>
    <row r="144" spans="1:65" s="2" customFormat="1" ht="37.9" customHeight="1">
      <c r="A144" s="31"/>
      <c r="B144" s="32"/>
      <c r="C144" s="179" t="s">
        <v>200</v>
      </c>
      <c r="D144" s="179" t="s">
        <v>118</v>
      </c>
      <c r="E144" s="180" t="s">
        <v>201</v>
      </c>
      <c r="F144" s="181" t="s">
        <v>202</v>
      </c>
      <c r="G144" s="182" t="s">
        <v>130</v>
      </c>
      <c r="H144" s="183">
        <v>1</v>
      </c>
      <c r="I144" s="184"/>
      <c r="J144" s="185">
        <f t="shared" si="0"/>
        <v>0</v>
      </c>
      <c r="K144" s="181" t="s">
        <v>122</v>
      </c>
      <c r="L144" s="36"/>
      <c r="M144" s="186" t="s">
        <v>1</v>
      </c>
      <c r="N144" s="187" t="s">
        <v>40</v>
      </c>
      <c r="O144" s="68"/>
      <c r="P144" s="188">
        <f t="shared" si="1"/>
        <v>0</v>
      </c>
      <c r="Q144" s="188">
        <v>0</v>
      </c>
      <c r="R144" s="188">
        <f t="shared" si="2"/>
        <v>0</v>
      </c>
      <c r="S144" s="188">
        <v>0</v>
      </c>
      <c r="T144" s="189">
        <f t="shared" si="3"/>
        <v>0</v>
      </c>
      <c r="U144" s="31"/>
      <c r="V144" s="31"/>
      <c r="W144" s="31"/>
      <c r="X144" s="31"/>
      <c r="Y144" s="31"/>
      <c r="Z144" s="31"/>
      <c r="AA144" s="31"/>
      <c r="AB144" s="31"/>
      <c r="AC144" s="31"/>
      <c r="AD144" s="31"/>
      <c r="AE144" s="31"/>
      <c r="AR144" s="190" t="s">
        <v>83</v>
      </c>
      <c r="AT144" s="190" t="s">
        <v>118</v>
      </c>
      <c r="AU144" s="190" t="s">
        <v>85</v>
      </c>
      <c r="AY144" s="14" t="s">
        <v>115</v>
      </c>
      <c r="BE144" s="191">
        <f t="shared" si="4"/>
        <v>0</v>
      </c>
      <c r="BF144" s="191">
        <f t="shared" si="5"/>
        <v>0</v>
      </c>
      <c r="BG144" s="191">
        <f t="shared" si="6"/>
        <v>0</v>
      </c>
      <c r="BH144" s="191">
        <f t="shared" si="7"/>
        <v>0</v>
      </c>
      <c r="BI144" s="191">
        <f t="shared" si="8"/>
        <v>0</v>
      </c>
      <c r="BJ144" s="14" t="s">
        <v>83</v>
      </c>
      <c r="BK144" s="191">
        <f t="shared" si="9"/>
        <v>0</v>
      </c>
      <c r="BL144" s="14" t="s">
        <v>83</v>
      </c>
      <c r="BM144" s="190" t="s">
        <v>203</v>
      </c>
    </row>
    <row r="145" spans="1:65" s="2" customFormat="1" ht="24.2" customHeight="1">
      <c r="A145" s="31"/>
      <c r="B145" s="32"/>
      <c r="C145" s="192" t="s">
        <v>7</v>
      </c>
      <c r="D145" s="192" t="s">
        <v>137</v>
      </c>
      <c r="E145" s="193" t="s">
        <v>204</v>
      </c>
      <c r="F145" s="194" t="s">
        <v>205</v>
      </c>
      <c r="G145" s="195" t="s">
        <v>130</v>
      </c>
      <c r="H145" s="196">
        <v>1</v>
      </c>
      <c r="I145" s="197"/>
      <c r="J145" s="198">
        <f t="shared" si="0"/>
        <v>0</v>
      </c>
      <c r="K145" s="194" t="s">
        <v>122</v>
      </c>
      <c r="L145" s="199"/>
      <c r="M145" s="200" t="s">
        <v>1</v>
      </c>
      <c r="N145" s="201" t="s">
        <v>40</v>
      </c>
      <c r="O145" s="68"/>
      <c r="P145" s="188">
        <f t="shared" si="1"/>
        <v>0</v>
      </c>
      <c r="Q145" s="188">
        <v>0.00035</v>
      </c>
      <c r="R145" s="188">
        <f t="shared" si="2"/>
        <v>0.00035</v>
      </c>
      <c r="S145" s="188">
        <v>0</v>
      </c>
      <c r="T145" s="189">
        <f t="shared" si="3"/>
        <v>0</v>
      </c>
      <c r="U145" s="31"/>
      <c r="V145" s="31"/>
      <c r="W145" s="31"/>
      <c r="X145" s="31"/>
      <c r="Y145" s="31"/>
      <c r="Z145" s="31"/>
      <c r="AA145" s="31"/>
      <c r="AB145" s="31"/>
      <c r="AC145" s="31"/>
      <c r="AD145" s="31"/>
      <c r="AE145" s="31"/>
      <c r="AR145" s="190" t="s">
        <v>85</v>
      </c>
      <c r="AT145" s="190" t="s">
        <v>137</v>
      </c>
      <c r="AU145" s="190" t="s">
        <v>85</v>
      </c>
      <c r="AY145" s="14" t="s">
        <v>115</v>
      </c>
      <c r="BE145" s="191">
        <f t="shared" si="4"/>
        <v>0</v>
      </c>
      <c r="BF145" s="191">
        <f t="shared" si="5"/>
        <v>0</v>
      </c>
      <c r="BG145" s="191">
        <f t="shared" si="6"/>
        <v>0</v>
      </c>
      <c r="BH145" s="191">
        <f t="shared" si="7"/>
        <v>0</v>
      </c>
      <c r="BI145" s="191">
        <f t="shared" si="8"/>
        <v>0</v>
      </c>
      <c r="BJ145" s="14" t="s">
        <v>83</v>
      </c>
      <c r="BK145" s="191">
        <f t="shared" si="9"/>
        <v>0</v>
      </c>
      <c r="BL145" s="14" t="s">
        <v>83</v>
      </c>
      <c r="BM145" s="190" t="s">
        <v>206</v>
      </c>
    </row>
    <row r="146" spans="1:65" s="2" customFormat="1" ht="37.9" customHeight="1">
      <c r="A146" s="31"/>
      <c r="B146" s="32"/>
      <c r="C146" s="179" t="s">
        <v>207</v>
      </c>
      <c r="D146" s="179" t="s">
        <v>118</v>
      </c>
      <c r="E146" s="180" t="s">
        <v>208</v>
      </c>
      <c r="F146" s="181" t="s">
        <v>209</v>
      </c>
      <c r="G146" s="182" t="s">
        <v>130</v>
      </c>
      <c r="H146" s="183">
        <v>1</v>
      </c>
      <c r="I146" s="184"/>
      <c r="J146" s="185">
        <f t="shared" si="0"/>
        <v>0</v>
      </c>
      <c r="K146" s="181" t="s">
        <v>122</v>
      </c>
      <c r="L146" s="36"/>
      <c r="M146" s="186" t="s">
        <v>1</v>
      </c>
      <c r="N146" s="187" t="s">
        <v>40</v>
      </c>
      <c r="O146" s="68"/>
      <c r="P146" s="188">
        <f t="shared" si="1"/>
        <v>0</v>
      </c>
      <c r="Q146" s="188">
        <v>0</v>
      </c>
      <c r="R146" s="188">
        <f t="shared" si="2"/>
        <v>0</v>
      </c>
      <c r="S146" s="188">
        <v>0</v>
      </c>
      <c r="T146" s="189">
        <f t="shared" si="3"/>
        <v>0</v>
      </c>
      <c r="U146" s="31"/>
      <c r="V146" s="31"/>
      <c r="W146" s="31"/>
      <c r="X146" s="31"/>
      <c r="Y146" s="31"/>
      <c r="Z146" s="31"/>
      <c r="AA146" s="31"/>
      <c r="AB146" s="31"/>
      <c r="AC146" s="31"/>
      <c r="AD146" s="31"/>
      <c r="AE146" s="31"/>
      <c r="AR146" s="190" t="s">
        <v>83</v>
      </c>
      <c r="AT146" s="190" t="s">
        <v>118</v>
      </c>
      <c r="AU146" s="190" t="s">
        <v>85</v>
      </c>
      <c r="AY146" s="14" t="s">
        <v>115</v>
      </c>
      <c r="BE146" s="191">
        <f t="shared" si="4"/>
        <v>0</v>
      </c>
      <c r="BF146" s="191">
        <f t="shared" si="5"/>
        <v>0</v>
      </c>
      <c r="BG146" s="191">
        <f t="shared" si="6"/>
        <v>0</v>
      </c>
      <c r="BH146" s="191">
        <f t="shared" si="7"/>
        <v>0</v>
      </c>
      <c r="BI146" s="191">
        <f t="shared" si="8"/>
        <v>0</v>
      </c>
      <c r="BJ146" s="14" t="s">
        <v>83</v>
      </c>
      <c r="BK146" s="191">
        <f t="shared" si="9"/>
        <v>0</v>
      </c>
      <c r="BL146" s="14" t="s">
        <v>83</v>
      </c>
      <c r="BM146" s="190" t="s">
        <v>210</v>
      </c>
    </row>
    <row r="147" spans="1:65" s="2" customFormat="1" ht="16.5" customHeight="1">
      <c r="A147" s="31"/>
      <c r="B147" s="32"/>
      <c r="C147" s="192" t="s">
        <v>211</v>
      </c>
      <c r="D147" s="192" t="s">
        <v>137</v>
      </c>
      <c r="E147" s="193" t="s">
        <v>212</v>
      </c>
      <c r="F147" s="194" t="s">
        <v>213</v>
      </c>
      <c r="G147" s="195" t="s">
        <v>130</v>
      </c>
      <c r="H147" s="196">
        <v>6</v>
      </c>
      <c r="I147" s="197"/>
      <c r="J147" s="198">
        <f t="shared" si="0"/>
        <v>0</v>
      </c>
      <c r="K147" s="194" t="s">
        <v>1</v>
      </c>
      <c r="L147" s="199"/>
      <c r="M147" s="200" t="s">
        <v>1</v>
      </c>
      <c r="N147" s="201" t="s">
        <v>40</v>
      </c>
      <c r="O147" s="68"/>
      <c r="P147" s="188">
        <f t="shared" si="1"/>
        <v>0</v>
      </c>
      <c r="Q147" s="188">
        <v>0</v>
      </c>
      <c r="R147" s="188">
        <f t="shared" si="2"/>
        <v>0</v>
      </c>
      <c r="S147" s="188">
        <v>0</v>
      </c>
      <c r="T147" s="189">
        <f t="shared" si="3"/>
        <v>0</v>
      </c>
      <c r="U147" s="31"/>
      <c r="V147" s="31"/>
      <c r="W147" s="31"/>
      <c r="X147" s="31"/>
      <c r="Y147" s="31"/>
      <c r="Z147" s="31"/>
      <c r="AA147" s="31"/>
      <c r="AB147" s="31"/>
      <c r="AC147" s="31"/>
      <c r="AD147" s="31"/>
      <c r="AE147" s="31"/>
      <c r="AR147" s="190" t="s">
        <v>166</v>
      </c>
      <c r="AT147" s="190" t="s">
        <v>137</v>
      </c>
      <c r="AU147" s="190" t="s">
        <v>85</v>
      </c>
      <c r="AY147" s="14" t="s">
        <v>115</v>
      </c>
      <c r="BE147" s="191">
        <f t="shared" si="4"/>
        <v>0</v>
      </c>
      <c r="BF147" s="191">
        <f t="shared" si="5"/>
        <v>0</v>
      </c>
      <c r="BG147" s="191">
        <f t="shared" si="6"/>
        <v>0</v>
      </c>
      <c r="BH147" s="191">
        <f t="shared" si="7"/>
        <v>0</v>
      </c>
      <c r="BI147" s="191">
        <f t="shared" si="8"/>
        <v>0</v>
      </c>
      <c r="BJ147" s="14" t="s">
        <v>83</v>
      </c>
      <c r="BK147" s="191">
        <f t="shared" si="9"/>
        <v>0</v>
      </c>
      <c r="BL147" s="14" t="s">
        <v>167</v>
      </c>
      <c r="BM147" s="190" t="s">
        <v>214</v>
      </c>
    </row>
    <row r="148" spans="1:65" s="2" customFormat="1" ht="33" customHeight="1">
      <c r="A148" s="31"/>
      <c r="B148" s="32"/>
      <c r="C148" s="179" t="s">
        <v>215</v>
      </c>
      <c r="D148" s="179" t="s">
        <v>118</v>
      </c>
      <c r="E148" s="180" t="s">
        <v>216</v>
      </c>
      <c r="F148" s="181" t="s">
        <v>217</v>
      </c>
      <c r="G148" s="182" t="s">
        <v>130</v>
      </c>
      <c r="H148" s="183">
        <v>6</v>
      </c>
      <c r="I148" s="184"/>
      <c r="J148" s="185">
        <f t="shared" si="0"/>
        <v>0</v>
      </c>
      <c r="K148" s="181" t="s">
        <v>122</v>
      </c>
      <c r="L148" s="36"/>
      <c r="M148" s="186" t="s">
        <v>1</v>
      </c>
      <c r="N148" s="187" t="s">
        <v>40</v>
      </c>
      <c r="O148" s="68"/>
      <c r="P148" s="188">
        <f t="shared" si="1"/>
        <v>0</v>
      </c>
      <c r="Q148" s="188">
        <v>0</v>
      </c>
      <c r="R148" s="188">
        <f t="shared" si="2"/>
        <v>0</v>
      </c>
      <c r="S148" s="188">
        <v>0</v>
      </c>
      <c r="T148" s="189">
        <f t="shared" si="3"/>
        <v>0</v>
      </c>
      <c r="U148" s="31"/>
      <c r="V148" s="31"/>
      <c r="W148" s="31"/>
      <c r="X148" s="31"/>
      <c r="Y148" s="31"/>
      <c r="Z148" s="31"/>
      <c r="AA148" s="31"/>
      <c r="AB148" s="31"/>
      <c r="AC148" s="31"/>
      <c r="AD148" s="31"/>
      <c r="AE148" s="31"/>
      <c r="AR148" s="190" t="s">
        <v>167</v>
      </c>
      <c r="AT148" s="190" t="s">
        <v>118</v>
      </c>
      <c r="AU148" s="190" t="s">
        <v>85</v>
      </c>
      <c r="AY148" s="14" t="s">
        <v>115</v>
      </c>
      <c r="BE148" s="191">
        <f t="shared" si="4"/>
        <v>0</v>
      </c>
      <c r="BF148" s="191">
        <f t="shared" si="5"/>
        <v>0</v>
      </c>
      <c r="BG148" s="191">
        <f t="shared" si="6"/>
        <v>0</v>
      </c>
      <c r="BH148" s="191">
        <f t="shared" si="7"/>
        <v>0</v>
      </c>
      <c r="BI148" s="191">
        <f t="shared" si="8"/>
        <v>0</v>
      </c>
      <c r="BJ148" s="14" t="s">
        <v>83</v>
      </c>
      <c r="BK148" s="191">
        <f t="shared" si="9"/>
        <v>0</v>
      </c>
      <c r="BL148" s="14" t="s">
        <v>167</v>
      </c>
      <c r="BM148" s="190" t="s">
        <v>218</v>
      </c>
    </row>
    <row r="149" spans="1:65" s="2" customFormat="1" ht="16.5" customHeight="1">
      <c r="A149" s="31"/>
      <c r="B149" s="32"/>
      <c r="C149" s="192" t="s">
        <v>219</v>
      </c>
      <c r="D149" s="192" t="s">
        <v>137</v>
      </c>
      <c r="E149" s="193" t="s">
        <v>220</v>
      </c>
      <c r="F149" s="194" t="s">
        <v>221</v>
      </c>
      <c r="G149" s="195" t="s">
        <v>130</v>
      </c>
      <c r="H149" s="196">
        <v>6</v>
      </c>
      <c r="I149" s="197"/>
      <c r="J149" s="198">
        <f t="shared" si="0"/>
        <v>0</v>
      </c>
      <c r="K149" s="194" t="s">
        <v>1</v>
      </c>
      <c r="L149" s="199"/>
      <c r="M149" s="200" t="s">
        <v>1</v>
      </c>
      <c r="N149" s="201" t="s">
        <v>40</v>
      </c>
      <c r="O149" s="68"/>
      <c r="P149" s="188">
        <f t="shared" si="1"/>
        <v>0</v>
      </c>
      <c r="Q149" s="188">
        <v>0</v>
      </c>
      <c r="R149" s="188">
        <f t="shared" si="2"/>
        <v>0</v>
      </c>
      <c r="S149" s="188">
        <v>0</v>
      </c>
      <c r="T149" s="189">
        <f t="shared" si="3"/>
        <v>0</v>
      </c>
      <c r="U149" s="31"/>
      <c r="V149" s="31"/>
      <c r="W149" s="31"/>
      <c r="X149" s="31"/>
      <c r="Y149" s="31"/>
      <c r="Z149" s="31"/>
      <c r="AA149" s="31"/>
      <c r="AB149" s="31"/>
      <c r="AC149" s="31"/>
      <c r="AD149" s="31"/>
      <c r="AE149" s="31"/>
      <c r="AR149" s="190" t="s">
        <v>166</v>
      </c>
      <c r="AT149" s="190" t="s">
        <v>137</v>
      </c>
      <c r="AU149" s="190" t="s">
        <v>85</v>
      </c>
      <c r="AY149" s="14" t="s">
        <v>115</v>
      </c>
      <c r="BE149" s="191">
        <f t="shared" si="4"/>
        <v>0</v>
      </c>
      <c r="BF149" s="191">
        <f t="shared" si="5"/>
        <v>0</v>
      </c>
      <c r="BG149" s="191">
        <f t="shared" si="6"/>
        <v>0</v>
      </c>
      <c r="BH149" s="191">
        <f t="shared" si="7"/>
        <v>0</v>
      </c>
      <c r="BI149" s="191">
        <f t="shared" si="8"/>
        <v>0</v>
      </c>
      <c r="BJ149" s="14" t="s">
        <v>83</v>
      </c>
      <c r="BK149" s="191">
        <f t="shared" si="9"/>
        <v>0</v>
      </c>
      <c r="BL149" s="14" t="s">
        <v>167</v>
      </c>
      <c r="BM149" s="190" t="s">
        <v>222</v>
      </c>
    </row>
    <row r="150" spans="1:65" s="2" customFormat="1" ht="21.75" customHeight="1">
      <c r="A150" s="31"/>
      <c r="B150" s="32"/>
      <c r="C150" s="192" t="s">
        <v>223</v>
      </c>
      <c r="D150" s="192" t="s">
        <v>137</v>
      </c>
      <c r="E150" s="193" t="s">
        <v>224</v>
      </c>
      <c r="F150" s="194" t="s">
        <v>225</v>
      </c>
      <c r="G150" s="195" t="s">
        <v>130</v>
      </c>
      <c r="H150" s="196">
        <v>2</v>
      </c>
      <c r="I150" s="197"/>
      <c r="J150" s="198">
        <f t="shared" si="0"/>
        <v>0</v>
      </c>
      <c r="K150" s="194" t="s">
        <v>1</v>
      </c>
      <c r="L150" s="199"/>
      <c r="M150" s="200" t="s">
        <v>1</v>
      </c>
      <c r="N150" s="201" t="s">
        <v>40</v>
      </c>
      <c r="O150" s="68"/>
      <c r="P150" s="188">
        <f t="shared" si="1"/>
        <v>0</v>
      </c>
      <c r="Q150" s="188">
        <v>0</v>
      </c>
      <c r="R150" s="188">
        <f t="shared" si="2"/>
        <v>0</v>
      </c>
      <c r="S150" s="188">
        <v>0</v>
      </c>
      <c r="T150" s="189">
        <f t="shared" si="3"/>
        <v>0</v>
      </c>
      <c r="U150" s="31"/>
      <c r="V150" s="31"/>
      <c r="W150" s="31"/>
      <c r="X150" s="31"/>
      <c r="Y150" s="31"/>
      <c r="Z150" s="31"/>
      <c r="AA150" s="31"/>
      <c r="AB150" s="31"/>
      <c r="AC150" s="31"/>
      <c r="AD150" s="31"/>
      <c r="AE150" s="31"/>
      <c r="AR150" s="190" t="s">
        <v>85</v>
      </c>
      <c r="AT150" s="190" t="s">
        <v>137</v>
      </c>
      <c r="AU150" s="190" t="s">
        <v>85</v>
      </c>
      <c r="AY150" s="14" t="s">
        <v>115</v>
      </c>
      <c r="BE150" s="191">
        <f t="shared" si="4"/>
        <v>0</v>
      </c>
      <c r="BF150" s="191">
        <f t="shared" si="5"/>
        <v>0</v>
      </c>
      <c r="BG150" s="191">
        <f t="shared" si="6"/>
        <v>0</v>
      </c>
      <c r="BH150" s="191">
        <f t="shared" si="7"/>
        <v>0</v>
      </c>
      <c r="BI150" s="191">
        <f t="shared" si="8"/>
        <v>0</v>
      </c>
      <c r="BJ150" s="14" t="s">
        <v>83</v>
      </c>
      <c r="BK150" s="191">
        <f t="shared" si="9"/>
        <v>0</v>
      </c>
      <c r="BL150" s="14" t="s">
        <v>83</v>
      </c>
      <c r="BM150" s="190" t="s">
        <v>226</v>
      </c>
    </row>
    <row r="151" spans="1:65" s="2" customFormat="1" ht="37.9" customHeight="1">
      <c r="A151" s="31"/>
      <c r="B151" s="32"/>
      <c r="C151" s="179" t="s">
        <v>227</v>
      </c>
      <c r="D151" s="179" t="s">
        <v>118</v>
      </c>
      <c r="E151" s="180" t="s">
        <v>228</v>
      </c>
      <c r="F151" s="181" t="s">
        <v>229</v>
      </c>
      <c r="G151" s="182" t="s">
        <v>130</v>
      </c>
      <c r="H151" s="183">
        <v>2</v>
      </c>
      <c r="I151" s="184"/>
      <c r="J151" s="185">
        <f t="shared" si="0"/>
        <v>0</v>
      </c>
      <c r="K151" s="181" t="s">
        <v>122</v>
      </c>
      <c r="L151" s="36"/>
      <c r="M151" s="186" t="s">
        <v>1</v>
      </c>
      <c r="N151" s="187" t="s">
        <v>40</v>
      </c>
      <c r="O151" s="68"/>
      <c r="P151" s="188">
        <f t="shared" si="1"/>
        <v>0</v>
      </c>
      <c r="Q151" s="188">
        <v>0</v>
      </c>
      <c r="R151" s="188">
        <f t="shared" si="2"/>
        <v>0</v>
      </c>
      <c r="S151" s="188">
        <v>0</v>
      </c>
      <c r="T151" s="189">
        <f t="shared" si="3"/>
        <v>0</v>
      </c>
      <c r="U151" s="31"/>
      <c r="V151" s="31"/>
      <c r="W151" s="31"/>
      <c r="X151" s="31"/>
      <c r="Y151" s="31"/>
      <c r="Z151" s="31"/>
      <c r="AA151" s="31"/>
      <c r="AB151" s="31"/>
      <c r="AC151" s="31"/>
      <c r="AD151" s="31"/>
      <c r="AE151" s="31"/>
      <c r="AR151" s="190" t="s">
        <v>83</v>
      </c>
      <c r="AT151" s="190" t="s">
        <v>118</v>
      </c>
      <c r="AU151" s="190" t="s">
        <v>85</v>
      </c>
      <c r="AY151" s="14" t="s">
        <v>115</v>
      </c>
      <c r="BE151" s="191">
        <f t="shared" si="4"/>
        <v>0</v>
      </c>
      <c r="BF151" s="191">
        <f t="shared" si="5"/>
        <v>0</v>
      </c>
      <c r="BG151" s="191">
        <f t="shared" si="6"/>
        <v>0</v>
      </c>
      <c r="BH151" s="191">
        <f t="shared" si="7"/>
        <v>0</v>
      </c>
      <c r="BI151" s="191">
        <f t="shared" si="8"/>
        <v>0</v>
      </c>
      <c r="BJ151" s="14" t="s">
        <v>83</v>
      </c>
      <c r="BK151" s="191">
        <f t="shared" si="9"/>
        <v>0</v>
      </c>
      <c r="BL151" s="14" t="s">
        <v>83</v>
      </c>
      <c r="BM151" s="190" t="s">
        <v>230</v>
      </c>
    </row>
    <row r="152" spans="1:65" s="2" customFormat="1" ht="16.5" customHeight="1">
      <c r="A152" s="31"/>
      <c r="B152" s="32"/>
      <c r="C152" s="192" t="s">
        <v>231</v>
      </c>
      <c r="D152" s="192" t="s">
        <v>137</v>
      </c>
      <c r="E152" s="193" t="s">
        <v>232</v>
      </c>
      <c r="F152" s="194" t="s">
        <v>233</v>
      </c>
      <c r="G152" s="195" t="s">
        <v>130</v>
      </c>
      <c r="H152" s="196">
        <v>4</v>
      </c>
      <c r="I152" s="197"/>
      <c r="J152" s="198">
        <f t="shared" si="0"/>
        <v>0</v>
      </c>
      <c r="K152" s="194" t="s">
        <v>1</v>
      </c>
      <c r="L152" s="199"/>
      <c r="M152" s="200" t="s">
        <v>1</v>
      </c>
      <c r="N152" s="201" t="s">
        <v>40</v>
      </c>
      <c r="O152" s="68"/>
      <c r="P152" s="188">
        <f t="shared" si="1"/>
        <v>0</v>
      </c>
      <c r="Q152" s="188">
        <v>0</v>
      </c>
      <c r="R152" s="188">
        <f t="shared" si="2"/>
        <v>0</v>
      </c>
      <c r="S152" s="188">
        <v>0</v>
      </c>
      <c r="T152" s="189">
        <f t="shared" si="3"/>
        <v>0</v>
      </c>
      <c r="U152" s="31"/>
      <c r="V152" s="31"/>
      <c r="W152" s="31"/>
      <c r="X152" s="31"/>
      <c r="Y152" s="31"/>
      <c r="Z152" s="31"/>
      <c r="AA152" s="31"/>
      <c r="AB152" s="31"/>
      <c r="AC152" s="31"/>
      <c r="AD152" s="31"/>
      <c r="AE152" s="31"/>
      <c r="AR152" s="190" t="s">
        <v>85</v>
      </c>
      <c r="AT152" s="190" t="s">
        <v>137</v>
      </c>
      <c r="AU152" s="190" t="s">
        <v>85</v>
      </c>
      <c r="AY152" s="14" t="s">
        <v>115</v>
      </c>
      <c r="BE152" s="191">
        <f t="shared" si="4"/>
        <v>0</v>
      </c>
      <c r="BF152" s="191">
        <f t="shared" si="5"/>
        <v>0</v>
      </c>
      <c r="BG152" s="191">
        <f t="shared" si="6"/>
        <v>0</v>
      </c>
      <c r="BH152" s="191">
        <f t="shared" si="7"/>
        <v>0</v>
      </c>
      <c r="BI152" s="191">
        <f t="shared" si="8"/>
        <v>0</v>
      </c>
      <c r="BJ152" s="14" t="s">
        <v>83</v>
      </c>
      <c r="BK152" s="191">
        <f t="shared" si="9"/>
        <v>0</v>
      </c>
      <c r="BL152" s="14" t="s">
        <v>83</v>
      </c>
      <c r="BM152" s="190" t="s">
        <v>234</v>
      </c>
    </row>
    <row r="153" spans="1:65" s="2" customFormat="1" ht="24.2" customHeight="1">
      <c r="A153" s="31"/>
      <c r="B153" s="32"/>
      <c r="C153" s="192" t="s">
        <v>235</v>
      </c>
      <c r="D153" s="192" t="s">
        <v>137</v>
      </c>
      <c r="E153" s="193" t="s">
        <v>236</v>
      </c>
      <c r="F153" s="194" t="s">
        <v>237</v>
      </c>
      <c r="G153" s="195" t="s">
        <v>130</v>
      </c>
      <c r="H153" s="196">
        <v>4</v>
      </c>
      <c r="I153" s="197"/>
      <c r="J153" s="198">
        <f t="shared" si="0"/>
        <v>0</v>
      </c>
      <c r="K153" s="194" t="s">
        <v>165</v>
      </c>
      <c r="L153" s="199"/>
      <c r="M153" s="200" t="s">
        <v>1</v>
      </c>
      <c r="N153" s="201" t="s">
        <v>40</v>
      </c>
      <c r="O153" s="68"/>
      <c r="P153" s="188">
        <f t="shared" si="1"/>
        <v>0</v>
      </c>
      <c r="Q153" s="188">
        <v>0.0001</v>
      </c>
      <c r="R153" s="188">
        <f t="shared" si="2"/>
        <v>0.0004</v>
      </c>
      <c r="S153" s="188">
        <v>0</v>
      </c>
      <c r="T153" s="189">
        <f t="shared" si="3"/>
        <v>0</v>
      </c>
      <c r="U153" s="31"/>
      <c r="V153" s="31"/>
      <c r="W153" s="31"/>
      <c r="X153" s="31"/>
      <c r="Y153" s="31"/>
      <c r="Z153" s="31"/>
      <c r="AA153" s="31"/>
      <c r="AB153" s="31"/>
      <c r="AC153" s="31"/>
      <c r="AD153" s="31"/>
      <c r="AE153" s="31"/>
      <c r="AR153" s="190" t="s">
        <v>166</v>
      </c>
      <c r="AT153" s="190" t="s">
        <v>137</v>
      </c>
      <c r="AU153" s="190" t="s">
        <v>85</v>
      </c>
      <c r="AY153" s="14" t="s">
        <v>115</v>
      </c>
      <c r="BE153" s="191">
        <f t="shared" si="4"/>
        <v>0</v>
      </c>
      <c r="BF153" s="191">
        <f t="shared" si="5"/>
        <v>0</v>
      </c>
      <c r="BG153" s="191">
        <f t="shared" si="6"/>
        <v>0</v>
      </c>
      <c r="BH153" s="191">
        <f t="shared" si="7"/>
        <v>0</v>
      </c>
      <c r="BI153" s="191">
        <f t="shared" si="8"/>
        <v>0</v>
      </c>
      <c r="BJ153" s="14" t="s">
        <v>83</v>
      </c>
      <c r="BK153" s="191">
        <f t="shared" si="9"/>
        <v>0</v>
      </c>
      <c r="BL153" s="14" t="s">
        <v>167</v>
      </c>
      <c r="BM153" s="190" t="s">
        <v>238</v>
      </c>
    </row>
    <row r="154" spans="1:65" s="2" customFormat="1" ht="37.9" customHeight="1">
      <c r="A154" s="31"/>
      <c r="B154" s="32"/>
      <c r="C154" s="179" t="s">
        <v>239</v>
      </c>
      <c r="D154" s="179" t="s">
        <v>118</v>
      </c>
      <c r="E154" s="180" t="s">
        <v>240</v>
      </c>
      <c r="F154" s="181" t="s">
        <v>241</v>
      </c>
      <c r="G154" s="182" t="s">
        <v>130</v>
      </c>
      <c r="H154" s="183">
        <v>4</v>
      </c>
      <c r="I154" s="184"/>
      <c r="J154" s="185">
        <f t="shared" si="0"/>
        <v>0</v>
      </c>
      <c r="K154" s="181" t="s">
        <v>122</v>
      </c>
      <c r="L154" s="36"/>
      <c r="M154" s="186" t="s">
        <v>1</v>
      </c>
      <c r="N154" s="187" t="s">
        <v>40</v>
      </c>
      <c r="O154" s="68"/>
      <c r="P154" s="188">
        <f t="shared" si="1"/>
        <v>0</v>
      </c>
      <c r="Q154" s="188">
        <v>0</v>
      </c>
      <c r="R154" s="188">
        <f t="shared" si="2"/>
        <v>0</v>
      </c>
      <c r="S154" s="188">
        <v>0</v>
      </c>
      <c r="T154" s="189">
        <f t="shared" si="3"/>
        <v>0</v>
      </c>
      <c r="U154" s="31"/>
      <c r="V154" s="31"/>
      <c r="W154" s="31"/>
      <c r="X154" s="31"/>
      <c r="Y154" s="31"/>
      <c r="Z154" s="31"/>
      <c r="AA154" s="31"/>
      <c r="AB154" s="31"/>
      <c r="AC154" s="31"/>
      <c r="AD154" s="31"/>
      <c r="AE154" s="31"/>
      <c r="AR154" s="190" t="s">
        <v>167</v>
      </c>
      <c r="AT154" s="190" t="s">
        <v>118</v>
      </c>
      <c r="AU154" s="190" t="s">
        <v>85</v>
      </c>
      <c r="AY154" s="14" t="s">
        <v>115</v>
      </c>
      <c r="BE154" s="191">
        <f t="shared" si="4"/>
        <v>0</v>
      </c>
      <c r="BF154" s="191">
        <f t="shared" si="5"/>
        <v>0</v>
      </c>
      <c r="BG154" s="191">
        <f t="shared" si="6"/>
        <v>0</v>
      </c>
      <c r="BH154" s="191">
        <f t="shared" si="7"/>
        <v>0</v>
      </c>
      <c r="BI154" s="191">
        <f t="shared" si="8"/>
        <v>0</v>
      </c>
      <c r="BJ154" s="14" t="s">
        <v>83</v>
      </c>
      <c r="BK154" s="191">
        <f t="shared" si="9"/>
        <v>0</v>
      </c>
      <c r="BL154" s="14" t="s">
        <v>167</v>
      </c>
      <c r="BM154" s="190" t="s">
        <v>242</v>
      </c>
    </row>
    <row r="155" spans="1:65" s="2" customFormat="1" ht="24.2" customHeight="1">
      <c r="A155" s="31"/>
      <c r="B155" s="32"/>
      <c r="C155" s="192" t="s">
        <v>243</v>
      </c>
      <c r="D155" s="192" t="s">
        <v>137</v>
      </c>
      <c r="E155" s="193" t="s">
        <v>244</v>
      </c>
      <c r="F155" s="194" t="s">
        <v>245</v>
      </c>
      <c r="G155" s="195" t="s">
        <v>130</v>
      </c>
      <c r="H155" s="196">
        <v>4</v>
      </c>
      <c r="I155" s="197"/>
      <c r="J155" s="198">
        <f t="shared" si="0"/>
        <v>0</v>
      </c>
      <c r="K155" s="194" t="s">
        <v>1</v>
      </c>
      <c r="L155" s="199"/>
      <c r="M155" s="200" t="s">
        <v>1</v>
      </c>
      <c r="N155" s="201" t="s">
        <v>40</v>
      </c>
      <c r="O155" s="68"/>
      <c r="P155" s="188">
        <f t="shared" si="1"/>
        <v>0</v>
      </c>
      <c r="Q155" s="188">
        <v>0</v>
      </c>
      <c r="R155" s="188">
        <f t="shared" si="2"/>
        <v>0</v>
      </c>
      <c r="S155" s="188">
        <v>0</v>
      </c>
      <c r="T155" s="189">
        <f t="shared" si="3"/>
        <v>0</v>
      </c>
      <c r="U155" s="31"/>
      <c r="V155" s="31"/>
      <c r="W155" s="31"/>
      <c r="X155" s="31"/>
      <c r="Y155" s="31"/>
      <c r="Z155" s="31"/>
      <c r="AA155" s="31"/>
      <c r="AB155" s="31"/>
      <c r="AC155" s="31"/>
      <c r="AD155" s="31"/>
      <c r="AE155" s="31"/>
      <c r="AR155" s="190" t="s">
        <v>85</v>
      </c>
      <c r="AT155" s="190" t="s">
        <v>137</v>
      </c>
      <c r="AU155" s="190" t="s">
        <v>85</v>
      </c>
      <c r="AY155" s="14" t="s">
        <v>115</v>
      </c>
      <c r="BE155" s="191">
        <f t="shared" si="4"/>
        <v>0</v>
      </c>
      <c r="BF155" s="191">
        <f t="shared" si="5"/>
        <v>0</v>
      </c>
      <c r="BG155" s="191">
        <f t="shared" si="6"/>
        <v>0</v>
      </c>
      <c r="BH155" s="191">
        <f t="shared" si="7"/>
        <v>0</v>
      </c>
      <c r="BI155" s="191">
        <f t="shared" si="8"/>
        <v>0</v>
      </c>
      <c r="BJ155" s="14" t="s">
        <v>83</v>
      </c>
      <c r="BK155" s="191">
        <f t="shared" si="9"/>
        <v>0</v>
      </c>
      <c r="BL155" s="14" t="s">
        <v>83</v>
      </c>
      <c r="BM155" s="190" t="s">
        <v>246</v>
      </c>
    </row>
    <row r="156" spans="1:65" s="2" customFormat="1" ht="16.5" customHeight="1">
      <c r="A156" s="31"/>
      <c r="B156" s="32"/>
      <c r="C156" s="179" t="s">
        <v>140</v>
      </c>
      <c r="D156" s="179" t="s">
        <v>118</v>
      </c>
      <c r="E156" s="180" t="s">
        <v>247</v>
      </c>
      <c r="F156" s="181" t="s">
        <v>248</v>
      </c>
      <c r="G156" s="182" t="s">
        <v>130</v>
      </c>
      <c r="H156" s="183">
        <v>4</v>
      </c>
      <c r="I156" s="184"/>
      <c r="J156" s="185">
        <f t="shared" si="0"/>
        <v>0</v>
      </c>
      <c r="K156" s="181" t="s">
        <v>1</v>
      </c>
      <c r="L156" s="36"/>
      <c r="M156" s="186" t="s">
        <v>1</v>
      </c>
      <c r="N156" s="187" t="s">
        <v>40</v>
      </c>
      <c r="O156" s="68"/>
      <c r="P156" s="188">
        <f t="shared" si="1"/>
        <v>0</v>
      </c>
      <c r="Q156" s="188">
        <v>0</v>
      </c>
      <c r="R156" s="188">
        <f t="shared" si="2"/>
        <v>0</v>
      </c>
      <c r="S156" s="188">
        <v>0</v>
      </c>
      <c r="T156" s="189">
        <f t="shared" si="3"/>
        <v>0</v>
      </c>
      <c r="U156" s="31"/>
      <c r="V156" s="31"/>
      <c r="W156" s="31"/>
      <c r="X156" s="31"/>
      <c r="Y156" s="31"/>
      <c r="Z156" s="31"/>
      <c r="AA156" s="31"/>
      <c r="AB156" s="31"/>
      <c r="AC156" s="31"/>
      <c r="AD156" s="31"/>
      <c r="AE156" s="31"/>
      <c r="AR156" s="190" t="s">
        <v>83</v>
      </c>
      <c r="AT156" s="190" t="s">
        <v>118</v>
      </c>
      <c r="AU156" s="190" t="s">
        <v>85</v>
      </c>
      <c r="AY156" s="14" t="s">
        <v>115</v>
      </c>
      <c r="BE156" s="191">
        <f t="shared" si="4"/>
        <v>0</v>
      </c>
      <c r="BF156" s="191">
        <f t="shared" si="5"/>
        <v>0</v>
      </c>
      <c r="BG156" s="191">
        <f t="shared" si="6"/>
        <v>0</v>
      </c>
      <c r="BH156" s="191">
        <f t="shared" si="7"/>
        <v>0</v>
      </c>
      <c r="BI156" s="191">
        <f t="shared" si="8"/>
        <v>0</v>
      </c>
      <c r="BJ156" s="14" t="s">
        <v>83</v>
      </c>
      <c r="BK156" s="191">
        <f t="shared" si="9"/>
        <v>0</v>
      </c>
      <c r="BL156" s="14" t="s">
        <v>83</v>
      </c>
      <c r="BM156" s="190" t="s">
        <v>249</v>
      </c>
    </row>
    <row r="157" spans="1:65" s="2" customFormat="1" ht="16.5" customHeight="1">
      <c r="A157" s="31"/>
      <c r="B157" s="32"/>
      <c r="C157" s="192" t="s">
        <v>250</v>
      </c>
      <c r="D157" s="192" t="s">
        <v>137</v>
      </c>
      <c r="E157" s="193" t="s">
        <v>251</v>
      </c>
      <c r="F157" s="194" t="s">
        <v>252</v>
      </c>
      <c r="G157" s="195" t="s">
        <v>130</v>
      </c>
      <c r="H157" s="196">
        <v>1</v>
      </c>
      <c r="I157" s="197"/>
      <c r="J157" s="198">
        <f t="shared" si="0"/>
        <v>0</v>
      </c>
      <c r="K157" s="194" t="s">
        <v>1</v>
      </c>
      <c r="L157" s="199"/>
      <c r="M157" s="200" t="s">
        <v>1</v>
      </c>
      <c r="N157" s="201" t="s">
        <v>40</v>
      </c>
      <c r="O157" s="68"/>
      <c r="P157" s="188">
        <f t="shared" si="1"/>
        <v>0</v>
      </c>
      <c r="Q157" s="188">
        <v>0</v>
      </c>
      <c r="R157" s="188">
        <f t="shared" si="2"/>
        <v>0</v>
      </c>
      <c r="S157" s="188">
        <v>0</v>
      </c>
      <c r="T157" s="189">
        <f t="shared" si="3"/>
        <v>0</v>
      </c>
      <c r="U157" s="31"/>
      <c r="V157" s="31"/>
      <c r="W157" s="31"/>
      <c r="X157" s="31"/>
      <c r="Y157" s="31"/>
      <c r="Z157" s="31"/>
      <c r="AA157" s="31"/>
      <c r="AB157" s="31"/>
      <c r="AC157" s="31"/>
      <c r="AD157" s="31"/>
      <c r="AE157" s="31"/>
      <c r="AR157" s="190" t="s">
        <v>85</v>
      </c>
      <c r="AT157" s="190" t="s">
        <v>137</v>
      </c>
      <c r="AU157" s="190" t="s">
        <v>85</v>
      </c>
      <c r="AY157" s="14" t="s">
        <v>115</v>
      </c>
      <c r="BE157" s="191">
        <f t="shared" si="4"/>
        <v>0</v>
      </c>
      <c r="BF157" s="191">
        <f t="shared" si="5"/>
        <v>0</v>
      </c>
      <c r="BG157" s="191">
        <f t="shared" si="6"/>
        <v>0</v>
      </c>
      <c r="BH157" s="191">
        <f t="shared" si="7"/>
        <v>0</v>
      </c>
      <c r="BI157" s="191">
        <f t="shared" si="8"/>
        <v>0</v>
      </c>
      <c r="BJ157" s="14" t="s">
        <v>83</v>
      </c>
      <c r="BK157" s="191">
        <f t="shared" si="9"/>
        <v>0</v>
      </c>
      <c r="BL157" s="14" t="s">
        <v>83</v>
      </c>
      <c r="BM157" s="190" t="s">
        <v>253</v>
      </c>
    </row>
    <row r="158" spans="2:63" s="12" customFormat="1" ht="25.9" customHeight="1">
      <c r="B158" s="163"/>
      <c r="C158" s="164"/>
      <c r="D158" s="165" t="s">
        <v>74</v>
      </c>
      <c r="E158" s="166" t="s">
        <v>137</v>
      </c>
      <c r="F158" s="166" t="s">
        <v>254</v>
      </c>
      <c r="G158" s="164"/>
      <c r="H158" s="164"/>
      <c r="I158" s="167"/>
      <c r="J158" s="168">
        <f>BK158</f>
        <v>0</v>
      </c>
      <c r="K158" s="164"/>
      <c r="L158" s="169"/>
      <c r="M158" s="170"/>
      <c r="N158" s="171"/>
      <c r="O158" s="171"/>
      <c r="P158" s="172">
        <f>P159+P244+P249</f>
        <v>0</v>
      </c>
      <c r="Q158" s="171"/>
      <c r="R158" s="172">
        <f>R159+R244+R249</f>
        <v>2.3324100000000003</v>
      </c>
      <c r="S158" s="171"/>
      <c r="T158" s="173">
        <f>T159+T244+T249</f>
        <v>0</v>
      </c>
      <c r="AR158" s="174" t="s">
        <v>127</v>
      </c>
      <c r="AT158" s="175" t="s">
        <v>74</v>
      </c>
      <c r="AU158" s="175" t="s">
        <v>75</v>
      </c>
      <c r="AY158" s="174" t="s">
        <v>115</v>
      </c>
      <c r="BK158" s="176">
        <f>BK159+BK244+BK249</f>
        <v>0</v>
      </c>
    </row>
    <row r="159" spans="2:63" s="12" customFormat="1" ht="22.9" customHeight="1">
      <c r="B159" s="163"/>
      <c r="C159" s="164"/>
      <c r="D159" s="165" t="s">
        <v>74</v>
      </c>
      <c r="E159" s="177" t="s">
        <v>255</v>
      </c>
      <c r="F159" s="177" t="s">
        <v>256</v>
      </c>
      <c r="G159" s="164"/>
      <c r="H159" s="164"/>
      <c r="I159" s="167"/>
      <c r="J159" s="178">
        <f>BK159</f>
        <v>0</v>
      </c>
      <c r="K159" s="164"/>
      <c r="L159" s="169"/>
      <c r="M159" s="170"/>
      <c r="N159" s="171"/>
      <c r="O159" s="171"/>
      <c r="P159" s="172">
        <f>SUM(P160:P243)</f>
        <v>0</v>
      </c>
      <c r="Q159" s="171"/>
      <c r="R159" s="172">
        <f>SUM(R160:R243)</f>
        <v>2.3324100000000003</v>
      </c>
      <c r="S159" s="171"/>
      <c r="T159" s="173">
        <f>SUM(T160:T243)</f>
        <v>0</v>
      </c>
      <c r="AR159" s="174" t="s">
        <v>127</v>
      </c>
      <c r="AT159" s="175" t="s">
        <v>74</v>
      </c>
      <c r="AU159" s="175" t="s">
        <v>83</v>
      </c>
      <c r="AY159" s="174" t="s">
        <v>115</v>
      </c>
      <c r="BK159" s="176">
        <f>SUM(BK160:BK243)</f>
        <v>0</v>
      </c>
    </row>
    <row r="160" spans="1:65" s="2" customFormat="1" ht="37.9" customHeight="1">
      <c r="A160" s="31"/>
      <c r="B160" s="32"/>
      <c r="C160" s="179" t="s">
        <v>257</v>
      </c>
      <c r="D160" s="179" t="s">
        <v>118</v>
      </c>
      <c r="E160" s="180" t="s">
        <v>258</v>
      </c>
      <c r="F160" s="181" t="s">
        <v>259</v>
      </c>
      <c r="G160" s="182" t="s">
        <v>130</v>
      </c>
      <c r="H160" s="183">
        <v>2</v>
      </c>
      <c r="I160" s="184"/>
      <c r="J160" s="185">
        <f aca="true" t="shared" si="10" ref="J160:J191">ROUND(I160*H160,2)</f>
        <v>0</v>
      </c>
      <c r="K160" s="181" t="s">
        <v>122</v>
      </c>
      <c r="L160" s="36"/>
      <c r="M160" s="186" t="s">
        <v>1</v>
      </c>
      <c r="N160" s="187" t="s">
        <v>40</v>
      </c>
      <c r="O160" s="68"/>
      <c r="P160" s="188">
        <f aca="true" t="shared" si="11" ref="P160:P191">O160*H160</f>
        <v>0</v>
      </c>
      <c r="Q160" s="188">
        <v>0</v>
      </c>
      <c r="R160" s="188">
        <f aca="true" t="shared" si="12" ref="R160:R191">Q160*H160</f>
        <v>0</v>
      </c>
      <c r="S160" s="188">
        <v>0</v>
      </c>
      <c r="T160" s="189">
        <f aca="true" t="shared" si="13" ref="T160:T191">S160*H160</f>
        <v>0</v>
      </c>
      <c r="U160" s="31"/>
      <c r="V160" s="31"/>
      <c r="W160" s="31"/>
      <c r="X160" s="31"/>
      <c r="Y160" s="31"/>
      <c r="Z160" s="31"/>
      <c r="AA160" s="31"/>
      <c r="AB160" s="31"/>
      <c r="AC160" s="31"/>
      <c r="AD160" s="31"/>
      <c r="AE160" s="31"/>
      <c r="AR160" s="190" t="s">
        <v>83</v>
      </c>
      <c r="AT160" s="190" t="s">
        <v>118</v>
      </c>
      <c r="AU160" s="190" t="s">
        <v>85</v>
      </c>
      <c r="AY160" s="14" t="s">
        <v>115</v>
      </c>
      <c r="BE160" s="191">
        <f aca="true" t="shared" si="14" ref="BE160:BE191">IF(N160="základní",J160,0)</f>
        <v>0</v>
      </c>
      <c r="BF160" s="191">
        <f aca="true" t="shared" si="15" ref="BF160:BF191">IF(N160="snížená",J160,0)</f>
        <v>0</v>
      </c>
      <c r="BG160" s="191">
        <f aca="true" t="shared" si="16" ref="BG160:BG191">IF(N160="zákl. přenesená",J160,0)</f>
        <v>0</v>
      </c>
      <c r="BH160" s="191">
        <f aca="true" t="shared" si="17" ref="BH160:BH191">IF(N160="sníž. přenesená",J160,0)</f>
        <v>0</v>
      </c>
      <c r="BI160" s="191">
        <f aca="true" t="shared" si="18" ref="BI160:BI191">IF(N160="nulová",J160,0)</f>
        <v>0</v>
      </c>
      <c r="BJ160" s="14" t="s">
        <v>83</v>
      </c>
      <c r="BK160" s="191">
        <f aca="true" t="shared" si="19" ref="BK160:BK191">ROUND(I160*H160,2)</f>
        <v>0</v>
      </c>
      <c r="BL160" s="14" t="s">
        <v>83</v>
      </c>
      <c r="BM160" s="190" t="s">
        <v>260</v>
      </c>
    </row>
    <row r="161" spans="1:65" s="2" customFormat="1" ht="24.2" customHeight="1">
      <c r="A161" s="31"/>
      <c r="B161" s="32"/>
      <c r="C161" s="179" t="s">
        <v>261</v>
      </c>
      <c r="D161" s="179" t="s">
        <v>118</v>
      </c>
      <c r="E161" s="180" t="s">
        <v>262</v>
      </c>
      <c r="F161" s="181" t="s">
        <v>263</v>
      </c>
      <c r="G161" s="182" t="s">
        <v>130</v>
      </c>
      <c r="H161" s="183">
        <v>9</v>
      </c>
      <c r="I161" s="184"/>
      <c r="J161" s="185">
        <f t="shared" si="10"/>
        <v>0</v>
      </c>
      <c r="K161" s="181" t="s">
        <v>1</v>
      </c>
      <c r="L161" s="36"/>
      <c r="M161" s="186" t="s">
        <v>1</v>
      </c>
      <c r="N161" s="187" t="s">
        <v>40</v>
      </c>
      <c r="O161" s="68"/>
      <c r="P161" s="188">
        <f t="shared" si="11"/>
        <v>0</v>
      </c>
      <c r="Q161" s="188">
        <v>0</v>
      </c>
      <c r="R161" s="188">
        <f t="shared" si="12"/>
        <v>0</v>
      </c>
      <c r="S161" s="188">
        <v>0</v>
      </c>
      <c r="T161" s="189">
        <f t="shared" si="13"/>
        <v>0</v>
      </c>
      <c r="U161" s="31"/>
      <c r="V161" s="31"/>
      <c r="W161" s="31"/>
      <c r="X161" s="31"/>
      <c r="Y161" s="31"/>
      <c r="Z161" s="31"/>
      <c r="AA161" s="31"/>
      <c r="AB161" s="31"/>
      <c r="AC161" s="31"/>
      <c r="AD161" s="31"/>
      <c r="AE161" s="31"/>
      <c r="AR161" s="190" t="s">
        <v>83</v>
      </c>
      <c r="AT161" s="190" t="s">
        <v>118</v>
      </c>
      <c r="AU161" s="190" t="s">
        <v>85</v>
      </c>
      <c r="AY161" s="14" t="s">
        <v>115</v>
      </c>
      <c r="BE161" s="191">
        <f t="shared" si="14"/>
        <v>0</v>
      </c>
      <c r="BF161" s="191">
        <f t="shared" si="15"/>
        <v>0</v>
      </c>
      <c r="BG161" s="191">
        <f t="shared" si="16"/>
        <v>0</v>
      </c>
      <c r="BH161" s="191">
        <f t="shared" si="17"/>
        <v>0</v>
      </c>
      <c r="BI161" s="191">
        <f t="shared" si="18"/>
        <v>0</v>
      </c>
      <c r="BJ161" s="14" t="s">
        <v>83</v>
      </c>
      <c r="BK161" s="191">
        <f t="shared" si="19"/>
        <v>0</v>
      </c>
      <c r="BL161" s="14" t="s">
        <v>83</v>
      </c>
      <c r="BM161" s="190" t="s">
        <v>264</v>
      </c>
    </row>
    <row r="162" spans="1:65" s="2" customFormat="1" ht="44.25" customHeight="1">
      <c r="A162" s="31"/>
      <c r="B162" s="32"/>
      <c r="C162" s="179" t="s">
        <v>265</v>
      </c>
      <c r="D162" s="179" t="s">
        <v>118</v>
      </c>
      <c r="E162" s="180" t="s">
        <v>266</v>
      </c>
      <c r="F162" s="181" t="s">
        <v>267</v>
      </c>
      <c r="G162" s="182" t="s">
        <v>121</v>
      </c>
      <c r="H162" s="183">
        <v>288</v>
      </c>
      <c r="I162" s="184"/>
      <c r="J162" s="185">
        <f t="shared" si="10"/>
        <v>0</v>
      </c>
      <c r="K162" s="181" t="s">
        <v>122</v>
      </c>
      <c r="L162" s="36"/>
      <c r="M162" s="186" t="s">
        <v>1</v>
      </c>
      <c r="N162" s="187" t="s">
        <v>40</v>
      </c>
      <c r="O162" s="68"/>
      <c r="P162" s="188">
        <f t="shared" si="11"/>
        <v>0</v>
      </c>
      <c r="Q162" s="188">
        <v>0</v>
      </c>
      <c r="R162" s="188">
        <f t="shared" si="12"/>
        <v>0</v>
      </c>
      <c r="S162" s="188">
        <v>0</v>
      </c>
      <c r="T162" s="189">
        <f t="shared" si="13"/>
        <v>0</v>
      </c>
      <c r="U162" s="31"/>
      <c r="V162" s="31"/>
      <c r="W162" s="31"/>
      <c r="X162" s="31"/>
      <c r="Y162" s="31"/>
      <c r="Z162" s="31"/>
      <c r="AA162" s="31"/>
      <c r="AB162" s="31"/>
      <c r="AC162" s="31"/>
      <c r="AD162" s="31"/>
      <c r="AE162" s="31"/>
      <c r="AR162" s="190" t="s">
        <v>83</v>
      </c>
      <c r="AT162" s="190" t="s">
        <v>118</v>
      </c>
      <c r="AU162" s="190" t="s">
        <v>85</v>
      </c>
      <c r="AY162" s="14" t="s">
        <v>115</v>
      </c>
      <c r="BE162" s="191">
        <f t="shared" si="14"/>
        <v>0</v>
      </c>
      <c r="BF162" s="191">
        <f t="shared" si="15"/>
        <v>0</v>
      </c>
      <c r="BG162" s="191">
        <f t="shared" si="16"/>
        <v>0</v>
      </c>
      <c r="BH162" s="191">
        <f t="shared" si="17"/>
        <v>0</v>
      </c>
      <c r="BI162" s="191">
        <f t="shared" si="18"/>
        <v>0</v>
      </c>
      <c r="BJ162" s="14" t="s">
        <v>83</v>
      </c>
      <c r="BK162" s="191">
        <f t="shared" si="19"/>
        <v>0</v>
      </c>
      <c r="BL162" s="14" t="s">
        <v>83</v>
      </c>
      <c r="BM162" s="190" t="s">
        <v>268</v>
      </c>
    </row>
    <row r="163" spans="1:65" s="2" customFormat="1" ht="24.2" customHeight="1">
      <c r="A163" s="31"/>
      <c r="B163" s="32"/>
      <c r="C163" s="179" t="s">
        <v>269</v>
      </c>
      <c r="D163" s="179" t="s">
        <v>118</v>
      </c>
      <c r="E163" s="180" t="s">
        <v>270</v>
      </c>
      <c r="F163" s="181" t="s">
        <v>271</v>
      </c>
      <c r="G163" s="182" t="s">
        <v>130</v>
      </c>
      <c r="H163" s="183">
        <v>48</v>
      </c>
      <c r="I163" s="184"/>
      <c r="J163" s="185">
        <f t="shared" si="10"/>
        <v>0</v>
      </c>
      <c r="K163" s="181" t="s">
        <v>1</v>
      </c>
      <c r="L163" s="36"/>
      <c r="M163" s="186" t="s">
        <v>1</v>
      </c>
      <c r="N163" s="187" t="s">
        <v>40</v>
      </c>
      <c r="O163" s="68"/>
      <c r="P163" s="188">
        <f t="shared" si="11"/>
        <v>0</v>
      </c>
      <c r="Q163" s="188">
        <v>0</v>
      </c>
      <c r="R163" s="188">
        <f t="shared" si="12"/>
        <v>0</v>
      </c>
      <c r="S163" s="188">
        <v>0</v>
      </c>
      <c r="T163" s="189">
        <f t="shared" si="13"/>
        <v>0</v>
      </c>
      <c r="U163" s="31"/>
      <c r="V163" s="31"/>
      <c r="W163" s="31"/>
      <c r="X163" s="31"/>
      <c r="Y163" s="31"/>
      <c r="Z163" s="31"/>
      <c r="AA163" s="31"/>
      <c r="AB163" s="31"/>
      <c r="AC163" s="31"/>
      <c r="AD163" s="31"/>
      <c r="AE163" s="31"/>
      <c r="AR163" s="190" t="s">
        <v>83</v>
      </c>
      <c r="AT163" s="190" t="s">
        <v>118</v>
      </c>
      <c r="AU163" s="190" t="s">
        <v>85</v>
      </c>
      <c r="AY163" s="14" t="s">
        <v>115</v>
      </c>
      <c r="BE163" s="191">
        <f t="shared" si="14"/>
        <v>0</v>
      </c>
      <c r="BF163" s="191">
        <f t="shared" si="15"/>
        <v>0</v>
      </c>
      <c r="BG163" s="191">
        <f t="shared" si="16"/>
        <v>0</v>
      </c>
      <c r="BH163" s="191">
        <f t="shared" si="17"/>
        <v>0</v>
      </c>
      <c r="BI163" s="191">
        <f t="shared" si="18"/>
        <v>0</v>
      </c>
      <c r="BJ163" s="14" t="s">
        <v>83</v>
      </c>
      <c r="BK163" s="191">
        <f t="shared" si="19"/>
        <v>0</v>
      </c>
      <c r="BL163" s="14" t="s">
        <v>83</v>
      </c>
      <c r="BM163" s="190" t="s">
        <v>272</v>
      </c>
    </row>
    <row r="164" spans="1:65" s="2" customFormat="1" ht="24.2" customHeight="1">
      <c r="A164" s="31"/>
      <c r="B164" s="32"/>
      <c r="C164" s="179" t="s">
        <v>273</v>
      </c>
      <c r="D164" s="179" t="s">
        <v>118</v>
      </c>
      <c r="E164" s="180" t="s">
        <v>274</v>
      </c>
      <c r="F164" s="181" t="s">
        <v>275</v>
      </c>
      <c r="G164" s="182" t="s">
        <v>130</v>
      </c>
      <c r="H164" s="183">
        <v>36</v>
      </c>
      <c r="I164" s="184"/>
      <c r="J164" s="185">
        <f t="shared" si="10"/>
        <v>0</v>
      </c>
      <c r="K164" s="181" t="s">
        <v>122</v>
      </c>
      <c r="L164" s="36"/>
      <c r="M164" s="186" t="s">
        <v>1</v>
      </c>
      <c r="N164" s="187" t="s">
        <v>40</v>
      </c>
      <c r="O164" s="68"/>
      <c r="P164" s="188">
        <f t="shared" si="11"/>
        <v>0</v>
      </c>
      <c r="Q164" s="188">
        <v>0</v>
      </c>
      <c r="R164" s="188">
        <f t="shared" si="12"/>
        <v>0</v>
      </c>
      <c r="S164" s="188">
        <v>0</v>
      </c>
      <c r="T164" s="189">
        <f t="shared" si="13"/>
        <v>0</v>
      </c>
      <c r="U164" s="31"/>
      <c r="V164" s="31"/>
      <c r="W164" s="31"/>
      <c r="X164" s="31"/>
      <c r="Y164" s="31"/>
      <c r="Z164" s="31"/>
      <c r="AA164" s="31"/>
      <c r="AB164" s="31"/>
      <c r="AC164" s="31"/>
      <c r="AD164" s="31"/>
      <c r="AE164" s="31"/>
      <c r="AR164" s="190" t="s">
        <v>83</v>
      </c>
      <c r="AT164" s="190" t="s">
        <v>118</v>
      </c>
      <c r="AU164" s="190" t="s">
        <v>85</v>
      </c>
      <c r="AY164" s="14" t="s">
        <v>115</v>
      </c>
      <c r="BE164" s="191">
        <f t="shared" si="14"/>
        <v>0</v>
      </c>
      <c r="BF164" s="191">
        <f t="shared" si="15"/>
        <v>0</v>
      </c>
      <c r="BG164" s="191">
        <f t="shared" si="16"/>
        <v>0</v>
      </c>
      <c r="BH164" s="191">
        <f t="shared" si="17"/>
        <v>0</v>
      </c>
      <c r="BI164" s="191">
        <f t="shared" si="18"/>
        <v>0</v>
      </c>
      <c r="BJ164" s="14" t="s">
        <v>83</v>
      </c>
      <c r="BK164" s="191">
        <f t="shared" si="19"/>
        <v>0</v>
      </c>
      <c r="BL164" s="14" t="s">
        <v>83</v>
      </c>
      <c r="BM164" s="190" t="s">
        <v>276</v>
      </c>
    </row>
    <row r="165" spans="1:65" s="2" customFormat="1" ht="24.2" customHeight="1">
      <c r="A165" s="31"/>
      <c r="B165" s="32"/>
      <c r="C165" s="179" t="s">
        <v>277</v>
      </c>
      <c r="D165" s="179" t="s">
        <v>118</v>
      </c>
      <c r="E165" s="180" t="s">
        <v>278</v>
      </c>
      <c r="F165" s="181" t="s">
        <v>279</v>
      </c>
      <c r="G165" s="182" t="s">
        <v>130</v>
      </c>
      <c r="H165" s="183">
        <v>8</v>
      </c>
      <c r="I165" s="184"/>
      <c r="J165" s="185">
        <f t="shared" si="10"/>
        <v>0</v>
      </c>
      <c r="K165" s="181" t="s">
        <v>122</v>
      </c>
      <c r="L165" s="36"/>
      <c r="M165" s="186" t="s">
        <v>1</v>
      </c>
      <c r="N165" s="187" t="s">
        <v>40</v>
      </c>
      <c r="O165" s="68"/>
      <c r="P165" s="188">
        <f t="shared" si="11"/>
        <v>0</v>
      </c>
      <c r="Q165" s="188">
        <v>0</v>
      </c>
      <c r="R165" s="188">
        <f t="shared" si="12"/>
        <v>0</v>
      </c>
      <c r="S165" s="188">
        <v>0</v>
      </c>
      <c r="T165" s="189">
        <f t="shared" si="13"/>
        <v>0</v>
      </c>
      <c r="U165" s="31"/>
      <c r="V165" s="31"/>
      <c r="W165" s="31"/>
      <c r="X165" s="31"/>
      <c r="Y165" s="31"/>
      <c r="Z165" s="31"/>
      <c r="AA165" s="31"/>
      <c r="AB165" s="31"/>
      <c r="AC165" s="31"/>
      <c r="AD165" s="31"/>
      <c r="AE165" s="31"/>
      <c r="AR165" s="190" t="s">
        <v>83</v>
      </c>
      <c r="AT165" s="190" t="s">
        <v>118</v>
      </c>
      <c r="AU165" s="190" t="s">
        <v>85</v>
      </c>
      <c r="AY165" s="14" t="s">
        <v>115</v>
      </c>
      <c r="BE165" s="191">
        <f t="shared" si="14"/>
        <v>0</v>
      </c>
      <c r="BF165" s="191">
        <f t="shared" si="15"/>
        <v>0</v>
      </c>
      <c r="BG165" s="191">
        <f t="shared" si="16"/>
        <v>0</v>
      </c>
      <c r="BH165" s="191">
        <f t="shared" si="17"/>
        <v>0</v>
      </c>
      <c r="BI165" s="191">
        <f t="shared" si="18"/>
        <v>0</v>
      </c>
      <c r="BJ165" s="14" t="s">
        <v>83</v>
      </c>
      <c r="BK165" s="191">
        <f t="shared" si="19"/>
        <v>0</v>
      </c>
      <c r="BL165" s="14" t="s">
        <v>83</v>
      </c>
      <c r="BM165" s="190" t="s">
        <v>280</v>
      </c>
    </row>
    <row r="166" spans="1:65" s="2" customFormat="1" ht="24.2" customHeight="1">
      <c r="A166" s="31"/>
      <c r="B166" s="32"/>
      <c r="C166" s="179" t="s">
        <v>281</v>
      </c>
      <c r="D166" s="179" t="s">
        <v>118</v>
      </c>
      <c r="E166" s="180" t="s">
        <v>282</v>
      </c>
      <c r="F166" s="181" t="s">
        <v>283</v>
      </c>
      <c r="G166" s="182" t="s">
        <v>130</v>
      </c>
      <c r="H166" s="183">
        <v>4</v>
      </c>
      <c r="I166" s="184"/>
      <c r="J166" s="185">
        <f t="shared" si="10"/>
        <v>0</v>
      </c>
      <c r="K166" s="181" t="s">
        <v>122</v>
      </c>
      <c r="L166" s="36"/>
      <c r="M166" s="186" t="s">
        <v>1</v>
      </c>
      <c r="N166" s="187" t="s">
        <v>40</v>
      </c>
      <c r="O166" s="68"/>
      <c r="P166" s="188">
        <f t="shared" si="11"/>
        <v>0</v>
      </c>
      <c r="Q166" s="188">
        <v>0</v>
      </c>
      <c r="R166" s="188">
        <f t="shared" si="12"/>
        <v>0</v>
      </c>
      <c r="S166" s="188">
        <v>0</v>
      </c>
      <c r="T166" s="189">
        <f t="shared" si="13"/>
        <v>0</v>
      </c>
      <c r="U166" s="31"/>
      <c r="V166" s="31"/>
      <c r="W166" s="31"/>
      <c r="X166" s="31"/>
      <c r="Y166" s="31"/>
      <c r="Z166" s="31"/>
      <c r="AA166" s="31"/>
      <c r="AB166" s="31"/>
      <c r="AC166" s="31"/>
      <c r="AD166" s="31"/>
      <c r="AE166" s="31"/>
      <c r="AR166" s="190" t="s">
        <v>83</v>
      </c>
      <c r="AT166" s="190" t="s">
        <v>118</v>
      </c>
      <c r="AU166" s="190" t="s">
        <v>85</v>
      </c>
      <c r="AY166" s="14" t="s">
        <v>115</v>
      </c>
      <c r="BE166" s="191">
        <f t="shared" si="14"/>
        <v>0</v>
      </c>
      <c r="BF166" s="191">
        <f t="shared" si="15"/>
        <v>0</v>
      </c>
      <c r="BG166" s="191">
        <f t="shared" si="16"/>
        <v>0</v>
      </c>
      <c r="BH166" s="191">
        <f t="shared" si="17"/>
        <v>0</v>
      </c>
      <c r="BI166" s="191">
        <f t="shared" si="18"/>
        <v>0</v>
      </c>
      <c r="BJ166" s="14" t="s">
        <v>83</v>
      </c>
      <c r="BK166" s="191">
        <f t="shared" si="19"/>
        <v>0</v>
      </c>
      <c r="BL166" s="14" t="s">
        <v>83</v>
      </c>
      <c r="BM166" s="190" t="s">
        <v>284</v>
      </c>
    </row>
    <row r="167" spans="1:65" s="2" customFormat="1" ht="24.2" customHeight="1">
      <c r="A167" s="31"/>
      <c r="B167" s="32"/>
      <c r="C167" s="179" t="s">
        <v>285</v>
      </c>
      <c r="D167" s="179" t="s">
        <v>118</v>
      </c>
      <c r="E167" s="180" t="s">
        <v>286</v>
      </c>
      <c r="F167" s="181" t="s">
        <v>287</v>
      </c>
      <c r="G167" s="182" t="s">
        <v>130</v>
      </c>
      <c r="H167" s="183">
        <v>6</v>
      </c>
      <c r="I167" s="184"/>
      <c r="J167" s="185">
        <f t="shared" si="10"/>
        <v>0</v>
      </c>
      <c r="K167" s="181" t="s">
        <v>122</v>
      </c>
      <c r="L167" s="36"/>
      <c r="M167" s="186" t="s">
        <v>1</v>
      </c>
      <c r="N167" s="187" t="s">
        <v>40</v>
      </c>
      <c r="O167" s="68"/>
      <c r="P167" s="188">
        <f t="shared" si="11"/>
        <v>0</v>
      </c>
      <c r="Q167" s="188">
        <v>0</v>
      </c>
      <c r="R167" s="188">
        <f t="shared" si="12"/>
        <v>0</v>
      </c>
      <c r="S167" s="188">
        <v>0</v>
      </c>
      <c r="T167" s="189">
        <f t="shared" si="13"/>
        <v>0</v>
      </c>
      <c r="U167" s="31"/>
      <c r="V167" s="31"/>
      <c r="W167" s="31"/>
      <c r="X167" s="31"/>
      <c r="Y167" s="31"/>
      <c r="Z167" s="31"/>
      <c r="AA167" s="31"/>
      <c r="AB167" s="31"/>
      <c r="AC167" s="31"/>
      <c r="AD167" s="31"/>
      <c r="AE167" s="31"/>
      <c r="AR167" s="190" t="s">
        <v>83</v>
      </c>
      <c r="AT167" s="190" t="s">
        <v>118</v>
      </c>
      <c r="AU167" s="190" t="s">
        <v>85</v>
      </c>
      <c r="AY167" s="14" t="s">
        <v>115</v>
      </c>
      <c r="BE167" s="191">
        <f t="shared" si="14"/>
        <v>0</v>
      </c>
      <c r="BF167" s="191">
        <f t="shared" si="15"/>
        <v>0</v>
      </c>
      <c r="BG167" s="191">
        <f t="shared" si="16"/>
        <v>0</v>
      </c>
      <c r="BH167" s="191">
        <f t="shared" si="17"/>
        <v>0</v>
      </c>
      <c r="BI167" s="191">
        <f t="shared" si="18"/>
        <v>0</v>
      </c>
      <c r="BJ167" s="14" t="s">
        <v>83</v>
      </c>
      <c r="BK167" s="191">
        <f t="shared" si="19"/>
        <v>0</v>
      </c>
      <c r="BL167" s="14" t="s">
        <v>83</v>
      </c>
      <c r="BM167" s="190" t="s">
        <v>288</v>
      </c>
    </row>
    <row r="168" spans="1:65" s="2" customFormat="1" ht="24.2" customHeight="1">
      <c r="A168" s="31"/>
      <c r="B168" s="32"/>
      <c r="C168" s="179" t="s">
        <v>289</v>
      </c>
      <c r="D168" s="179" t="s">
        <v>118</v>
      </c>
      <c r="E168" s="180" t="s">
        <v>290</v>
      </c>
      <c r="F168" s="181" t="s">
        <v>291</v>
      </c>
      <c r="G168" s="182" t="s">
        <v>130</v>
      </c>
      <c r="H168" s="183">
        <v>8</v>
      </c>
      <c r="I168" s="184"/>
      <c r="J168" s="185">
        <f t="shared" si="10"/>
        <v>0</v>
      </c>
      <c r="K168" s="181" t="s">
        <v>122</v>
      </c>
      <c r="L168" s="36"/>
      <c r="M168" s="186" t="s">
        <v>1</v>
      </c>
      <c r="N168" s="187" t="s">
        <v>40</v>
      </c>
      <c r="O168" s="68"/>
      <c r="P168" s="188">
        <f t="shared" si="11"/>
        <v>0</v>
      </c>
      <c r="Q168" s="188">
        <v>0</v>
      </c>
      <c r="R168" s="188">
        <f t="shared" si="12"/>
        <v>0</v>
      </c>
      <c r="S168" s="188">
        <v>0</v>
      </c>
      <c r="T168" s="189">
        <f t="shared" si="13"/>
        <v>0</v>
      </c>
      <c r="U168" s="31"/>
      <c r="V168" s="31"/>
      <c r="W168" s="31"/>
      <c r="X168" s="31"/>
      <c r="Y168" s="31"/>
      <c r="Z168" s="31"/>
      <c r="AA168" s="31"/>
      <c r="AB168" s="31"/>
      <c r="AC168" s="31"/>
      <c r="AD168" s="31"/>
      <c r="AE168" s="31"/>
      <c r="AR168" s="190" t="s">
        <v>83</v>
      </c>
      <c r="AT168" s="190" t="s">
        <v>118</v>
      </c>
      <c r="AU168" s="190" t="s">
        <v>85</v>
      </c>
      <c r="AY168" s="14" t="s">
        <v>115</v>
      </c>
      <c r="BE168" s="191">
        <f t="shared" si="14"/>
        <v>0</v>
      </c>
      <c r="BF168" s="191">
        <f t="shared" si="15"/>
        <v>0</v>
      </c>
      <c r="BG168" s="191">
        <f t="shared" si="16"/>
        <v>0</v>
      </c>
      <c r="BH168" s="191">
        <f t="shared" si="17"/>
        <v>0</v>
      </c>
      <c r="BI168" s="191">
        <f t="shared" si="18"/>
        <v>0</v>
      </c>
      <c r="BJ168" s="14" t="s">
        <v>83</v>
      </c>
      <c r="BK168" s="191">
        <f t="shared" si="19"/>
        <v>0</v>
      </c>
      <c r="BL168" s="14" t="s">
        <v>83</v>
      </c>
      <c r="BM168" s="190" t="s">
        <v>292</v>
      </c>
    </row>
    <row r="169" spans="1:65" s="2" customFormat="1" ht="24.2" customHeight="1">
      <c r="A169" s="31"/>
      <c r="B169" s="32"/>
      <c r="C169" s="179" t="s">
        <v>293</v>
      </c>
      <c r="D169" s="179" t="s">
        <v>118</v>
      </c>
      <c r="E169" s="180" t="s">
        <v>294</v>
      </c>
      <c r="F169" s="181" t="s">
        <v>295</v>
      </c>
      <c r="G169" s="182" t="s">
        <v>130</v>
      </c>
      <c r="H169" s="183">
        <v>39</v>
      </c>
      <c r="I169" s="184"/>
      <c r="J169" s="185">
        <f t="shared" si="10"/>
        <v>0</v>
      </c>
      <c r="K169" s="181" t="s">
        <v>122</v>
      </c>
      <c r="L169" s="36"/>
      <c r="M169" s="186" t="s">
        <v>1</v>
      </c>
      <c r="N169" s="187" t="s">
        <v>40</v>
      </c>
      <c r="O169" s="68"/>
      <c r="P169" s="188">
        <f t="shared" si="11"/>
        <v>0</v>
      </c>
      <c r="Q169" s="188">
        <v>0</v>
      </c>
      <c r="R169" s="188">
        <f t="shared" si="12"/>
        <v>0</v>
      </c>
      <c r="S169" s="188">
        <v>0</v>
      </c>
      <c r="T169" s="189">
        <f t="shared" si="13"/>
        <v>0</v>
      </c>
      <c r="U169" s="31"/>
      <c r="V169" s="31"/>
      <c r="W169" s="31"/>
      <c r="X169" s="31"/>
      <c r="Y169" s="31"/>
      <c r="Z169" s="31"/>
      <c r="AA169" s="31"/>
      <c r="AB169" s="31"/>
      <c r="AC169" s="31"/>
      <c r="AD169" s="31"/>
      <c r="AE169" s="31"/>
      <c r="AR169" s="190" t="s">
        <v>83</v>
      </c>
      <c r="AT169" s="190" t="s">
        <v>118</v>
      </c>
      <c r="AU169" s="190" t="s">
        <v>85</v>
      </c>
      <c r="AY169" s="14" t="s">
        <v>115</v>
      </c>
      <c r="BE169" s="191">
        <f t="shared" si="14"/>
        <v>0</v>
      </c>
      <c r="BF169" s="191">
        <f t="shared" si="15"/>
        <v>0</v>
      </c>
      <c r="BG169" s="191">
        <f t="shared" si="16"/>
        <v>0</v>
      </c>
      <c r="BH169" s="191">
        <f t="shared" si="17"/>
        <v>0</v>
      </c>
      <c r="BI169" s="191">
        <f t="shared" si="18"/>
        <v>0</v>
      </c>
      <c r="BJ169" s="14" t="s">
        <v>83</v>
      </c>
      <c r="BK169" s="191">
        <f t="shared" si="19"/>
        <v>0</v>
      </c>
      <c r="BL169" s="14" t="s">
        <v>83</v>
      </c>
      <c r="BM169" s="190" t="s">
        <v>296</v>
      </c>
    </row>
    <row r="170" spans="1:65" s="2" customFormat="1" ht="21.75" customHeight="1">
      <c r="A170" s="31"/>
      <c r="B170" s="32"/>
      <c r="C170" s="192" t="s">
        <v>297</v>
      </c>
      <c r="D170" s="192" t="s">
        <v>137</v>
      </c>
      <c r="E170" s="193" t="s">
        <v>298</v>
      </c>
      <c r="F170" s="194" t="s">
        <v>299</v>
      </c>
      <c r="G170" s="195" t="s">
        <v>300</v>
      </c>
      <c r="H170" s="196">
        <v>0.16</v>
      </c>
      <c r="I170" s="197"/>
      <c r="J170" s="198">
        <f t="shared" si="10"/>
        <v>0</v>
      </c>
      <c r="K170" s="194" t="s">
        <v>122</v>
      </c>
      <c r="L170" s="199"/>
      <c r="M170" s="200" t="s">
        <v>1</v>
      </c>
      <c r="N170" s="201" t="s">
        <v>40</v>
      </c>
      <c r="O170" s="68"/>
      <c r="P170" s="188">
        <f t="shared" si="11"/>
        <v>0</v>
      </c>
      <c r="Q170" s="188">
        <v>1</v>
      </c>
      <c r="R170" s="188">
        <f t="shared" si="12"/>
        <v>0.16</v>
      </c>
      <c r="S170" s="188">
        <v>0</v>
      </c>
      <c r="T170" s="189">
        <f t="shared" si="13"/>
        <v>0</v>
      </c>
      <c r="U170" s="31"/>
      <c r="V170" s="31"/>
      <c r="W170" s="31"/>
      <c r="X170" s="31"/>
      <c r="Y170" s="31"/>
      <c r="Z170" s="31"/>
      <c r="AA170" s="31"/>
      <c r="AB170" s="31"/>
      <c r="AC170" s="31"/>
      <c r="AD170" s="31"/>
      <c r="AE170" s="31"/>
      <c r="AR170" s="190" t="s">
        <v>85</v>
      </c>
      <c r="AT170" s="190" t="s">
        <v>137</v>
      </c>
      <c r="AU170" s="190" t="s">
        <v>85</v>
      </c>
      <c r="AY170" s="14" t="s">
        <v>115</v>
      </c>
      <c r="BE170" s="191">
        <f t="shared" si="14"/>
        <v>0</v>
      </c>
      <c r="BF170" s="191">
        <f t="shared" si="15"/>
        <v>0</v>
      </c>
      <c r="BG170" s="191">
        <f t="shared" si="16"/>
        <v>0</v>
      </c>
      <c r="BH170" s="191">
        <f t="shared" si="17"/>
        <v>0</v>
      </c>
      <c r="BI170" s="191">
        <f t="shared" si="18"/>
        <v>0</v>
      </c>
      <c r="BJ170" s="14" t="s">
        <v>83</v>
      </c>
      <c r="BK170" s="191">
        <f t="shared" si="19"/>
        <v>0</v>
      </c>
      <c r="BL170" s="14" t="s">
        <v>83</v>
      </c>
      <c r="BM170" s="190" t="s">
        <v>301</v>
      </c>
    </row>
    <row r="171" spans="1:65" s="2" customFormat="1" ht="24.2" customHeight="1">
      <c r="A171" s="31"/>
      <c r="B171" s="32"/>
      <c r="C171" s="192" t="s">
        <v>302</v>
      </c>
      <c r="D171" s="192" t="s">
        <v>137</v>
      </c>
      <c r="E171" s="193" t="s">
        <v>303</v>
      </c>
      <c r="F171" s="194" t="s">
        <v>304</v>
      </c>
      <c r="G171" s="195" t="s">
        <v>300</v>
      </c>
      <c r="H171" s="196">
        <v>0.04</v>
      </c>
      <c r="I171" s="197"/>
      <c r="J171" s="198">
        <f t="shared" si="10"/>
        <v>0</v>
      </c>
      <c r="K171" s="194" t="s">
        <v>165</v>
      </c>
      <c r="L171" s="199"/>
      <c r="M171" s="200" t="s">
        <v>1</v>
      </c>
      <c r="N171" s="201" t="s">
        <v>40</v>
      </c>
      <c r="O171" s="68"/>
      <c r="P171" s="188">
        <f t="shared" si="11"/>
        <v>0</v>
      </c>
      <c r="Q171" s="188">
        <v>1</v>
      </c>
      <c r="R171" s="188">
        <f t="shared" si="12"/>
        <v>0.04</v>
      </c>
      <c r="S171" s="188">
        <v>0</v>
      </c>
      <c r="T171" s="189">
        <f t="shared" si="13"/>
        <v>0</v>
      </c>
      <c r="U171" s="31"/>
      <c r="V171" s="31"/>
      <c r="W171" s="31"/>
      <c r="X171" s="31"/>
      <c r="Y171" s="31"/>
      <c r="Z171" s="31"/>
      <c r="AA171" s="31"/>
      <c r="AB171" s="31"/>
      <c r="AC171" s="31"/>
      <c r="AD171" s="31"/>
      <c r="AE171" s="31"/>
      <c r="AR171" s="190" t="s">
        <v>186</v>
      </c>
      <c r="AT171" s="190" t="s">
        <v>137</v>
      </c>
      <c r="AU171" s="190" t="s">
        <v>85</v>
      </c>
      <c r="AY171" s="14" t="s">
        <v>115</v>
      </c>
      <c r="BE171" s="191">
        <f t="shared" si="14"/>
        <v>0</v>
      </c>
      <c r="BF171" s="191">
        <f t="shared" si="15"/>
        <v>0</v>
      </c>
      <c r="BG171" s="191">
        <f t="shared" si="16"/>
        <v>0</v>
      </c>
      <c r="BH171" s="191">
        <f t="shared" si="17"/>
        <v>0</v>
      </c>
      <c r="BI171" s="191">
        <f t="shared" si="18"/>
        <v>0</v>
      </c>
      <c r="BJ171" s="14" t="s">
        <v>83</v>
      </c>
      <c r="BK171" s="191">
        <f t="shared" si="19"/>
        <v>0</v>
      </c>
      <c r="BL171" s="14" t="s">
        <v>186</v>
      </c>
      <c r="BM171" s="190" t="s">
        <v>305</v>
      </c>
    </row>
    <row r="172" spans="1:65" s="2" customFormat="1" ht="33" customHeight="1">
      <c r="A172" s="31"/>
      <c r="B172" s="32"/>
      <c r="C172" s="179" t="s">
        <v>306</v>
      </c>
      <c r="D172" s="179" t="s">
        <v>118</v>
      </c>
      <c r="E172" s="180" t="s">
        <v>307</v>
      </c>
      <c r="F172" s="181" t="s">
        <v>308</v>
      </c>
      <c r="G172" s="182" t="s">
        <v>309</v>
      </c>
      <c r="H172" s="183">
        <v>200</v>
      </c>
      <c r="I172" s="184"/>
      <c r="J172" s="185">
        <f t="shared" si="10"/>
        <v>0</v>
      </c>
      <c r="K172" s="181" t="s">
        <v>122</v>
      </c>
      <c r="L172" s="36"/>
      <c r="M172" s="186" t="s">
        <v>1</v>
      </c>
      <c r="N172" s="187" t="s">
        <v>40</v>
      </c>
      <c r="O172" s="68"/>
      <c r="P172" s="188">
        <f t="shared" si="11"/>
        <v>0</v>
      </c>
      <c r="Q172" s="188">
        <v>0</v>
      </c>
      <c r="R172" s="188">
        <f t="shared" si="12"/>
        <v>0</v>
      </c>
      <c r="S172" s="188">
        <v>0</v>
      </c>
      <c r="T172" s="189">
        <f t="shared" si="13"/>
        <v>0</v>
      </c>
      <c r="U172" s="31"/>
      <c r="V172" s="31"/>
      <c r="W172" s="31"/>
      <c r="X172" s="31"/>
      <c r="Y172" s="31"/>
      <c r="Z172" s="31"/>
      <c r="AA172" s="31"/>
      <c r="AB172" s="31"/>
      <c r="AC172" s="31"/>
      <c r="AD172" s="31"/>
      <c r="AE172" s="31"/>
      <c r="AR172" s="190" t="s">
        <v>132</v>
      </c>
      <c r="AT172" s="190" t="s">
        <v>118</v>
      </c>
      <c r="AU172" s="190" t="s">
        <v>85</v>
      </c>
      <c r="AY172" s="14" t="s">
        <v>115</v>
      </c>
      <c r="BE172" s="191">
        <f t="shared" si="14"/>
        <v>0</v>
      </c>
      <c r="BF172" s="191">
        <f t="shared" si="15"/>
        <v>0</v>
      </c>
      <c r="BG172" s="191">
        <f t="shared" si="16"/>
        <v>0</v>
      </c>
      <c r="BH172" s="191">
        <f t="shared" si="17"/>
        <v>0</v>
      </c>
      <c r="BI172" s="191">
        <f t="shared" si="18"/>
        <v>0</v>
      </c>
      <c r="BJ172" s="14" t="s">
        <v>83</v>
      </c>
      <c r="BK172" s="191">
        <f t="shared" si="19"/>
        <v>0</v>
      </c>
      <c r="BL172" s="14" t="s">
        <v>132</v>
      </c>
      <c r="BM172" s="190" t="s">
        <v>310</v>
      </c>
    </row>
    <row r="173" spans="1:65" s="2" customFormat="1" ht="24.2" customHeight="1">
      <c r="A173" s="31"/>
      <c r="B173" s="32"/>
      <c r="C173" s="179" t="s">
        <v>311</v>
      </c>
      <c r="D173" s="179" t="s">
        <v>118</v>
      </c>
      <c r="E173" s="180" t="s">
        <v>312</v>
      </c>
      <c r="F173" s="181" t="s">
        <v>313</v>
      </c>
      <c r="G173" s="182" t="s">
        <v>309</v>
      </c>
      <c r="H173" s="183">
        <v>2</v>
      </c>
      <c r="I173" s="184"/>
      <c r="J173" s="185">
        <f t="shared" si="10"/>
        <v>0</v>
      </c>
      <c r="K173" s="181" t="s">
        <v>165</v>
      </c>
      <c r="L173" s="36"/>
      <c r="M173" s="186" t="s">
        <v>1</v>
      </c>
      <c r="N173" s="187" t="s">
        <v>40</v>
      </c>
      <c r="O173" s="68"/>
      <c r="P173" s="188">
        <f t="shared" si="11"/>
        <v>0</v>
      </c>
      <c r="Q173" s="188">
        <v>5E-05</v>
      </c>
      <c r="R173" s="188">
        <f t="shared" si="12"/>
        <v>0.0001</v>
      </c>
      <c r="S173" s="188">
        <v>0</v>
      </c>
      <c r="T173" s="189">
        <f t="shared" si="13"/>
        <v>0</v>
      </c>
      <c r="U173" s="31"/>
      <c r="V173" s="31"/>
      <c r="W173" s="31"/>
      <c r="X173" s="31"/>
      <c r="Y173" s="31"/>
      <c r="Z173" s="31"/>
      <c r="AA173" s="31"/>
      <c r="AB173" s="31"/>
      <c r="AC173" s="31"/>
      <c r="AD173" s="31"/>
      <c r="AE173" s="31"/>
      <c r="AR173" s="190" t="s">
        <v>132</v>
      </c>
      <c r="AT173" s="190" t="s">
        <v>118</v>
      </c>
      <c r="AU173" s="190" t="s">
        <v>85</v>
      </c>
      <c r="AY173" s="14" t="s">
        <v>115</v>
      </c>
      <c r="BE173" s="191">
        <f t="shared" si="14"/>
        <v>0</v>
      </c>
      <c r="BF173" s="191">
        <f t="shared" si="15"/>
        <v>0</v>
      </c>
      <c r="BG173" s="191">
        <f t="shared" si="16"/>
        <v>0</v>
      </c>
      <c r="BH173" s="191">
        <f t="shared" si="17"/>
        <v>0</v>
      </c>
      <c r="BI173" s="191">
        <f t="shared" si="18"/>
        <v>0</v>
      </c>
      <c r="BJ173" s="14" t="s">
        <v>83</v>
      </c>
      <c r="BK173" s="191">
        <f t="shared" si="19"/>
        <v>0</v>
      </c>
      <c r="BL173" s="14" t="s">
        <v>132</v>
      </c>
      <c r="BM173" s="190" t="s">
        <v>314</v>
      </c>
    </row>
    <row r="174" spans="1:65" s="2" customFormat="1" ht="24.2" customHeight="1">
      <c r="A174" s="31"/>
      <c r="B174" s="32"/>
      <c r="C174" s="179" t="s">
        <v>315</v>
      </c>
      <c r="D174" s="179" t="s">
        <v>118</v>
      </c>
      <c r="E174" s="180" t="s">
        <v>316</v>
      </c>
      <c r="F174" s="181" t="s">
        <v>317</v>
      </c>
      <c r="G174" s="182" t="s">
        <v>318</v>
      </c>
      <c r="H174" s="183">
        <v>8</v>
      </c>
      <c r="I174" s="184"/>
      <c r="J174" s="185">
        <f t="shared" si="10"/>
        <v>0</v>
      </c>
      <c r="K174" s="181" t="s">
        <v>122</v>
      </c>
      <c r="L174" s="36"/>
      <c r="M174" s="186" t="s">
        <v>1</v>
      </c>
      <c r="N174" s="187" t="s">
        <v>40</v>
      </c>
      <c r="O174" s="68"/>
      <c r="P174" s="188">
        <f t="shared" si="11"/>
        <v>0</v>
      </c>
      <c r="Q174" s="188">
        <v>0</v>
      </c>
      <c r="R174" s="188">
        <f t="shared" si="12"/>
        <v>0</v>
      </c>
      <c r="S174" s="188">
        <v>0</v>
      </c>
      <c r="T174" s="189">
        <f t="shared" si="13"/>
        <v>0</v>
      </c>
      <c r="U174" s="31"/>
      <c r="V174" s="31"/>
      <c r="W174" s="31"/>
      <c r="X174" s="31"/>
      <c r="Y174" s="31"/>
      <c r="Z174" s="31"/>
      <c r="AA174" s="31"/>
      <c r="AB174" s="31"/>
      <c r="AC174" s="31"/>
      <c r="AD174" s="31"/>
      <c r="AE174" s="31"/>
      <c r="AR174" s="190" t="s">
        <v>132</v>
      </c>
      <c r="AT174" s="190" t="s">
        <v>118</v>
      </c>
      <c r="AU174" s="190" t="s">
        <v>85</v>
      </c>
      <c r="AY174" s="14" t="s">
        <v>115</v>
      </c>
      <c r="BE174" s="191">
        <f t="shared" si="14"/>
        <v>0</v>
      </c>
      <c r="BF174" s="191">
        <f t="shared" si="15"/>
        <v>0</v>
      </c>
      <c r="BG174" s="191">
        <f t="shared" si="16"/>
        <v>0</v>
      </c>
      <c r="BH174" s="191">
        <f t="shared" si="17"/>
        <v>0</v>
      </c>
      <c r="BI174" s="191">
        <f t="shared" si="18"/>
        <v>0</v>
      </c>
      <c r="BJ174" s="14" t="s">
        <v>83</v>
      </c>
      <c r="BK174" s="191">
        <f t="shared" si="19"/>
        <v>0</v>
      </c>
      <c r="BL174" s="14" t="s">
        <v>132</v>
      </c>
      <c r="BM174" s="190" t="s">
        <v>319</v>
      </c>
    </row>
    <row r="175" spans="1:65" s="2" customFormat="1" ht="24.2" customHeight="1">
      <c r="A175" s="31"/>
      <c r="B175" s="32"/>
      <c r="C175" s="192" t="s">
        <v>320</v>
      </c>
      <c r="D175" s="192" t="s">
        <v>137</v>
      </c>
      <c r="E175" s="193" t="s">
        <v>321</v>
      </c>
      <c r="F175" s="194" t="s">
        <v>322</v>
      </c>
      <c r="G175" s="195" t="s">
        <v>300</v>
      </c>
      <c r="H175" s="196">
        <v>0.45</v>
      </c>
      <c r="I175" s="197"/>
      <c r="J175" s="198">
        <f t="shared" si="10"/>
        <v>0</v>
      </c>
      <c r="K175" s="194" t="s">
        <v>122</v>
      </c>
      <c r="L175" s="199"/>
      <c r="M175" s="200" t="s">
        <v>1</v>
      </c>
      <c r="N175" s="201" t="s">
        <v>40</v>
      </c>
      <c r="O175" s="68"/>
      <c r="P175" s="188">
        <f t="shared" si="11"/>
        <v>0</v>
      </c>
      <c r="Q175" s="188">
        <v>1</v>
      </c>
      <c r="R175" s="188">
        <f t="shared" si="12"/>
        <v>0.45</v>
      </c>
      <c r="S175" s="188">
        <v>0</v>
      </c>
      <c r="T175" s="189">
        <f t="shared" si="13"/>
        <v>0</v>
      </c>
      <c r="U175" s="31"/>
      <c r="V175" s="31"/>
      <c r="W175" s="31"/>
      <c r="X175" s="31"/>
      <c r="Y175" s="31"/>
      <c r="Z175" s="31"/>
      <c r="AA175" s="31"/>
      <c r="AB175" s="31"/>
      <c r="AC175" s="31"/>
      <c r="AD175" s="31"/>
      <c r="AE175" s="31"/>
      <c r="AR175" s="190" t="s">
        <v>186</v>
      </c>
      <c r="AT175" s="190" t="s">
        <v>137</v>
      </c>
      <c r="AU175" s="190" t="s">
        <v>85</v>
      </c>
      <c r="AY175" s="14" t="s">
        <v>115</v>
      </c>
      <c r="BE175" s="191">
        <f t="shared" si="14"/>
        <v>0</v>
      </c>
      <c r="BF175" s="191">
        <f t="shared" si="15"/>
        <v>0</v>
      </c>
      <c r="BG175" s="191">
        <f t="shared" si="16"/>
        <v>0</v>
      </c>
      <c r="BH175" s="191">
        <f t="shared" si="17"/>
        <v>0</v>
      </c>
      <c r="BI175" s="191">
        <f t="shared" si="18"/>
        <v>0</v>
      </c>
      <c r="BJ175" s="14" t="s">
        <v>83</v>
      </c>
      <c r="BK175" s="191">
        <f t="shared" si="19"/>
        <v>0</v>
      </c>
      <c r="BL175" s="14" t="s">
        <v>186</v>
      </c>
      <c r="BM175" s="190" t="s">
        <v>323</v>
      </c>
    </row>
    <row r="176" spans="1:65" s="2" customFormat="1" ht="24.2" customHeight="1">
      <c r="A176" s="31"/>
      <c r="B176" s="32"/>
      <c r="C176" s="192" t="s">
        <v>324</v>
      </c>
      <c r="D176" s="192" t="s">
        <v>137</v>
      </c>
      <c r="E176" s="193" t="s">
        <v>325</v>
      </c>
      <c r="F176" s="194" t="s">
        <v>326</v>
      </c>
      <c r="G176" s="195" t="s">
        <v>130</v>
      </c>
      <c r="H176" s="196">
        <v>2</v>
      </c>
      <c r="I176" s="197"/>
      <c r="J176" s="198">
        <f t="shared" si="10"/>
        <v>0</v>
      </c>
      <c r="K176" s="194" t="s">
        <v>1</v>
      </c>
      <c r="L176" s="199"/>
      <c r="M176" s="200" t="s">
        <v>1</v>
      </c>
      <c r="N176" s="201" t="s">
        <v>40</v>
      </c>
      <c r="O176" s="68"/>
      <c r="P176" s="188">
        <f t="shared" si="11"/>
        <v>0</v>
      </c>
      <c r="Q176" s="188">
        <v>0</v>
      </c>
      <c r="R176" s="188">
        <f t="shared" si="12"/>
        <v>0</v>
      </c>
      <c r="S176" s="188">
        <v>0</v>
      </c>
      <c r="T176" s="189">
        <f t="shared" si="13"/>
        <v>0</v>
      </c>
      <c r="U176" s="31"/>
      <c r="V176" s="31"/>
      <c r="W176" s="31"/>
      <c r="X176" s="31"/>
      <c r="Y176" s="31"/>
      <c r="Z176" s="31"/>
      <c r="AA176" s="31"/>
      <c r="AB176" s="31"/>
      <c r="AC176" s="31"/>
      <c r="AD176" s="31"/>
      <c r="AE176" s="31"/>
      <c r="AR176" s="190" t="s">
        <v>166</v>
      </c>
      <c r="AT176" s="190" t="s">
        <v>137</v>
      </c>
      <c r="AU176" s="190" t="s">
        <v>85</v>
      </c>
      <c r="AY176" s="14" t="s">
        <v>115</v>
      </c>
      <c r="BE176" s="191">
        <f t="shared" si="14"/>
        <v>0</v>
      </c>
      <c r="BF176" s="191">
        <f t="shared" si="15"/>
        <v>0</v>
      </c>
      <c r="BG176" s="191">
        <f t="shared" si="16"/>
        <v>0</v>
      </c>
      <c r="BH176" s="191">
        <f t="shared" si="17"/>
        <v>0</v>
      </c>
      <c r="BI176" s="191">
        <f t="shared" si="18"/>
        <v>0</v>
      </c>
      <c r="BJ176" s="14" t="s">
        <v>83</v>
      </c>
      <c r="BK176" s="191">
        <f t="shared" si="19"/>
        <v>0</v>
      </c>
      <c r="BL176" s="14" t="s">
        <v>167</v>
      </c>
      <c r="BM176" s="190" t="s">
        <v>327</v>
      </c>
    </row>
    <row r="177" spans="1:65" s="2" customFormat="1" ht="33" customHeight="1">
      <c r="A177" s="31"/>
      <c r="B177" s="32"/>
      <c r="C177" s="179" t="s">
        <v>328</v>
      </c>
      <c r="D177" s="179" t="s">
        <v>118</v>
      </c>
      <c r="E177" s="180" t="s">
        <v>329</v>
      </c>
      <c r="F177" s="181" t="s">
        <v>330</v>
      </c>
      <c r="G177" s="182" t="s">
        <v>130</v>
      </c>
      <c r="H177" s="183">
        <v>2</v>
      </c>
      <c r="I177" s="184"/>
      <c r="J177" s="185">
        <f t="shared" si="10"/>
        <v>0</v>
      </c>
      <c r="K177" s="181" t="s">
        <v>122</v>
      </c>
      <c r="L177" s="36"/>
      <c r="M177" s="186" t="s">
        <v>1</v>
      </c>
      <c r="N177" s="187" t="s">
        <v>40</v>
      </c>
      <c r="O177" s="68"/>
      <c r="P177" s="188">
        <f t="shared" si="11"/>
        <v>0</v>
      </c>
      <c r="Q177" s="188">
        <v>0</v>
      </c>
      <c r="R177" s="188">
        <f t="shared" si="12"/>
        <v>0</v>
      </c>
      <c r="S177" s="188">
        <v>0</v>
      </c>
      <c r="T177" s="189">
        <f t="shared" si="13"/>
        <v>0</v>
      </c>
      <c r="U177" s="31"/>
      <c r="V177" s="31"/>
      <c r="W177" s="31"/>
      <c r="X177" s="31"/>
      <c r="Y177" s="31"/>
      <c r="Z177" s="31"/>
      <c r="AA177" s="31"/>
      <c r="AB177" s="31"/>
      <c r="AC177" s="31"/>
      <c r="AD177" s="31"/>
      <c r="AE177" s="31"/>
      <c r="AR177" s="190" t="s">
        <v>167</v>
      </c>
      <c r="AT177" s="190" t="s">
        <v>118</v>
      </c>
      <c r="AU177" s="190" t="s">
        <v>85</v>
      </c>
      <c r="AY177" s="14" t="s">
        <v>115</v>
      </c>
      <c r="BE177" s="191">
        <f t="shared" si="14"/>
        <v>0</v>
      </c>
      <c r="BF177" s="191">
        <f t="shared" si="15"/>
        <v>0</v>
      </c>
      <c r="BG177" s="191">
        <f t="shared" si="16"/>
        <v>0</v>
      </c>
      <c r="BH177" s="191">
        <f t="shared" si="17"/>
        <v>0</v>
      </c>
      <c r="BI177" s="191">
        <f t="shared" si="18"/>
        <v>0</v>
      </c>
      <c r="BJ177" s="14" t="s">
        <v>83</v>
      </c>
      <c r="BK177" s="191">
        <f t="shared" si="19"/>
        <v>0</v>
      </c>
      <c r="BL177" s="14" t="s">
        <v>167</v>
      </c>
      <c r="BM177" s="190" t="s">
        <v>331</v>
      </c>
    </row>
    <row r="178" spans="1:65" s="2" customFormat="1" ht="37.9" customHeight="1">
      <c r="A178" s="31"/>
      <c r="B178" s="32"/>
      <c r="C178" s="179" t="s">
        <v>332</v>
      </c>
      <c r="D178" s="179" t="s">
        <v>118</v>
      </c>
      <c r="E178" s="180" t="s">
        <v>333</v>
      </c>
      <c r="F178" s="181" t="s">
        <v>334</v>
      </c>
      <c r="G178" s="182" t="s">
        <v>130</v>
      </c>
      <c r="H178" s="183">
        <v>2</v>
      </c>
      <c r="I178" s="184"/>
      <c r="J178" s="185">
        <f t="shared" si="10"/>
        <v>0</v>
      </c>
      <c r="K178" s="181" t="s">
        <v>122</v>
      </c>
      <c r="L178" s="36"/>
      <c r="M178" s="186" t="s">
        <v>1</v>
      </c>
      <c r="N178" s="187" t="s">
        <v>40</v>
      </c>
      <c r="O178" s="68"/>
      <c r="P178" s="188">
        <f t="shared" si="11"/>
        <v>0</v>
      </c>
      <c r="Q178" s="188">
        <v>0</v>
      </c>
      <c r="R178" s="188">
        <f t="shared" si="12"/>
        <v>0</v>
      </c>
      <c r="S178" s="188">
        <v>0</v>
      </c>
      <c r="T178" s="189">
        <f t="shared" si="13"/>
        <v>0</v>
      </c>
      <c r="U178" s="31"/>
      <c r="V178" s="31"/>
      <c r="W178" s="31"/>
      <c r="X178" s="31"/>
      <c r="Y178" s="31"/>
      <c r="Z178" s="31"/>
      <c r="AA178" s="31"/>
      <c r="AB178" s="31"/>
      <c r="AC178" s="31"/>
      <c r="AD178" s="31"/>
      <c r="AE178" s="31"/>
      <c r="AR178" s="190" t="s">
        <v>167</v>
      </c>
      <c r="AT178" s="190" t="s">
        <v>118</v>
      </c>
      <c r="AU178" s="190" t="s">
        <v>85</v>
      </c>
      <c r="AY178" s="14" t="s">
        <v>115</v>
      </c>
      <c r="BE178" s="191">
        <f t="shared" si="14"/>
        <v>0</v>
      </c>
      <c r="BF178" s="191">
        <f t="shared" si="15"/>
        <v>0</v>
      </c>
      <c r="BG178" s="191">
        <f t="shared" si="16"/>
        <v>0</v>
      </c>
      <c r="BH178" s="191">
        <f t="shared" si="17"/>
        <v>0</v>
      </c>
      <c r="BI178" s="191">
        <f t="shared" si="18"/>
        <v>0</v>
      </c>
      <c r="BJ178" s="14" t="s">
        <v>83</v>
      </c>
      <c r="BK178" s="191">
        <f t="shared" si="19"/>
        <v>0</v>
      </c>
      <c r="BL178" s="14" t="s">
        <v>167</v>
      </c>
      <c r="BM178" s="190" t="s">
        <v>335</v>
      </c>
    </row>
    <row r="179" spans="1:65" s="2" customFormat="1" ht="16.5" customHeight="1">
      <c r="A179" s="31"/>
      <c r="B179" s="32"/>
      <c r="C179" s="192" t="s">
        <v>336</v>
      </c>
      <c r="D179" s="192" t="s">
        <v>137</v>
      </c>
      <c r="E179" s="193" t="s">
        <v>337</v>
      </c>
      <c r="F179" s="194" t="s">
        <v>338</v>
      </c>
      <c r="G179" s="195" t="s">
        <v>121</v>
      </c>
      <c r="H179" s="196">
        <v>12</v>
      </c>
      <c r="I179" s="197"/>
      <c r="J179" s="198">
        <f t="shared" si="10"/>
        <v>0</v>
      </c>
      <c r="K179" s="194" t="s">
        <v>1</v>
      </c>
      <c r="L179" s="199"/>
      <c r="M179" s="200" t="s">
        <v>1</v>
      </c>
      <c r="N179" s="201" t="s">
        <v>40</v>
      </c>
      <c r="O179" s="68"/>
      <c r="P179" s="188">
        <f t="shared" si="11"/>
        <v>0</v>
      </c>
      <c r="Q179" s="188">
        <v>0</v>
      </c>
      <c r="R179" s="188">
        <f t="shared" si="12"/>
        <v>0</v>
      </c>
      <c r="S179" s="188">
        <v>0</v>
      </c>
      <c r="T179" s="189">
        <f t="shared" si="13"/>
        <v>0</v>
      </c>
      <c r="U179" s="31"/>
      <c r="V179" s="31"/>
      <c r="W179" s="31"/>
      <c r="X179" s="31"/>
      <c r="Y179" s="31"/>
      <c r="Z179" s="31"/>
      <c r="AA179" s="31"/>
      <c r="AB179" s="31"/>
      <c r="AC179" s="31"/>
      <c r="AD179" s="31"/>
      <c r="AE179" s="31"/>
      <c r="AR179" s="190" t="s">
        <v>166</v>
      </c>
      <c r="AT179" s="190" t="s">
        <v>137</v>
      </c>
      <c r="AU179" s="190" t="s">
        <v>85</v>
      </c>
      <c r="AY179" s="14" t="s">
        <v>115</v>
      </c>
      <c r="BE179" s="191">
        <f t="shared" si="14"/>
        <v>0</v>
      </c>
      <c r="BF179" s="191">
        <f t="shared" si="15"/>
        <v>0</v>
      </c>
      <c r="BG179" s="191">
        <f t="shared" si="16"/>
        <v>0</v>
      </c>
      <c r="BH179" s="191">
        <f t="shared" si="17"/>
        <v>0</v>
      </c>
      <c r="BI179" s="191">
        <f t="shared" si="18"/>
        <v>0</v>
      </c>
      <c r="BJ179" s="14" t="s">
        <v>83</v>
      </c>
      <c r="BK179" s="191">
        <f t="shared" si="19"/>
        <v>0</v>
      </c>
      <c r="BL179" s="14" t="s">
        <v>167</v>
      </c>
      <c r="BM179" s="190" t="s">
        <v>339</v>
      </c>
    </row>
    <row r="180" spans="1:65" s="2" customFormat="1" ht="16.5" customHeight="1">
      <c r="A180" s="31"/>
      <c r="B180" s="32"/>
      <c r="C180" s="179" t="s">
        <v>340</v>
      </c>
      <c r="D180" s="179" t="s">
        <v>118</v>
      </c>
      <c r="E180" s="180" t="s">
        <v>337</v>
      </c>
      <c r="F180" s="181" t="s">
        <v>341</v>
      </c>
      <c r="G180" s="182" t="s">
        <v>121</v>
      </c>
      <c r="H180" s="183">
        <v>12</v>
      </c>
      <c r="I180" s="184"/>
      <c r="J180" s="185">
        <f t="shared" si="10"/>
        <v>0</v>
      </c>
      <c r="K180" s="181" t="s">
        <v>1</v>
      </c>
      <c r="L180" s="36"/>
      <c r="M180" s="186" t="s">
        <v>1</v>
      </c>
      <c r="N180" s="187" t="s">
        <v>40</v>
      </c>
      <c r="O180" s="68"/>
      <c r="P180" s="188">
        <f t="shared" si="11"/>
        <v>0</v>
      </c>
      <c r="Q180" s="188">
        <v>0</v>
      </c>
      <c r="R180" s="188">
        <f t="shared" si="12"/>
        <v>0</v>
      </c>
      <c r="S180" s="188">
        <v>0</v>
      </c>
      <c r="T180" s="189">
        <f t="shared" si="13"/>
        <v>0</v>
      </c>
      <c r="U180" s="31"/>
      <c r="V180" s="31"/>
      <c r="W180" s="31"/>
      <c r="X180" s="31"/>
      <c r="Y180" s="31"/>
      <c r="Z180" s="31"/>
      <c r="AA180" s="31"/>
      <c r="AB180" s="31"/>
      <c r="AC180" s="31"/>
      <c r="AD180" s="31"/>
      <c r="AE180" s="31"/>
      <c r="AR180" s="190" t="s">
        <v>167</v>
      </c>
      <c r="AT180" s="190" t="s">
        <v>118</v>
      </c>
      <c r="AU180" s="190" t="s">
        <v>85</v>
      </c>
      <c r="AY180" s="14" t="s">
        <v>115</v>
      </c>
      <c r="BE180" s="191">
        <f t="shared" si="14"/>
        <v>0</v>
      </c>
      <c r="BF180" s="191">
        <f t="shared" si="15"/>
        <v>0</v>
      </c>
      <c r="BG180" s="191">
        <f t="shared" si="16"/>
        <v>0</v>
      </c>
      <c r="BH180" s="191">
        <f t="shared" si="17"/>
        <v>0</v>
      </c>
      <c r="BI180" s="191">
        <f t="shared" si="18"/>
        <v>0</v>
      </c>
      <c r="BJ180" s="14" t="s">
        <v>83</v>
      </c>
      <c r="BK180" s="191">
        <f t="shared" si="19"/>
        <v>0</v>
      </c>
      <c r="BL180" s="14" t="s">
        <v>167</v>
      </c>
      <c r="BM180" s="190" t="s">
        <v>342</v>
      </c>
    </row>
    <row r="181" spans="1:65" s="2" customFormat="1" ht="33" customHeight="1">
      <c r="A181" s="31"/>
      <c r="B181" s="32"/>
      <c r="C181" s="179" t="s">
        <v>343</v>
      </c>
      <c r="D181" s="179" t="s">
        <v>118</v>
      </c>
      <c r="E181" s="180" t="s">
        <v>344</v>
      </c>
      <c r="F181" s="181" t="s">
        <v>345</v>
      </c>
      <c r="G181" s="182" t="s">
        <v>130</v>
      </c>
      <c r="H181" s="183">
        <v>6</v>
      </c>
      <c r="I181" s="184"/>
      <c r="J181" s="185">
        <f t="shared" si="10"/>
        <v>0</v>
      </c>
      <c r="K181" s="181" t="s">
        <v>122</v>
      </c>
      <c r="L181" s="36"/>
      <c r="M181" s="186" t="s">
        <v>1</v>
      </c>
      <c r="N181" s="187" t="s">
        <v>40</v>
      </c>
      <c r="O181" s="68"/>
      <c r="P181" s="188">
        <f t="shared" si="11"/>
        <v>0</v>
      </c>
      <c r="Q181" s="188">
        <v>0</v>
      </c>
      <c r="R181" s="188">
        <f t="shared" si="12"/>
        <v>0</v>
      </c>
      <c r="S181" s="188">
        <v>0</v>
      </c>
      <c r="T181" s="189">
        <f t="shared" si="13"/>
        <v>0</v>
      </c>
      <c r="U181" s="31"/>
      <c r="V181" s="31"/>
      <c r="W181" s="31"/>
      <c r="X181" s="31"/>
      <c r="Y181" s="31"/>
      <c r="Z181" s="31"/>
      <c r="AA181" s="31"/>
      <c r="AB181" s="31"/>
      <c r="AC181" s="31"/>
      <c r="AD181" s="31"/>
      <c r="AE181" s="31"/>
      <c r="AR181" s="190" t="s">
        <v>83</v>
      </c>
      <c r="AT181" s="190" t="s">
        <v>118</v>
      </c>
      <c r="AU181" s="190" t="s">
        <v>85</v>
      </c>
      <c r="AY181" s="14" t="s">
        <v>115</v>
      </c>
      <c r="BE181" s="191">
        <f t="shared" si="14"/>
        <v>0</v>
      </c>
      <c r="BF181" s="191">
        <f t="shared" si="15"/>
        <v>0</v>
      </c>
      <c r="BG181" s="191">
        <f t="shared" si="16"/>
        <v>0</v>
      </c>
      <c r="BH181" s="191">
        <f t="shared" si="17"/>
        <v>0</v>
      </c>
      <c r="BI181" s="191">
        <f t="shared" si="18"/>
        <v>0</v>
      </c>
      <c r="BJ181" s="14" t="s">
        <v>83</v>
      </c>
      <c r="BK181" s="191">
        <f t="shared" si="19"/>
        <v>0</v>
      </c>
      <c r="BL181" s="14" t="s">
        <v>83</v>
      </c>
      <c r="BM181" s="190" t="s">
        <v>346</v>
      </c>
    </row>
    <row r="182" spans="1:65" s="2" customFormat="1" ht="37.9" customHeight="1">
      <c r="A182" s="31"/>
      <c r="B182" s="32"/>
      <c r="C182" s="179" t="s">
        <v>347</v>
      </c>
      <c r="D182" s="179" t="s">
        <v>118</v>
      </c>
      <c r="E182" s="180" t="s">
        <v>348</v>
      </c>
      <c r="F182" s="181" t="s">
        <v>349</v>
      </c>
      <c r="G182" s="182" t="s">
        <v>130</v>
      </c>
      <c r="H182" s="183">
        <v>6</v>
      </c>
      <c r="I182" s="184"/>
      <c r="J182" s="185">
        <f t="shared" si="10"/>
        <v>0</v>
      </c>
      <c r="K182" s="181" t="s">
        <v>122</v>
      </c>
      <c r="L182" s="36"/>
      <c r="M182" s="186" t="s">
        <v>1</v>
      </c>
      <c r="N182" s="187" t="s">
        <v>40</v>
      </c>
      <c r="O182" s="68"/>
      <c r="P182" s="188">
        <f t="shared" si="11"/>
        <v>0</v>
      </c>
      <c r="Q182" s="188">
        <v>0</v>
      </c>
      <c r="R182" s="188">
        <f t="shared" si="12"/>
        <v>0</v>
      </c>
      <c r="S182" s="188">
        <v>0</v>
      </c>
      <c r="T182" s="189">
        <f t="shared" si="13"/>
        <v>0</v>
      </c>
      <c r="U182" s="31"/>
      <c r="V182" s="31"/>
      <c r="W182" s="31"/>
      <c r="X182" s="31"/>
      <c r="Y182" s="31"/>
      <c r="Z182" s="31"/>
      <c r="AA182" s="31"/>
      <c r="AB182" s="31"/>
      <c r="AC182" s="31"/>
      <c r="AD182" s="31"/>
      <c r="AE182" s="31"/>
      <c r="AR182" s="190" t="s">
        <v>167</v>
      </c>
      <c r="AT182" s="190" t="s">
        <v>118</v>
      </c>
      <c r="AU182" s="190" t="s">
        <v>85</v>
      </c>
      <c r="AY182" s="14" t="s">
        <v>115</v>
      </c>
      <c r="BE182" s="191">
        <f t="shared" si="14"/>
        <v>0</v>
      </c>
      <c r="BF182" s="191">
        <f t="shared" si="15"/>
        <v>0</v>
      </c>
      <c r="BG182" s="191">
        <f t="shared" si="16"/>
        <v>0</v>
      </c>
      <c r="BH182" s="191">
        <f t="shared" si="17"/>
        <v>0</v>
      </c>
      <c r="BI182" s="191">
        <f t="shared" si="18"/>
        <v>0</v>
      </c>
      <c r="BJ182" s="14" t="s">
        <v>83</v>
      </c>
      <c r="BK182" s="191">
        <f t="shared" si="19"/>
        <v>0</v>
      </c>
      <c r="BL182" s="14" t="s">
        <v>167</v>
      </c>
      <c r="BM182" s="190" t="s">
        <v>350</v>
      </c>
    </row>
    <row r="183" spans="1:65" s="2" customFormat="1" ht="37.9" customHeight="1">
      <c r="A183" s="31"/>
      <c r="B183" s="32"/>
      <c r="C183" s="192" t="s">
        <v>351</v>
      </c>
      <c r="D183" s="192" t="s">
        <v>137</v>
      </c>
      <c r="E183" s="193" t="s">
        <v>352</v>
      </c>
      <c r="F183" s="194" t="s">
        <v>353</v>
      </c>
      <c r="G183" s="195" t="s">
        <v>121</v>
      </c>
      <c r="H183" s="196">
        <v>360</v>
      </c>
      <c r="I183" s="197"/>
      <c r="J183" s="198">
        <f t="shared" si="10"/>
        <v>0</v>
      </c>
      <c r="K183" s="194" t="s">
        <v>122</v>
      </c>
      <c r="L183" s="199"/>
      <c r="M183" s="200" t="s">
        <v>1</v>
      </c>
      <c r="N183" s="201" t="s">
        <v>40</v>
      </c>
      <c r="O183" s="68"/>
      <c r="P183" s="188">
        <f t="shared" si="11"/>
        <v>0</v>
      </c>
      <c r="Q183" s="188">
        <v>0.00248</v>
      </c>
      <c r="R183" s="188">
        <f t="shared" si="12"/>
        <v>0.8928</v>
      </c>
      <c r="S183" s="188">
        <v>0</v>
      </c>
      <c r="T183" s="189">
        <f t="shared" si="13"/>
        <v>0</v>
      </c>
      <c r="U183" s="31"/>
      <c r="V183" s="31"/>
      <c r="W183" s="31"/>
      <c r="X183" s="31"/>
      <c r="Y183" s="31"/>
      <c r="Z183" s="31"/>
      <c r="AA183" s="31"/>
      <c r="AB183" s="31"/>
      <c r="AC183" s="31"/>
      <c r="AD183" s="31"/>
      <c r="AE183" s="31"/>
      <c r="AR183" s="190" t="s">
        <v>186</v>
      </c>
      <c r="AT183" s="190" t="s">
        <v>137</v>
      </c>
      <c r="AU183" s="190" t="s">
        <v>85</v>
      </c>
      <c r="AY183" s="14" t="s">
        <v>115</v>
      </c>
      <c r="BE183" s="191">
        <f t="shared" si="14"/>
        <v>0</v>
      </c>
      <c r="BF183" s="191">
        <f t="shared" si="15"/>
        <v>0</v>
      </c>
      <c r="BG183" s="191">
        <f t="shared" si="16"/>
        <v>0</v>
      </c>
      <c r="BH183" s="191">
        <f t="shared" si="17"/>
        <v>0</v>
      </c>
      <c r="BI183" s="191">
        <f t="shared" si="18"/>
        <v>0</v>
      </c>
      <c r="BJ183" s="14" t="s">
        <v>83</v>
      </c>
      <c r="BK183" s="191">
        <f t="shared" si="19"/>
        <v>0</v>
      </c>
      <c r="BL183" s="14" t="s">
        <v>186</v>
      </c>
      <c r="BM183" s="190" t="s">
        <v>354</v>
      </c>
    </row>
    <row r="184" spans="1:65" s="2" customFormat="1" ht="62.65" customHeight="1">
      <c r="A184" s="31"/>
      <c r="B184" s="32"/>
      <c r="C184" s="179" t="s">
        <v>355</v>
      </c>
      <c r="D184" s="179" t="s">
        <v>118</v>
      </c>
      <c r="E184" s="180" t="s">
        <v>356</v>
      </c>
      <c r="F184" s="181" t="s">
        <v>357</v>
      </c>
      <c r="G184" s="182" t="s">
        <v>121</v>
      </c>
      <c r="H184" s="183">
        <v>360</v>
      </c>
      <c r="I184" s="184"/>
      <c r="J184" s="185">
        <f t="shared" si="10"/>
        <v>0</v>
      </c>
      <c r="K184" s="181" t="s">
        <v>122</v>
      </c>
      <c r="L184" s="36"/>
      <c r="M184" s="186" t="s">
        <v>1</v>
      </c>
      <c r="N184" s="187" t="s">
        <v>40</v>
      </c>
      <c r="O184" s="68"/>
      <c r="P184" s="188">
        <f t="shared" si="11"/>
        <v>0</v>
      </c>
      <c r="Q184" s="188">
        <v>0</v>
      </c>
      <c r="R184" s="188">
        <f t="shared" si="12"/>
        <v>0</v>
      </c>
      <c r="S184" s="188">
        <v>0</v>
      </c>
      <c r="T184" s="189">
        <f t="shared" si="13"/>
        <v>0</v>
      </c>
      <c r="U184" s="31"/>
      <c r="V184" s="31"/>
      <c r="W184" s="31"/>
      <c r="X184" s="31"/>
      <c r="Y184" s="31"/>
      <c r="Z184" s="31"/>
      <c r="AA184" s="31"/>
      <c r="AB184" s="31"/>
      <c r="AC184" s="31"/>
      <c r="AD184" s="31"/>
      <c r="AE184" s="31"/>
      <c r="AR184" s="190" t="s">
        <v>167</v>
      </c>
      <c r="AT184" s="190" t="s">
        <v>118</v>
      </c>
      <c r="AU184" s="190" t="s">
        <v>85</v>
      </c>
      <c r="AY184" s="14" t="s">
        <v>115</v>
      </c>
      <c r="BE184" s="191">
        <f t="shared" si="14"/>
        <v>0</v>
      </c>
      <c r="BF184" s="191">
        <f t="shared" si="15"/>
        <v>0</v>
      </c>
      <c r="BG184" s="191">
        <f t="shared" si="16"/>
        <v>0</v>
      </c>
      <c r="BH184" s="191">
        <f t="shared" si="17"/>
        <v>0</v>
      </c>
      <c r="BI184" s="191">
        <f t="shared" si="18"/>
        <v>0</v>
      </c>
      <c r="BJ184" s="14" t="s">
        <v>83</v>
      </c>
      <c r="BK184" s="191">
        <f t="shared" si="19"/>
        <v>0</v>
      </c>
      <c r="BL184" s="14" t="s">
        <v>167</v>
      </c>
      <c r="BM184" s="190" t="s">
        <v>358</v>
      </c>
    </row>
    <row r="185" spans="1:65" s="2" customFormat="1" ht="16.5" customHeight="1">
      <c r="A185" s="31"/>
      <c r="B185" s="32"/>
      <c r="C185" s="192" t="s">
        <v>359</v>
      </c>
      <c r="D185" s="192" t="s">
        <v>137</v>
      </c>
      <c r="E185" s="193" t="s">
        <v>360</v>
      </c>
      <c r="F185" s="194" t="s">
        <v>361</v>
      </c>
      <c r="G185" s="195" t="s">
        <v>130</v>
      </c>
      <c r="H185" s="196">
        <v>24</v>
      </c>
      <c r="I185" s="197"/>
      <c r="J185" s="198">
        <f t="shared" si="10"/>
        <v>0</v>
      </c>
      <c r="K185" s="194" t="s">
        <v>122</v>
      </c>
      <c r="L185" s="199"/>
      <c r="M185" s="200" t="s">
        <v>1</v>
      </c>
      <c r="N185" s="201" t="s">
        <v>40</v>
      </c>
      <c r="O185" s="68"/>
      <c r="P185" s="188">
        <f t="shared" si="11"/>
        <v>0</v>
      </c>
      <c r="Q185" s="188">
        <v>7E-05</v>
      </c>
      <c r="R185" s="188">
        <f t="shared" si="12"/>
        <v>0.0016799999999999999</v>
      </c>
      <c r="S185" s="188">
        <v>0</v>
      </c>
      <c r="T185" s="189">
        <f t="shared" si="13"/>
        <v>0</v>
      </c>
      <c r="U185" s="31"/>
      <c r="V185" s="31"/>
      <c r="W185" s="31"/>
      <c r="X185" s="31"/>
      <c r="Y185" s="31"/>
      <c r="Z185" s="31"/>
      <c r="AA185" s="31"/>
      <c r="AB185" s="31"/>
      <c r="AC185" s="31"/>
      <c r="AD185" s="31"/>
      <c r="AE185" s="31"/>
      <c r="AR185" s="190" t="s">
        <v>85</v>
      </c>
      <c r="AT185" s="190" t="s">
        <v>137</v>
      </c>
      <c r="AU185" s="190" t="s">
        <v>85</v>
      </c>
      <c r="AY185" s="14" t="s">
        <v>115</v>
      </c>
      <c r="BE185" s="191">
        <f t="shared" si="14"/>
        <v>0</v>
      </c>
      <c r="BF185" s="191">
        <f t="shared" si="15"/>
        <v>0</v>
      </c>
      <c r="BG185" s="191">
        <f t="shared" si="16"/>
        <v>0</v>
      </c>
      <c r="BH185" s="191">
        <f t="shared" si="17"/>
        <v>0</v>
      </c>
      <c r="BI185" s="191">
        <f t="shared" si="18"/>
        <v>0</v>
      </c>
      <c r="BJ185" s="14" t="s">
        <v>83</v>
      </c>
      <c r="BK185" s="191">
        <f t="shared" si="19"/>
        <v>0</v>
      </c>
      <c r="BL185" s="14" t="s">
        <v>83</v>
      </c>
      <c r="BM185" s="190" t="s">
        <v>362</v>
      </c>
    </row>
    <row r="186" spans="1:65" s="2" customFormat="1" ht="33" customHeight="1">
      <c r="A186" s="31"/>
      <c r="B186" s="32"/>
      <c r="C186" s="179" t="s">
        <v>363</v>
      </c>
      <c r="D186" s="179" t="s">
        <v>118</v>
      </c>
      <c r="E186" s="180" t="s">
        <v>364</v>
      </c>
      <c r="F186" s="181" t="s">
        <v>365</v>
      </c>
      <c r="G186" s="182" t="s">
        <v>130</v>
      </c>
      <c r="H186" s="183">
        <v>60</v>
      </c>
      <c r="I186" s="184"/>
      <c r="J186" s="185">
        <f t="shared" si="10"/>
        <v>0</v>
      </c>
      <c r="K186" s="181" t="s">
        <v>122</v>
      </c>
      <c r="L186" s="36"/>
      <c r="M186" s="186" t="s">
        <v>1</v>
      </c>
      <c r="N186" s="187" t="s">
        <v>40</v>
      </c>
      <c r="O186" s="68"/>
      <c r="P186" s="188">
        <f t="shared" si="11"/>
        <v>0</v>
      </c>
      <c r="Q186" s="188">
        <v>0</v>
      </c>
      <c r="R186" s="188">
        <f t="shared" si="12"/>
        <v>0</v>
      </c>
      <c r="S186" s="188">
        <v>0</v>
      </c>
      <c r="T186" s="189">
        <f t="shared" si="13"/>
        <v>0</v>
      </c>
      <c r="U186" s="31"/>
      <c r="V186" s="31"/>
      <c r="W186" s="31"/>
      <c r="X186" s="31"/>
      <c r="Y186" s="31"/>
      <c r="Z186" s="31"/>
      <c r="AA186" s="31"/>
      <c r="AB186" s="31"/>
      <c r="AC186" s="31"/>
      <c r="AD186" s="31"/>
      <c r="AE186" s="31"/>
      <c r="AR186" s="190" t="s">
        <v>167</v>
      </c>
      <c r="AT186" s="190" t="s">
        <v>118</v>
      </c>
      <c r="AU186" s="190" t="s">
        <v>85</v>
      </c>
      <c r="AY186" s="14" t="s">
        <v>115</v>
      </c>
      <c r="BE186" s="191">
        <f t="shared" si="14"/>
        <v>0</v>
      </c>
      <c r="BF186" s="191">
        <f t="shared" si="15"/>
        <v>0</v>
      </c>
      <c r="BG186" s="191">
        <f t="shared" si="16"/>
        <v>0</v>
      </c>
      <c r="BH186" s="191">
        <f t="shared" si="17"/>
        <v>0</v>
      </c>
      <c r="BI186" s="191">
        <f t="shared" si="18"/>
        <v>0</v>
      </c>
      <c r="BJ186" s="14" t="s">
        <v>83</v>
      </c>
      <c r="BK186" s="191">
        <f t="shared" si="19"/>
        <v>0</v>
      </c>
      <c r="BL186" s="14" t="s">
        <v>167</v>
      </c>
      <c r="BM186" s="190" t="s">
        <v>366</v>
      </c>
    </row>
    <row r="187" spans="1:65" s="2" customFormat="1" ht="44.25" customHeight="1">
      <c r="A187" s="31"/>
      <c r="B187" s="32"/>
      <c r="C187" s="179" t="s">
        <v>367</v>
      </c>
      <c r="D187" s="179" t="s">
        <v>118</v>
      </c>
      <c r="E187" s="180" t="s">
        <v>368</v>
      </c>
      <c r="F187" s="181" t="s">
        <v>369</v>
      </c>
      <c r="G187" s="182" t="s">
        <v>130</v>
      </c>
      <c r="H187" s="183">
        <v>24</v>
      </c>
      <c r="I187" s="184"/>
      <c r="J187" s="185">
        <f t="shared" si="10"/>
        <v>0</v>
      </c>
      <c r="K187" s="181" t="s">
        <v>122</v>
      </c>
      <c r="L187" s="36"/>
      <c r="M187" s="186" t="s">
        <v>1</v>
      </c>
      <c r="N187" s="187" t="s">
        <v>40</v>
      </c>
      <c r="O187" s="68"/>
      <c r="P187" s="188">
        <f t="shared" si="11"/>
        <v>0</v>
      </c>
      <c r="Q187" s="188">
        <v>0</v>
      </c>
      <c r="R187" s="188">
        <f t="shared" si="12"/>
        <v>0</v>
      </c>
      <c r="S187" s="188">
        <v>0</v>
      </c>
      <c r="T187" s="189">
        <f t="shared" si="13"/>
        <v>0</v>
      </c>
      <c r="U187" s="31"/>
      <c r="V187" s="31"/>
      <c r="W187" s="31"/>
      <c r="X187" s="31"/>
      <c r="Y187" s="31"/>
      <c r="Z187" s="31"/>
      <c r="AA187" s="31"/>
      <c r="AB187" s="31"/>
      <c r="AC187" s="31"/>
      <c r="AD187" s="31"/>
      <c r="AE187" s="31"/>
      <c r="AR187" s="190" t="s">
        <v>83</v>
      </c>
      <c r="AT187" s="190" t="s">
        <v>118</v>
      </c>
      <c r="AU187" s="190" t="s">
        <v>85</v>
      </c>
      <c r="AY187" s="14" t="s">
        <v>115</v>
      </c>
      <c r="BE187" s="191">
        <f t="shared" si="14"/>
        <v>0</v>
      </c>
      <c r="BF187" s="191">
        <f t="shared" si="15"/>
        <v>0</v>
      </c>
      <c r="BG187" s="191">
        <f t="shared" si="16"/>
        <v>0</v>
      </c>
      <c r="BH187" s="191">
        <f t="shared" si="17"/>
        <v>0</v>
      </c>
      <c r="BI187" s="191">
        <f t="shared" si="18"/>
        <v>0</v>
      </c>
      <c r="BJ187" s="14" t="s">
        <v>83</v>
      </c>
      <c r="BK187" s="191">
        <f t="shared" si="19"/>
        <v>0</v>
      </c>
      <c r="BL187" s="14" t="s">
        <v>83</v>
      </c>
      <c r="BM187" s="190" t="s">
        <v>370</v>
      </c>
    </row>
    <row r="188" spans="1:65" s="2" customFormat="1" ht="16.5" customHeight="1">
      <c r="A188" s="31"/>
      <c r="B188" s="32"/>
      <c r="C188" s="192" t="s">
        <v>371</v>
      </c>
      <c r="D188" s="192" t="s">
        <v>137</v>
      </c>
      <c r="E188" s="193" t="s">
        <v>372</v>
      </c>
      <c r="F188" s="194" t="s">
        <v>373</v>
      </c>
      <c r="G188" s="195" t="s">
        <v>130</v>
      </c>
      <c r="H188" s="196">
        <v>6</v>
      </c>
      <c r="I188" s="197"/>
      <c r="J188" s="198">
        <f t="shared" si="10"/>
        <v>0</v>
      </c>
      <c r="K188" s="194" t="s">
        <v>1</v>
      </c>
      <c r="L188" s="199"/>
      <c r="M188" s="200" t="s">
        <v>1</v>
      </c>
      <c r="N188" s="201" t="s">
        <v>40</v>
      </c>
      <c r="O188" s="68"/>
      <c r="P188" s="188">
        <f t="shared" si="11"/>
        <v>0</v>
      </c>
      <c r="Q188" s="188">
        <v>0</v>
      </c>
      <c r="R188" s="188">
        <f t="shared" si="12"/>
        <v>0</v>
      </c>
      <c r="S188" s="188">
        <v>0</v>
      </c>
      <c r="T188" s="189">
        <f t="shared" si="13"/>
        <v>0</v>
      </c>
      <c r="U188" s="31"/>
      <c r="V188" s="31"/>
      <c r="W188" s="31"/>
      <c r="X188" s="31"/>
      <c r="Y188" s="31"/>
      <c r="Z188" s="31"/>
      <c r="AA188" s="31"/>
      <c r="AB188" s="31"/>
      <c r="AC188" s="31"/>
      <c r="AD188" s="31"/>
      <c r="AE188" s="31"/>
      <c r="AR188" s="190" t="s">
        <v>85</v>
      </c>
      <c r="AT188" s="190" t="s">
        <v>137</v>
      </c>
      <c r="AU188" s="190" t="s">
        <v>85</v>
      </c>
      <c r="AY188" s="14" t="s">
        <v>115</v>
      </c>
      <c r="BE188" s="191">
        <f t="shared" si="14"/>
        <v>0</v>
      </c>
      <c r="BF188" s="191">
        <f t="shared" si="15"/>
        <v>0</v>
      </c>
      <c r="BG188" s="191">
        <f t="shared" si="16"/>
        <v>0</v>
      </c>
      <c r="BH188" s="191">
        <f t="shared" si="17"/>
        <v>0</v>
      </c>
      <c r="BI188" s="191">
        <f t="shared" si="18"/>
        <v>0</v>
      </c>
      <c r="BJ188" s="14" t="s">
        <v>83</v>
      </c>
      <c r="BK188" s="191">
        <f t="shared" si="19"/>
        <v>0</v>
      </c>
      <c r="BL188" s="14" t="s">
        <v>83</v>
      </c>
      <c r="BM188" s="190" t="s">
        <v>374</v>
      </c>
    </row>
    <row r="189" spans="1:65" s="2" customFormat="1" ht="24.2" customHeight="1">
      <c r="A189" s="31"/>
      <c r="B189" s="32"/>
      <c r="C189" s="179" t="s">
        <v>375</v>
      </c>
      <c r="D189" s="179" t="s">
        <v>118</v>
      </c>
      <c r="E189" s="180" t="s">
        <v>376</v>
      </c>
      <c r="F189" s="181" t="s">
        <v>377</v>
      </c>
      <c r="G189" s="182" t="s">
        <v>130</v>
      </c>
      <c r="H189" s="183">
        <v>6</v>
      </c>
      <c r="I189" s="184"/>
      <c r="J189" s="185">
        <f t="shared" si="10"/>
        <v>0</v>
      </c>
      <c r="K189" s="181" t="s">
        <v>122</v>
      </c>
      <c r="L189" s="36"/>
      <c r="M189" s="186" t="s">
        <v>1</v>
      </c>
      <c r="N189" s="187" t="s">
        <v>40</v>
      </c>
      <c r="O189" s="68"/>
      <c r="P189" s="188">
        <f t="shared" si="11"/>
        <v>0</v>
      </c>
      <c r="Q189" s="188">
        <v>0</v>
      </c>
      <c r="R189" s="188">
        <f t="shared" si="12"/>
        <v>0</v>
      </c>
      <c r="S189" s="188">
        <v>0</v>
      </c>
      <c r="T189" s="189">
        <f t="shared" si="13"/>
        <v>0</v>
      </c>
      <c r="U189" s="31"/>
      <c r="V189" s="31"/>
      <c r="W189" s="31"/>
      <c r="X189" s="31"/>
      <c r="Y189" s="31"/>
      <c r="Z189" s="31"/>
      <c r="AA189" s="31"/>
      <c r="AB189" s="31"/>
      <c r="AC189" s="31"/>
      <c r="AD189" s="31"/>
      <c r="AE189" s="31"/>
      <c r="AR189" s="190" t="s">
        <v>83</v>
      </c>
      <c r="AT189" s="190" t="s">
        <v>118</v>
      </c>
      <c r="AU189" s="190" t="s">
        <v>85</v>
      </c>
      <c r="AY189" s="14" t="s">
        <v>115</v>
      </c>
      <c r="BE189" s="191">
        <f t="shared" si="14"/>
        <v>0</v>
      </c>
      <c r="BF189" s="191">
        <f t="shared" si="15"/>
        <v>0</v>
      </c>
      <c r="BG189" s="191">
        <f t="shared" si="16"/>
        <v>0</v>
      </c>
      <c r="BH189" s="191">
        <f t="shared" si="17"/>
        <v>0</v>
      </c>
      <c r="BI189" s="191">
        <f t="shared" si="18"/>
        <v>0</v>
      </c>
      <c r="BJ189" s="14" t="s">
        <v>83</v>
      </c>
      <c r="BK189" s="191">
        <f t="shared" si="19"/>
        <v>0</v>
      </c>
      <c r="BL189" s="14" t="s">
        <v>83</v>
      </c>
      <c r="BM189" s="190" t="s">
        <v>378</v>
      </c>
    </row>
    <row r="190" spans="1:65" s="2" customFormat="1" ht="16.5" customHeight="1">
      <c r="A190" s="31"/>
      <c r="B190" s="32"/>
      <c r="C190" s="192" t="s">
        <v>167</v>
      </c>
      <c r="D190" s="192" t="s">
        <v>137</v>
      </c>
      <c r="E190" s="193" t="s">
        <v>379</v>
      </c>
      <c r="F190" s="194" t="s">
        <v>380</v>
      </c>
      <c r="G190" s="195" t="s">
        <v>130</v>
      </c>
      <c r="H190" s="196">
        <v>30</v>
      </c>
      <c r="I190" s="197"/>
      <c r="J190" s="198">
        <f t="shared" si="10"/>
        <v>0</v>
      </c>
      <c r="K190" s="194" t="s">
        <v>1</v>
      </c>
      <c r="L190" s="199"/>
      <c r="M190" s="200" t="s">
        <v>1</v>
      </c>
      <c r="N190" s="201" t="s">
        <v>40</v>
      </c>
      <c r="O190" s="68"/>
      <c r="P190" s="188">
        <f t="shared" si="11"/>
        <v>0</v>
      </c>
      <c r="Q190" s="188">
        <v>0</v>
      </c>
      <c r="R190" s="188">
        <f t="shared" si="12"/>
        <v>0</v>
      </c>
      <c r="S190" s="188">
        <v>0</v>
      </c>
      <c r="T190" s="189">
        <f t="shared" si="13"/>
        <v>0</v>
      </c>
      <c r="U190" s="31"/>
      <c r="V190" s="31"/>
      <c r="W190" s="31"/>
      <c r="X190" s="31"/>
      <c r="Y190" s="31"/>
      <c r="Z190" s="31"/>
      <c r="AA190" s="31"/>
      <c r="AB190" s="31"/>
      <c r="AC190" s="31"/>
      <c r="AD190" s="31"/>
      <c r="AE190" s="31"/>
      <c r="AR190" s="190" t="s">
        <v>166</v>
      </c>
      <c r="AT190" s="190" t="s">
        <v>137</v>
      </c>
      <c r="AU190" s="190" t="s">
        <v>85</v>
      </c>
      <c r="AY190" s="14" t="s">
        <v>115</v>
      </c>
      <c r="BE190" s="191">
        <f t="shared" si="14"/>
        <v>0</v>
      </c>
      <c r="BF190" s="191">
        <f t="shared" si="15"/>
        <v>0</v>
      </c>
      <c r="BG190" s="191">
        <f t="shared" si="16"/>
        <v>0</v>
      </c>
      <c r="BH190" s="191">
        <f t="shared" si="17"/>
        <v>0</v>
      </c>
      <c r="BI190" s="191">
        <f t="shared" si="18"/>
        <v>0</v>
      </c>
      <c r="BJ190" s="14" t="s">
        <v>83</v>
      </c>
      <c r="BK190" s="191">
        <f t="shared" si="19"/>
        <v>0</v>
      </c>
      <c r="BL190" s="14" t="s">
        <v>167</v>
      </c>
      <c r="BM190" s="190" t="s">
        <v>381</v>
      </c>
    </row>
    <row r="191" spans="1:65" s="2" customFormat="1" ht="33" customHeight="1">
      <c r="A191" s="31"/>
      <c r="B191" s="32"/>
      <c r="C191" s="179" t="s">
        <v>382</v>
      </c>
      <c r="D191" s="179" t="s">
        <v>118</v>
      </c>
      <c r="E191" s="180" t="s">
        <v>383</v>
      </c>
      <c r="F191" s="181" t="s">
        <v>384</v>
      </c>
      <c r="G191" s="182" t="s">
        <v>130</v>
      </c>
      <c r="H191" s="183">
        <v>30</v>
      </c>
      <c r="I191" s="184"/>
      <c r="J191" s="185">
        <f t="shared" si="10"/>
        <v>0</v>
      </c>
      <c r="K191" s="181" t="s">
        <v>122</v>
      </c>
      <c r="L191" s="36"/>
      <c r="M191" s="186" t="s">
        <v>1</v>
      </c>
      <c r="N191" s="187" t="s">
        <v>40</v>
      </c>
      <c r="O191" s="68"/>
      <c r="P191" s="188">
        <f t="shared" si="11"/>
        <v>0</v>
      </c>
      <c r="Q191" s="188">
        <v>0</v>
      </c>
      <c r="R191" s="188">
        <f t="shared" si="12"/>
        <v>0</v>
      </c>
      <c r="S191" s="188">
        <v>0</v>
      </c>
      <c r="T191" s="189">
        <f t="shared" si="13"/>
        <v>0</v>
      </c>
      <c r="U191" s="31"/>
      <c r="V191" s="31"/>
      <c r="W191" s="31"/>
      <c r="X191" s="31"/>
      <c r="Y191" s="31"/>
      <c r="Z191" s="31"/>
      <c r="AA191" s="31"/>
      <c r="AB191" s="31"/>
      <c r="AC191" s="31"/>
      <c r="AD191" s="31"/>
      <c r="AE191" s="31"/>
      <c r="AR191" s="190" t="s">
        <v>167</v>
      </c>
      <c r="AT191" s="190" t="s">
        <v>118</v>
      </c>
      <c r="AU191" s="190" t="s">
        <v>85</v>
      </c>
      <c r="AY191" s="14" t="s">
        <v>115</v>
      </c>
      <c r="BE191" s="191">
        <f t="shared" si="14"/>
        <v>0</v>
      </c>
      <c r="BF191" s="191">
        <f t="shared" si="15"/>
        <v>0</v>
      </c>
      <c r="BG191" s="191">
        <f t="shared" si="16"/>
        <v>0</v>
      </c>
      <c r="BH191" s="191">
        <f t="shared" si="17"/>
        <v>0</v>
      </c>
      <c r="BI191" s="191">
        <f t="shared" si="18"/>
        <v>0</v>
      </c>
      <c r="BJ191" s="14" t="s">
        <v>83</v>
      </c>
      <c r="BK191" s="191">
        <f t="shared" si="19"/>
        <v>0</v>
      </c>
      <c r="BL191" s="14" t="s">
        <v>167</v>
      </c>
      <c r="BM191" s="190" t="s">
        <v>385</v>
      </c>
    </row>
    <row r="192" spans="1:65" s="2" customFormat="1" ht="24.2" customHeight="1">
      <c r="A192" s="31"/>
      <c r="B192" s="32"/>
      <c r="C192" s="192" t="s">
        <v>386</v>
      </c>
      <c r="D192" s="192" t="s">
        <v>137</v>
      </c>
      <c r="E192" s="193" t="s">
        <v>387</v>
      </c>
      <c r="F192" s="194" t="s">
        <v>388</v>
      </c>
      <c r="G192" s="195" t="s">
        <v>389</v>
      </c>
      <c r="H192" s="196">
        <v>1</v>
      </c>
      <c r="I192" s="197"/>
      <c r="J192" s="198">
        <f aca="true" t="shared" si="20" ref="J192:J223">ROUND(I192*H192,2)</f>
        <v>0</v>
      </c>
      <c r="K192" s="194" t="s">
        <v>1</v>
      </c>
      <c r="L192" s="199"/>
      <c r="M192" s="200" t="s">
        <v>1</v>
      </c>
      <c r="N192" s="201" t="s">
        <v>40</v>
      </c>
      <c r="O192" s="68"/>
      <c r="P192" s="188">
        <f aca="true" t="shared" si="21" ref="P192:P223">O192*H192</f>
        <v>0</v>
      </c>
      <c r="Q192" s="188">
        <v>0</v>
      </c>
      <c r="R192" s="188">
        <f aca="true" t="shared" si="22" ref="R192:R223">Q192*H192</f>
        <v>0</v>
      </c>
      <c r="S192" s="188">
        <v>0</v>
      </c>
      <c r="T192" s="189">
        <f aca="true" t="shared" si="23" ref="T192:T223">S192*H192</f>
        <v>0</v>
      </c>
      <c r="U192" s="31"/>
      <c r="V192" s="31"/>
      <c r="W192" s="31"/>
      <c r="X192" s="31"/>
      <c r="Y192" s="31"/>
      <c r="Z192" s="31"/>
      <c r="AA192" s="31"/>
      <c r="AB192" s="31"/>
      <c r="AC192" s="31"/>
      <c r="AD192" s="31"/>
      <c r="AE192" s="31"/>
      <c r="AR192" s="190" t="s">
        <v>166</v>
      </c>
      <c r="AT192" s="190" t="s">
        <v>137</v>
      </c>
      <c r="AU192" s="190" t="s">
        <v>85</v>
      </c>
      <c r="AY192" s="14" t="s">
        <v>115</v>
      </c>
      <c r="BE192" s="191">
        <f aca="true" t="shared" si="24" ref="BE192:BE223">IF(N192="základní",J192,0)</f>
        <v>0</v>
      </c>
      <c r="BF192" s="191">
        <f aca="true" t="shared" si="25" ref="BF192:BF223">IF(N192="snížená",J192,0)</f>
        <v>0</v>
      </c>
      <c r="BG192" s="191">
        <f aca="true" t="shared" si="26" ref="BG192:BG223">IF(N192="zákl. přenesená",J192,0)</f>
        <v>0</v>
      </c>
      <c r="BH192" s="191">
        <f aca="true" t="shared" si="27" ref="BH192:BH223">IF(N192="sníž. přenesená",J192,0)</f>
        <v>0</v>
      </c>
      <c r="BI192" s="191">
        <f aca="true" t="shared" si="28" ref="BI192:BI223">IF(N192="nulová",J192,0)</f>
        <v>0</v>
      </c>
      <c r="BJ192" s="14" t="s">
        <v>83</v>
      </c>
      <c r="BK192" s="191">
        <f aca="true" t="shared" si="29" ref="BK192:BK223">ROUND(I192*H192,2)</f>
        <v>0</v>
      </c>
      <c r="BL192" s="14" t="s">
        <v>167</v>
      </c>
      <c r="BM192" s="190" t="s">
        <v>390</v>
      </c>
    </row>
    <row r="193" spans="1:65" s="2" customFormat="1" ht="21.75" customHeight="1">
      <c r="A193" s="31"/>
      <c r="B193" s="32"/>
      <c r="C193" s="179" t="s">
        <v>391</v>
      </c>
      <c r="D193" s="179" t="s">
        <v>118</v>
      </c>
      <c r="E193" s="180" t="s">
        <v>392</v>
      </c>
      <c r="F193" s="181" t="s">
        <v>393</v>
      </c>
      <c r="G193" s="182" t="s">
        <v>130</v>
      </c>
      <c r="H193" s="183">
        <v>6</v>
      </c>
      <c r="I193" s="184"/>
      <c r="J193" s="185">
        <f t="shared" si="20"/>
        <v>0</v>
      </c>
      <c r="K193" s="181" t="s">
        <v>394</v>
      </c>
      <c r="L193" s="36"/>
      <c r="M193" s="186" t="s">
        <v>1</v>
      </c>
      <c r="N193" s="187" t="s">
        <v>40</v>
      </c>
      <c r="O193" s="68"/>
      <c r="P193" s="188">
        <f t="shared" si="21"/>
        <v>0</v>
      </c>
      <c r="Q193" s="188">
        <v>0</v>
      </c>
      <c r="R193" s="188">
        <f t="shared" si="22"/>
        <v>0</v>
      </c>
      <c r="S193" s="188">
        <v>0</v>
      </c>
      <c r="T193" s="189">
        <f t="shared" si="23"/>
        <v>0</v>
      </c>
      <c r="U193" s="31"/>
      <c r="V193" s="31"/>
      <c r="W193" s="31"/>
      <c r="X193" s="31"/>
      <c r="Y193" s="31"/>
      <c r="Z193" s="31"/>
      <c r="AA193" s="31"/>
      <c r="AB193" s="31"/>
      <c r="AC193" s="31"/>
      <c r="AD193" s="31"/>
      <c r="AE193" s="31"/>
      <c r="AR193" s="190" t="s">
        <v>167</v>
      </c>
      <c r="AT193" s="190" t="s">
        <v>118</v>
      </c>
      <c r="AU193" s="190" t="s">
        <v>85</v>
      </c>
      <c r="AY193" s="14" t="s">
        <v>115</v>
      </c>
      <c r="BE193" s="191">
        <f t="shared" si="24"/>
        <v>0</v>
      </c>
      <c r="BF193" s="191">
        <f t="shared" si="25"/>
        <v>0</v>
      </c>
      <c r="BG193" s="191">
        <f t="shared" si="26"/>
        <v>0</v>
      </c>
      <c r="BH193" s="191">
        <f t="shared" si="27"/>
        <v>0</v>
      </c>
      <c r="BI193" s="191">
        <f t="shared" si="28"/>
        <v>0</v>
      </c>
      <c r="BJ193" s="14" t="s">
        <v>83</v>
      </c>
      <c r="BK193" s="191">
        <f t="shared" si="29"/>
        <v>0</v>
      </c>
      <c r="BL193" s="14" t="s">
        <v>167</v>
      </c>
      <c r="BM193" s="190" t="s">
        <v>395</v>
      </c>
    </row>
    <row r="194" spans="1:65" s="2" customFormat="1" ht="24.2" customHeight="1">
      <c r="A194" s="31"/>
      <c r="B194" s="32"/>
      <c r="C194" s="192" t="s">
        <v>396</v>
      </c>
      <c r="D194" s="192" t="s">
        <v>137</v>
      </c>
      <c r="E194" s="193" t="s">
        <v>397</v>
      </c>
      <c r="F194" s="194" t="s">
        <v>398</v>
      </c>
      <c r="G194" s="195" t="s">
        <v>130</v>
      </c>
      <c r="H194" s="196">
        <v>1</v>
      </c>
      <c r="I194" s="197"/>
      <c r="J194" s="198">
        <f t="shared" si="20"/>
        <v>0</v>
      </c>
      <c r="K194" s="194" t="s">
        <v>1</v>
      </c>
      <c r="L194" s="199"/>
      <c r="M194" s="200" t="s">
        <v>1</v>
      </c>
      <c r="N194" s="201" t="s">
        <v>40</v>
      </c>
      <c r="O194" s="68"/>
      <c r="P194" s="188">
        <f t="shared" si="21"/>
        <v>0</v>
      </c>
      <c r="Q194" s="188">
        <v>0</v>
      </c>
      <c r="R194" s="188">
        <f t="shared" si="22"/>
        <v>0</v>
      </c>
      <c r="S194" s="188">
        <v>0</v>
      </c>
      <c r="T194" s="189">
        <f t="shared" si="23"/>
        <v>0</v>
      </c>
      <c r="U194" s="31"/>
      <c r="V194" s="31"/>
      <c r="W194" s="31"/>
      <c r="X194" s="31"/>
      <c r="Y194" s="31"/>
      <c r="Z194" s="31"/>
      <c r="AA194" s="31"/>
      <c r="AB194" s="31"/>
      <c r="AC194" s="31"/>
      <c r="AD194" s="31"/>
      <c r="AE194" s="31"/>
      <c r="AR194" s="190" t="s">
        <v>85</v>
      </c>
      <c r="AT194" s="190" t="s">
        <v>137</v>
      </c>
      <c r="AU194" s="190" t="s">
        <v>85</v>
      </c>
      <c r="AY194" s="14" t="s">
        <v>115</v>
      </c>
      <c r="BE194" s="191">
        <f t="shared" si="24"/>
        <v>0</v>
      </c>
      <c r="BF194" s="191">
        <f t="shared" si="25"/>
        <v>0</v>
      </c>
      <c r="BG194" s="191">
        <f t="shared" si="26"/>
        <v>0</v>
      </c>
      <c r="BH194" s="191">
        <f t="shared" si="27"/>
        <v>0</v>
      </c>
      <c r="BI194" s="191">
        <f t="shared" si="28"/>
        <v>0</v>
      </c>
      <c r="BJ194" s="14" t="s">
        <v>83</v>
      </c>
      <c r="BK194" s="191">
        <f t="shared" si="29"/>
        <v>0</v>
      </c>
      <c r="BL194" s="14" t="s">
        <v>83</v>
      </c>
      <c r="BM194" s="190" t="s">
        <v>399</v>
      </c>
    </row>
    <row r="195" spans="1:65" s="2" customFormat="1" ht="24.2" customHeight="1">
      <c r="A195" s="31"/>
      <c r="B195" s="32"/>
      <c r="C195" s="179" t="s">
        <v>400</v>
      </c>
      <c r="D195" s="179" t="s">
        <v>118</v>
      </c>
      <c r="E195" s="180" t="s">
        <v>401</v>
      </c>
      <c r="F195" s="181" t="s">
        <v>402</v>
      </c>
      <c r="G195" s="182" t="s">
        <v>403</v>
      </c>
      <c r="H195" s="183">
        <v>1</v>
      </c>
      <c r="I195" s="184"/>
      <c r="J195" s="185">
        <f t="shared" si="20"/>
        <v>0</v>
      </c>
      <c r="K195" s="181" t="s">
        <v>122</v>
      </c>
      <c r="L195" s="36"/>
      <c r="M195" s="186" t="s">
        <v>1</v>
      </c>
      <c r="N195" s="187" t="s">
        <v>40</v>
      </c>
      <c r="O195" s="68"/>
      <c r="P195" s="188">
        <f t="shared" si="21"/>
        <v>0</v>
      </c>
      <c r="Q195" s="188">
        <v>0</v>
      </c>
      <c r="R195" s="188">
        <f t="shared" si="22"/>
        <v>0</v>
      </c>
      <c r="S195" s="188">
        <v>0</v>
      </c>
      <c r="T195" s="189">
        <f t="shared" si="23"/>
        <v>0</v>
      </c>
      <c r="U195" s="31"/>
      <c r="V195" s="31"/>
      <c r="W195" s="31"/>
      <c r="X195" s="31"/>
      <c r="Y195" s="31"/>
      <c r="Z195" s="31"/>
      <c r="AA195" s="31"/>
      <c r="AB195" s="31"/>
      <c r="AC195" s="31"/>
      <c r="AD195" s="31"/>
      <c r="AE195" s="31"/>
      <c r="AR195" s="190" t="s">
        <v>167</v>
      </c>
      <c r="AT195" s="190" t="s">
        <v>118</v>
      </c>
      <c r="AU195" s="190" t="s">
        <v>85</v>
      </c>
      <c r="AY195" s="14" t="s">
        <v>115</v>
      </c>
      <c r="BE195" s="191">
        <f t="shared" si="24"/>
        <v>0</v>
      </c>
      <c r="BF195" s="191">
        <f t="shared" si="25"/>
        <v>0</v>
      </c>
      <c r="BG195" s="191">
        <f t="shared" si="26"/>
        <v>0</v>
      </c>
      <c r="BH195" s="191">
        <f t="shared" si="27"/>
        <v>0</v>
      </c>
      <c r="BI195" s="191">
        <f t="shared" si="28"/>
        <v>0</v>
      </c>
      <c r="BJ195" s="14" t="s">
        <v>83</v>
      </c>
      <c r="BK195" s="191">
        <f t="shared" si="29"/>
        <v>0</v>
      </c>
      <c r="BL195" s="14" t="s">
        <v>167</v>
      </c>
      <c r="BM195" s="190" t="s">
        <v>404</v>
      </c>
    </row>
    <row r="196" spans="1:65" s="2" customFormat="1" ht="16.5" customHeight="1">
      <c r="A196" s="31"/>
      <c r="B196" s="32"/>
      <c r="C196" s="192" t="s">
        <v>405</v>
      </c>
      <c r="D196" s="192" t="s">
        <v>137</v>
      </c>
      <c r="E196" s="193" t="s">
        <v>406</v>
      </c>
      <c r="F196" s="194" t="s">
        <v>407</v>
      </c>
      <c r="G196" s="195" t="s">
        <v>309</v>
      </c>
      <c r="H196" s="196">
        <v>40</v>
      </c>
      <c r="I196" s="197"/>
      <c r="J196" s="198">
        <f t="shared" si="20"/>
        <v>0</v>
      </c>
      <c r="K196" s="194" t="s">
        <v>122</v>
      </c>
      <c r="L196" s="199"/>
      <c r="M196" s="200" t="s">
        <v>1</v>
      </c>
      <c r="N196" s="201" t="s">
        <v>40</v>
      </c>
      <c r="O196" s="68"/>
      <c r="P196" s="188">
        <f t="shared" si="21"/>
        <v>0</v>
      </c>
      <c r="Q196" s="188">
        <v>0.001</v>
      </c>
      <c r="R196" s="188">
        <f t="shared" si="22"/>
        <v>0.04</v>
      </c>
      <c r="S196" s="188">
        <v>0</v>
      </c>
      <c r="T196" s="189">
        <f t="shared" si="23"/>
        <v>0</v>
      </c>
      <c r="U196" s="31"/>
      <c r="V196" s="31"/>
      <c r="W196" s="31"/>
      <c r="X196" s="31"/>
      <c r="Y196" s="31"/>
      <c r="Z196" s="31"/>
      <c r="AA196" s="31"/>
      <c r="AB196" s="31"/>
      <c r="AC196" s="31"/>
      <c r="AD196" s="31"/>
      <c r="AE196" s="31"/>
      <c r="AR196" s="190" t="s">
        <v>166</v>
      </c>
      <c r="AT196" s="190" t="s">
        <v>137</v>
      </c>
      <c r="AU196" s="190" t="s">
        <v>85</v>
      </c>
      <c r="AY196" s="14" t="s">
        <v>115</v>
      </c>
      <c r="BE196" s="191">
        <f t="shared" si="24"/>
        <v>0</v>
      </c>
      <c r="BF196" s="191">
        <f t="shared" si="25"/>
        <v>0</v>
      </c>
      <c r="BG196" s="191">
        <f t="shared" si="26"/>
        <v>0</v>
      </c>
      <c r="BH196" s="191">
        <f t="shared" si="27"/>
        <v>0</v>
      </c>
      <c r="BI196" s="191">
        <f t="shared" si="28"/>
        <v>0</v>
      </c>
      <c r="BJ196" s="14" t="s">
        <v>83</v>
      </c>
      <c r="BK196" s="191">
        <f t="shared" si="29"/>
        <v>0</v>
      </c>
      <c r="BL196" s="14" t="s">
        <v>167</v>
      </c>
      <c r="BM196" s="190" t="s">
        <v>408</v>
      </c>
    </row>
    <row r="197" spans="1:65" s="2" customFormat="1" ht="44.25" customHeight="1">
      <c r="A197" s="31"/>
      <c r="B197" s="32"/>
      <c r="C197" s="179" t="s">
        <v>409</v>
      </c>
      <c r="D197" s="179" t="s">
        <v>118</v>
      </c>
      <c r="E197" s="180" t="s">
        <v>410</v>
      </c>
      <c r="F197" s="181" t="s">
        <v>411</v>
      </c>
      <c r="G197" s="182" t="s">
        <v>121</v>
      </c>
      <c r="H197" s="183">
        <v>40</v>
      </c>
      <c r="I197" s="184"/>
      <c r="J197" s="185">
        <f t="shared" si="20"/>
        <v>0</v>
      </c>
      <c r="K197" s="181" t="s">
        <v>122</v>
      </c>
      <c r="L197" s="36"/>
      <c r="M197" s="186" t="s">
        <v>1</v>
      </c>
      <c r="N197" s="187" t="s">
        <v>40</v>
      </c>
      <c r="O197" s="68"/>
      <c r="P197" s="188">
        <f t="shared" si="21"/>
        <v>0</v>
      </c>
      <c r="Q197" s="188">
        <v>0</v>
      </c>
      <c r="R197" s="188">
        <f t="shared" si="22"/>
        <v>0</v>
      </c>
      <c r="S197" s="188">
        <v>0</v>
      </c>
      <c r="T197" s="189">
        <f t="shared" si="23"/>
        <v>0</v>
      </c>
      <c r="U197" s="31"/>
      <c r="V197" s="31"/>
      <c r="W197" s="31"/>
      <c r="X197" s="31"/>
      <c r="Y197" s="31"/>
      <c r="Z197" s="31"/>
      <c r="AA197" s="31"/>
      <c r="AB197" s="31"/>
      <c r="AC197" s="31"/>
      <c r="AD197" s="31"/>
      <c r="AE197" s="31"/>
      <c r="AR197" s="190" t="s">
        <v>167</v>
      </c>
      <c r="AT197" s="190" t="s">
        <v>118</v>
      </c>
      <c r="AU197" s="190" t="s">
        <v>85</v>
      </c>
      <c r="AY197" s="14" t="s">
        <v>115</v>
      </c>
      <c r="BE197" s="191">
        <f t="shared" si="24"/>
        <v>0</v>
      </c>
      <c r="BF197" s="191">
        <f t="shared" si="25"/>
        <v>0</v>
      </c>
      <c r="BG197" s="191">
        <f t="shared" si="26"/>
        <v>0</v>
      </c>
      <c r="BH197" s="191">
        <f t="shared" si="27"/>
        <v>0</v>
      </c>
      <c r="BI197" s="191">
        <f t="shared" si="28"/>
        <v>0</v>
      </c>
      <c r="BJ197" s="14" t="s">
        <v>83</v>
      </c>
      <c r="BK197" s="191">
        <f t="shared" si="29"/>
        <v>0</v>
      </c>
      <c r="BL197" s="14" t="s">
        <v>167</v>
      </c>
      <c r="BM197" s="190" t="s">
        <v>412</v>
      </c>
    </row>
    <row r="198" spans="1:65" s="2" customFormat="1" ht="21.75" customHeight="1">
      <c r="A198" s="31"/>
      <c r="B198" s="32"/>
      <c r="C198" s="192" t="s">
        <v>413</v>
      </c>
      <c r="D198" s="192" t="s">
        <v>137</v>
      </c>
      <c r="E198" s="193" t="s">
        <v>414</v>
      </c>
      <c r="F198" s="194" t="s">
        <v>415</v>
      </c>
      <c r="G198" s="195" t="s">
        <v>130</v>
      </c>
      <c r="H198" s="196">
        <v>25</v>
      </c>
      <c r="I198" s="197"/>
      <c r="J198" s="198">
        <f t="shared" si="20"/>
        <v>0</v>
      </c>
      <c r="K198" s="194" t="s">
        <v>122</v>
      </c>
      <c r="L198" s="199"/>
      <c r="M198" s="200" t="s">
        <v>1</v>
      </c>
      <c r="N198" s="201" t="s">
        <v>40</v>
      </c>
      <c r="O198" s="68"/>
      <c r="P198" s="188">
        <f t="shared" si="21"/>
        <v>0</v>
      </c>
      <c r="Q198" s="188">
        <v>7E-05</v>
      </c>
      <c r="R198" s="188">
        <f t="shared" si="22"/>
        <v>0.0017499999999999998</v>
      </c>
      <c r="S198" s="188">
        <v>0</v>
      </c>
      <c r="T198" s="189">
        <f t="shared" si="23"/>
        <v>0</v>
      </c>
      <c r="U198" s="31"/>
      <c r="V198" s="31"/>
      <c r="W198" s="31"/>
      <c r="X198" s="31"/>
      <c r="Y198" s="31"/>
      <c r="Z198" s="31"/>
      <c r="AA198" s="31"/>
      <c r="AB198" s="31"/>
      <c r="AC198" s="31"/>
      <c r="AD198" s="31"/>
      <c r="AE198" s="31"/>
      <c r="AR198" s="190" t="s">
        <v>166</v>
      </c>
      <c r="AT198" s="190" t="s">
        <v>137</v>
      </c>
      <c r="AU198" s="190" t="s">
        <v>85</v>
      </c>
      <c r="AY198" s="14" t="s">
        <v>115</v>
      </c>
      <c r="BE198" s="191">
        <f t="shared" si="24"/>
        <v>0</v>
      </c>
      <c r="BF198" s="191">
        <f t="shared" si="25"/>
        <v>0</v>
      </c>
      <c r="BG198" s="191">
        <f t="shared" si="26"/>
        <v>0</v>
      </c>
      <c r="BH198" s="191">
        <f t="shared" si="27"/>
        <v>0</v>
      </c>
      <c r="BI198" s="191">
        <f t="shared" si="28"/>
        <v>0</v>
      </c>
      <c r="BJ198" s="14" t="s">
        <v>83</v>
      </c>
      <c r="BK198" s="191">
        <f t="shared" si="29"/>
        <v>0</v>
      </c>
      <c r="BL198" s="14" t="s">
        <v>167</v>
      </c>
      <c r="BM198" s="190" t="s">
        <v>416</v>
      </c>
    </row>
    <row r="199" spans="1:65" s="2" customFormat="1" ht="24.2" customHeight="1">
      <c r="A199" s="31"/>
      <c r="B199" s="32"/>
      <c r="C199" s="192" t="s">
        <v>417</v>
      </c>
      <c r="D199" s="192" t="s">
        <v>137</v>
      </c>
      <c r="E199" s="193" t="s">
        <v>418</v>
      </c>
      <c r="F199" s="194" t="s">
        <v>419</v>
      </c>
      <c r="G199" s="195" t="s">
        <v>130</v>
      </c>
      <c r="H199" s="196">
        <v>14</v>
      </c>
      <c r="I199" s="197"/>
      <c r="J199" s="198">
        <f t="shared" si="20"/>
        <v>0</v>
      </c>
      <c r="K199" s="194" t="s">
        <v>122</v>
      </c>
      <c r="L199" s="199"/>
      <c r="M199" s="200" t="s">
        <v>1</v>
      </c>
      <c r="N199" s="201" t="s">
        <v>40</v>
      </c>
      <c r="O199" s="68"/>
      <c r="P199" s="188">
        <f t="shared" si="21"/>
        <v>0</v>
      </c>
      <c r="Q199" s="188">
        <v>0.00026</v>
      </c>
      <c r="R199" s="188">
        <f t="shared" si="22"/>
        <v>0.0036399999999999996</v>
      </c>
      <c r="S199" s="188">
        <v>0</v>
      </c>
      <c r="T199" s="189">
        <f t="shared" si="23"/>
        <v>0</v>
      </c>
      <c r="U199" s="31"/>
      <c r="V199" s="31"/>
      <c r="W199" s="31"/>
      <c r="X199" s="31"/>
      <c r="Y199" s="31"/>
      <c r="Z199" s="31"/>
      <c r="AA199" s="31"/>
      <c r="AB199" s="31"/>
      <c r="AC199" s="31"/>
      <c r="AD199" s="31"/>
      <c r="AE199" s="31"/>
      <c r="AR199" s="190" t="s">
        <v>166</v>
      </c>
      <c r="AT199" s="190" t="s">
        <v>137</v>
      </c>
      <c r="AU199" s="190" t="s">
        <v>85</v>
      </c>
      <c r="AY199" s="14" t="s">
        <v>115</v>
      </c>
      <c r="BE199" s="191">
        <f t="shared" si="24"/>
        <v>0</v>
      </c>
      <c r="BF199" s="191">
        <f t="shared" si="25"/>
        <v>0</v>
      </c>
      <c r="BG199" s="191">
        <f t="shared" si="26"/>
        <v>0</v>
      </c>
      <c r="BH199" s="191">
        <f t="shared" si="27"/>
        <v>0</v>
      </c>
      <c r="BI199" s="191">
        <f t="shared" si="28"/>
        <v>0</v>
      </c>
      <c r="BJ199" s="14" t="s">
        <v>83</v>
      </c>
      <c r="BK199" s="191">
        <f t="shared" si="29"/>
        <v>0</v>
      </c>
      <c r="BL199" s="14" t="s">
        <v>167</v>
      </c>
      <c r="BM199" s="190" t="s">
        <v>420</v>
      </c>
    </row>
    <row r="200" spans="1:65" s="2" customFormat="1" ht="24.2" customHeight="1">
      <c r="A200" s="31"/>
      <c r="B200" s="32"/>
      <c r="C200" s="192" t="s">
        <v>421</v>
      </c>
      <c r="D200" s="192" t="s">
        <v>137</v>
      </c>
      <c r="E200" s="193" t="s">
        <v>422</v>
      </c>
      <c r="F200" s="194" t="s">
        <v>423</v>
      </c>
      <c r="G200" s="195" t="s">
        <v>121</v>
      </c>
      <c r="H200" s="196">
        <v>20</v>
      </c>
      <c r="I200" s="197"/>
      <c r="J200" s="198">
        <f t="shared" si="20"/>
        <v>0</v>
      </c>
      <c r="K200" s="194" t="s">
        <v>122</v>
      </c>
      <c r="L200" s="199"/>
      <c r="M200" s="200" t="s">
        <v>1</v>
      </c>
      <c r="N200" s="201" t="s">
        <v>40</v>
      </c>
      <c r="O200" s="68"/>
      <c r="P200" s="188">
        <f t="shared" si="21"/>
        <v>0</v>
      </c>
      <c r="Q200" s="188">
        <v>0.0008</v>
      </c>
      <c r="R200" s="188">
        <f t="shared" si="22"/>
        <v>0.016</v>
      </c>
      <c r="S200" s="188">
        <v>0</v>
      </c>
      <c r="T200" s="189">
        <f t="shared" si="23"/>
        <v>0</v>
      </c>
      <c r="U200" s="31"/>
      <c r="V200" s="31"/>
      <c r="W200" s="31"/>
      <c r="X200" s="31"/>
      <c r="Y200" s="31"/>
      <c r="Z200" s="31"/>
      <c r="AA200" s="31"/>
      <c r="AB200" s="31"/>
      <c r="AC200" s="31"/>
      <c r="AD200" s="31"/>
      <c r="AE200" s="31"/>
      <c r="AR200" s="190" t="s">
        <v>166</v>
      </c>
      <c r="AT200" s="190" t="s">
        <v>137</v>
      </c>
      <c r="AU200" s="190" t="s">
        <v>85</v>
      </c>
      <c r="AY200" s="14" t="s">
        <v>115</v>
      </c>
      <c r="BE200" s="191">
        <f t="shared" si="24"/>
        <v>0</v>
      </c>
      <c r="BF200" s="191">
        <f t="shared" si="25"/>
        <v>0</v>
      </c>
      <c r="BG200" s="191">
        <f t="shared" si="26"/>
        <v>0</v>
      </c>
      <c r="BH200" s="191">
        <f t="shared" si="27"/>
        <v>0</v>
      </c>
      <c r="BI200" s="191">
        <f t="shared" si="28"/>
        <v>0</v>
      </c>
      <c r="BJ200" s="14" t="s">
        <v>83</v>
      </c>
      <c r="BK200" s="191">
        <f t="shared" si="29"/>
        <v>0</v>
      </c>
      <c r="BL200" s="14" t="s">
        <v>167</v>
      </c>
      <c r="BM200" s="190" t="s">
        <v>424</v>
      </c>
    </row>
    <row r="201" spans="1:65" s="2" customFormat="1" ht="62.65" customHeight="1">
      <c r="A201" s="31"/>
      <c r="B201" s="32"/>
      <c r="C201" s="179" t="s">
        <v>425</v>
      </c>
      <c r="D201" s="179" t="s">
        <v>118</v>
      </c>
      <c r="E201" s="180" t="s">
        <v>426</v>
      </c>
      <c r="F201" s="181" t="s">
        <v>427</v>
      </c>
      <c r="G201" s="182" t="s">
        <v>121</v>
      </c>
      <c r="H201" s="183">
        <v>20</v>
      </c>
      <c r="I201" s="184"/>
      <c r="J201" s="185">
        <f t="shared" si="20"/>
        <v>0</v>
      </c>
      <c r="K201" s="181" t="s">
        <v>122</v>
      </c>
      <c r="L201" s="36"/>
      <c r="M201" s="186" t="s">
        <v>1</v>
      </c>
      <c r="N201" s="187" t="s">
        <v>40</v>
      </c>
      <c r="O201" s="68"/>
      <c r="P201" s="188">
        <f t="shared" si="21"/>
        <v>0</v>
      </c>
      <c r="Q201" s="188">
        <v>0</v>
      </c>
      <c r="R201" s="188">
        <f t="shared" si="22"/>
        <v>0</v>
      </c>
      <c r="S201" s="188">
        <v>0</v>
      </c>
      <c r="T201" s="189">
        <f t="shared" si="23"/>
        <v>0</v>
      </c>
      <c r="U201" s="31"/>
      <c r="V201" s="31"/>
      <c r="W201" s="31"/>
      <c r="X201" s="31"/>
      <c r="Y201" s="31"/>
      <c r="Z201" s="31"/>
      <c r="AA201" s="31"/>
      <c r="AB201" s="31"/>
      <c r="AC201" s="31"/>
      <c r="AD201" s="31"/>
      <c r="AE201" s="31"/>
      <c r="AR201" s="190" t="s">
        <v>167</v>
      </c>
      <c r="AT201" s="190" t="s">
        <v>118</v>
      </c>
      <c r="AU201" s="190" t="s">
        <v>85</v>
      </c>
      <c r="AY201" s="14" t="s">
        <v>115</v>
      </c>
      <c r="BE201" s="191">
        <f t="shared" si="24"/>
        <v>0</v>
      </c>
      <c r="BF201" s="191">
        <f t="shared" si="25"/>
        <v>0</v>
      </c>
      <c r="BG201" s="191">
        <f t="shared" si="26"/>
        <v>0</v>
      </c>
      <c r="BH201" s="191">
        <f t="shared" si="27"/>
        <v>0</v>
      </c>
      <c r="BI201" s="191">
        <f t="shared" si="28"/>
        <v>0</v>
      </c>
      <c r="BJ201" s="14" t="s">
        <v>83</v>
      </c>
      <c r="BK201" s="191">
        <f t="shared" si="29"/>
        <v>0</v>
      </c>
      <c r="BL201" s="14" t="s">
        <v>167</v>
      </c>
      <c r="BM201" s="190" t="s">
        <v>428</v>
      </c>
    </row>
    <row r="202" spans="1:65" s="2" customFormat="1" ht="16.5" customHeight="1">
      <c r="A202" s="31"/>
      <c r="B202" s="32"/>
      <c r="C202" s="192" t="s">
        <v>429</v>
      </c>
      <c r="D202" s="192" t="s">
        <v>137</v>
      </c>
      <c r="E202" s="193" t="s">
        <v>430</v>
      </c>
      <c r="F202" s="194" t="s">
        <v>431</v>
      </c>
      <c r="G202" s="195" t="s">
        <v>130</v>
      </c>
      <c r="H202" s="196">
        <v>12</v>
      </c>
      <c r="I202" s="197"/>
      <c r="J202" s="198">
        <f t="shared" si="20"/>
        <v>0</v>
      </c>
      <c r="K202" s="194" t="s">
        <v>122</v>
      </c>
      <c r="L202" s="199"/>
      <c r="M202" s="200" t="s">
        <v>1</v>
      </c>
      <c r="N202" s="201" t="s">
        <v>40</v>
      </c>
      <c r="O202" s="68"/>
      <c r="P202" s="188">
        <f t="shared" si="21"/>
        <v>0</v>
      </c>
      <c r="Q202" s="188">
        <v>2E-05</v>
      </c>
      <c r="R202" s="188">
        <f t="shared" si="22"/>
        <v>0.00024000000000000003</v>
      </c>
      <c r="S202" s="188">
        <v>0</v>
      </c>
      <c r="T202" s="189">
        <f t="shared" si="23"/>
        <v>0</v>
      </c>
      <c r="U202" s="31"/>
      <c r="V202" s="31"/>
      <c r="W202" s="31"/>
      <c r="X202" s="31"/>
      <c r="Y202" s="31"/>
      <c r="Z202" s="31"/>
      <c r="AA202" s="31"/>
      <c r="AB202" s="31"/>
      <c r="AC202" s="31"/>
      <c r="AD202" s="31"/>
      <c r="AE202" s="31"/>
      <c r="AR202" s="190" t="s">
        <v>85</v>
      </c>
      <c r="AT202" s="190" t="s">
        <v>137</v>
      </c>
      <c r="AU202" s="190" t="s">
        <v>85</v>
      </c>
      <c r="AY202" s="14" t="s">
        <v>115</v>
      </c>
      <c r="BE202" s="191">
        <f t="shared" si="24"/>
        <v>0</v>
      </c>
      <c r="BF202" s="191">
        <f t="shared" si="25"/>
        <v>0</v>
      </c>
      <c r="BG202" s="191">
        <f t="shared" si="26"/>
        <v>0</v>
      </c>
      <c r="BH202" s="191">
        <f t="shared" si="27"/>
        <v>0</v>
      </c>
      <c r="BI202" s="191">
        <f t="shared" si="28"/>
        <v>0</v>
      </c>
      <c r="BJ202" s="14" t="s">
        <v>83</v>
      </c>
      <c r="BK202" s="191">
        <f t="shared" si="29"/>
        <v>0</v>
      </c>
      <c r="BL202" s="14" t="s">
        <v>83</v>
      </c>
      <c r="BM202" s="190" t="s">
        <v>432</v>
      </c>
    </row>
    <row r="203" spans="1:65" s="2" customFormat="1" ht="44.25" customHeight="1">
      <c r="A203" s="31"/>
      <c r="B203" s="32"/>
      <c r="C203" s="179" t="s">
        <v>433</v>
      </c>
      <c r="D203" s="179" t="s">
        <v>118</v>
      </c>
      <c r="E203" s="180" t="s">
        <v>434</v>
      </c>
      <c r="F203" s="181" t="s">
        <v>435</v>
      </c>
      <c r="G203" s="182" t="s">
        <v>130</v>
      </c>
      <c r="H203" s="183">
        <v>12</v>
      </c>
      <c r="I203" s="184"/>
      <c r="J203" s="185">
        <f t="shared" si="20"/>
        <v>0</v>
      </c>
      <c r="K203" s="181" t="s">
        <v>122</v>
      </c>
      <c r="L203" s="36"/>
      <c r="M203" s="186" t="s">
        <v>1</v>
      </c>
      <c r="N203" s="187" t="s">
        <v>40</v>
      </c>
      <c r="O203" s="68"/>
      <c r="P203" s="188">
        <f t="shared" si="21"/>
        <v>0</v>
      </c>
      <c r="Q203" s="188">
        <v>0</v>
      </c>
      <c r="R203" s="188">
        <f t="shared" si="22"/>
        <v>0</v>
      </c>
      <c r="S203" s="188">
        <v>0</v>
      </c>
      <c r="T203" s="189">
        <f t="shared" si="23"/>
        <v>0</v>
      </c>
      <c r="U203" s="31"/>
      <c r="V203" s="31"/>
      <c r="W203" s="31"/>
      <c r="X203" s="31"/>
      <c r="Y203" s="31"/>
      <c r="Z203" s="31"/>
      <c r="AA203" s="31"/>
      <c r="AB203" s="31"/>
      <c r="AC203" s="31"/>
      <c r="AD203" s="31"/>
      <c r="AE203" s="31"/>
      <c r="AR203" s="190" t="s">
        <v>167</v>
      </c>
      <c r="AT203" s="190" t="s">
        <v>118</v>
      </c>
      <c r="AU203" s="190" t="s">
        <v>85</v>
      </c>
      <c r="AY203" s="14" t="s">
        <v>115</v>
      </c>
      <c r="BE203" s="191">
        <f t="shared" si="24"/>
        <v>0</v>
      </c>
      <c r="BF203" s="191">
        <f t="shared" si="25"/>
        <v>0</v>
      </c>
      <c r="BG203" s="191">
        <f t="shared" si="26"/>
        <v>0</v>
      </c>
      <c r="BH203" s="191">
        <f t="shared" si="27"/>
        <v>0</v>
      </c>
      <c r="BI203" s="191">
        <f t="shared" si="28"/>
        <v>0</v>
      </c>
      <c r="BJ203" s="14" t="s">
        <v>83</v>
      </c>
      <c r="BK203" s="191">
        <f t="shared" si="29"/>
        <v>0</v>
      </c>
      <c r="BL203" s="14" t="s">
        <v>167</v>
      </c>
      <c r="BM203" s="190" t="s">
        <v>436</v>
      </c>
    </row>
    <row r="204" spans="1:65" s="2" customFormat="1" ht="24.2" customHeight="1">
      <c r="A204" s="31"/>
      <c r="B204" s="32"/>
      <c r="C204" s="192" t="s">
        <v>437</v>
      </c>
      <c r="D204" s="192" t="s">
        <v>137</v>
      </c>
      <c r="E204" s="193" t="s">
        <v>438</v>
      </c>
      <c r="F204" s="194" t="s">
        <v>439</v>
      </c>
      <c r="G204" s="195" t="s">
        <v>121</v>
      </c>
      <c r="H204" s="196">
        <v>25</v>
      </c>
      <c r="I204" s="197"/>
      <c r="J204" s="198">
        <f t="shared" si="20"/>
        <v>0</v>
      </c>
      <c r="K204" s="194" t="s">
        <v>122</v>
      </c>
      <c r="L204" s="199"/>
      <c r="M204" s="200" t="s">
        <v>1</v>
      </c>
      <c r="N204" s="201" t="s">
        <v>40</v>
      </c>
      <c r="O204" s="68"/>
      <c r="P204" s="188">
        <f t="shared" si="21"/>
        <v>0</v>
      </c>
      <c r="Q204" s="188">
        <v>0.0002</v>
      </c>
      <c r="R204" s="188">
        <f t="shared" si="22"/>
        <v>0.005</v>
      </c>
      <c r="S204" s="188">
        <v>0</v>
      </c>
      <c r="T204" s="189">
        <f t="shared" si="23"/>
        <v>0</v>
      </c>
      <c r="U204" s="31"/>
      <c r="V204" s="31"/>
      <c r="W204" s="31"/>
      <c r="X204" s="31"/>
      <c r="Y204" s="31"/>
      <c r="Z204" s="31"/>
      <c r="AA204" s="31"/>
      <c r="AB204" s="31"/>
      <c r="AC204" s="31"/>
      <c r="AD204" s="31"/>
      <c r="AE204" s="31"/>
      <c r="AR204" s="190" t="s">
        <v>166</v>
      </c>
      <c r="AT204" s="190" t="s">
        <v>137</v>
      </c>
      <c r="AU204" s="190" t="s">
        <v>85</v>
      </c>
      <c r="AY204" s="14" t="s">
        <v>115</v>
      </c>
      <c r="BE204" s="191">
        <f t="shared" si="24"/>
        <v>0</v>
      </c>
      <c r="BF204" s="191">
        <f t="shared" si="25"/>
        <v>0</v>
      </c>
      <c r="BG204" s="191">
        <f t="shared" si="26"/>
        <v>0</v>
      </c>
      <c r="BH204" s="191">
        <f t="shared" si="27"/>
        <v>0</v>
      </c>
      <c r="BI204" s="191">
        <f t="shared" si="28"/>
        <v>0</v>
      </c>
      <c r="BJ204" s="14" t="s">
        <v>83</v>
      </c>
      <c r="BK204" s="191">
        <f t="shared" si="29"/>
        <v>0</v>
      </c>
      <c r="BL204" s="14" t="s">
        <v>167</v>
      </c>
      <c r="BM204" s="190" t="s">
        <v>440</v>
      </c>
    </row>
    <row r="205" spans="1:65" s="2" customFormat="1" ht="55.5" customHeight="1">
      <c r="A205" s="31"/>
      <c r="B205" s="32"/>
      <c r="C205" s="179" t="s">
        <v>441</v>
      </c>
      <c r="D205" s="179" t="s">
        <v>118</v>
      </c>
      <c r="E205" s="180" t="s">
        <v>442</v>
      </c>
      <c r="F205" s="181" t="s">
        <v>443</v>
      </c>
      <c r="G205" s="182" t="s">
        <v>121</v>
      </c>
      <c r="H205" s="183">
        <v>25</v>
      </c>
      <c r="I205" s="184"/>
      <c r="J205" s="185">
        <f t="shared" si="20"/>
        <v>0</v>
      </c>
      <c r="K205" s="181" t="s">
        <v>122</v>
      </c>
      <c r="L205" s="36"/>
      <c r="M205" s="186" t="s">
        <v>1</v>
      </c>
      <c r="N205" s="187" t="s">
        <v>40</v>
      </c>
      <c r="O205" s="68"/>
      <c r="P205" s="188">
        <f t="shared" si="21"/>
        <v>0</v>
      </c>
      <c r="Q205" s="188">
        <v>0</v>
      </c>
      <c r="R205" s="188">
        <f t="shared" si="22"/>
        <v>0</v>
      </c>
      <c r="S205" s="188">
        <v>0</v>
      </c>
      <c r="T205" s="189">
        <f t="shared" si="23"/>
        <v>0</v>
      </c>
      <c r="U205" s="31"/>
      <c r="V205" s="31"/>
      <c r="W205" s="31"/>
      <c r="X205" s="31"/>
      <c r="Y205" s="31"/>
      <c r="Z205" s="31"/>
      <c r="AA205" s="31"/>
      <c r="AB205" s="31"/>
      <c r="AC205" s="31"/>
      <c r="AD205" s="31"/>
      <c r="AE205" s="31"/>
      <c r="AR205" s="190" t="s">
        <v>167</v>
      </c>
      <c r="AT205" s="190" t="s">
        <v>118</v>
      </c>
      <c r="AU205" s="190" t="s">
        <v>85</v>
      </c>
      <c r="AY205" s="14" t="s">
        <v>115</v>
      </c>
      <c r="BE205" s="191">
        <f t="shared" si="24"/>
        <v>0</v>
      </c>
      <c r="BF205" s="191">
        <f t="shared" si="25"/>
        <v>0</v>
      </c>
      <c r="BG205" s="191">
        <f t="shared" si="26"/>
        <v>0</v>
      </c>
      <c r="BH205" s="191">
        <f t="shared" si="27"/>
        <v>0</v>
      </c>
      <c r="BI205" s="191">
        <f t="shared" si="28"/>
        <v>0</v>
      </c>
      <c r="BJ205" s="14" t="s">
        <v>83</v>
      </c>
      <c r="BK205" s="191">
        <f t="shared" si="29"/>
        <v>0</v>
      </c>
      <c r="BL205" s="14" t="s">
        <v>167</v>
      </c>
      <c r="BM205" s="190" t="s">
        <v>444</v>
      </c>
    </row>
    <row r="206" spans="1:65" s="2" customFormat="1" ht="16.5" customHeight="1">
      <c r="A206" s="31"/>
      <c r="B206" s="32"/>
      <c r="C206" s="192" t="s">
        <v>445</v>
      </c>
      <c r="D206" s="192" t="s">
        <v>137</v>
      </c>
      <c r="E206" s="193" t="s">
        <v>446</v>
      </c>
      <c r="F206" s="194" t="s">
        <v>447</v>
      </c>
      <c r="G206" s="195" t="s">
        <v>130</v>
      </c>
      <c r="H206" s="196">
        <v>20</v>
      </c>
      <c r="I206" s="197"/>
      <c r="J206" s="198">
        <f t="shared" si="20"/>
        <v>0</v>
      </c>
      <c r="K206" s="194" t="s">
        <v>122</v>
      </c>
      <c r="L206" s="199"/>
      <c r="M206" s="200" t="s">
        <v>1</v>
      </c>
      <c r="N206" s="201" t="s">
        <v>40</v>
      </c>
      <c r="O206" s="68"/>
      <c r="P206" s="188">
        <f t="shared" si="21"/>
        <v>0</v>
      </c>
      <c r="Q206" s="188">
        <v>1E-05</v>
      </c>
      <c r="R206" s="188">
        <f t="shared" si="22"/>
        <v>0.0002</v>
      </c>
      <c r="S206" s="188">
        <v>0</v>
      </c>
      <c r="T206" s="189">
        <f t="shared" si="23"/>
        <v>0</v>
      </c>
      <c r="U206" s="31"/>
      <c r="V206" s="31"/>
      <c r="W206" s="31"/>
      <c r="X206" s="31"/>
      <c r="Y206" s="31"/>
      <c r="Z206" s="31"/>
      <c r="AA206" s="31"/>
      <c r="AB206" s="31"/>
      <c r="AC206" s="31"/>
      <c r="AD206" s="31"/>
      <c r="AE206" s="31"/>
      <c r="AR206" s="190" t="s">
        <v>166</v>
      </c>
      <c r="AT206" s="190" t="s">
        <v>137</v>
      </c>
      <c r="AU206" s="190" t="s">
        <v>85</v>
      </c>
      <c r="AY206" s="14" t="s">
        <v>115</v>
      </c>
      <c r="BE206" s="191">
        <f t="shared" si="24"/>
        <v>0</v>
      </c>
      <c r="BF206" s="191">
        <f t="shared" si="25"/>
        <v>0</v>
      </c>
      <c r="BG206" s="191">
        <f t="shared" si="26"/>
        <v>0</v>
      </c>
      <c r="BH206" s="191">
        <f t="shared" si="27"/>
        <v>0</v>
      </c>
      <c r="BI206" s="191">
        <f t="shared" si="28"/>
        <v>0</v>
      </c>
      <c r="BJ206" s="14" t="s">
        <v>83</v>
      </c>
      <c r="BK206" s="191">
        <f t="shared" si="29"/>
        <v>0</v>
      </c>
      <c r="BL206" s="14" t="s">
        <v>167</v>
      </c>
      <c r="BM206" s="190" t="s">
        <v>448</v>
      </c>
    </row>
    <row r="207" spans="1:65" s="2" customFormat="1" ht="44.25" customHeight="1">
      <c r="A207" s="31"/>
      <c r="B207" s="32"/>
      <c r="C207" s="179" t="s">
        <v>449</v>
      </c>
      <c r="D207" s="179" t="s">
        <v>118</v>
      </c>
      <c r="E207" s="180" t="s">
        <v>450</v>
      </c>
      <c r="F207" s="181" t="s">
        <v>451</v>
      </c>
      <c r="G207" s="182" t="s">
        <v>130</v>
      </c>
      <c r="H207" s="183">
        <v>20</v>
      </c>
      <c r="I207" s="184"/>
      <c r="J207" s="185">
        <f t="shared" si="20"/>
        <v>0</v>
      </c>
      <c r="K207" s="181" t="s">
        <v>122</v>
      </c>
      <c r="L207" s="36"/>
      <c r="M207" s="186" t="s">
        <v>1</v>
      </c>
      <c r="N207" s="187" t="s">
        <v>40</v>
      </c>
      <c r="O207" s="68"/>
      <c r="P207" s="188">
        <f t="shared" si="21"/>
        <v>0</v>
      </c>
      <c r="Q207" s="188">
        <v>0</v>
      </c>
      <c r="R207" s="188">
        <f t="shared" si="22"/>
        <v>0</v>
      </c>
      <c r="S207" s="188">
        <v>0</v>
      </c>
      <c r="T207" s="189">
        <f t="shared" si="23"/>
        <v>0</v>
      </c>
      <c r="U207" s="31"/>
      <c r="V207" s="31"/>
      <c r="W207" s="31"/>
      <c r="X207" s="31"/>
      <c r="Y207" s="31"/>
      <c r="Z207" s="31"/>
      <c r="AA207" s="31"/>
      <c r="AB207" s="31"/>
      <c r="AC207" s="31"/>
      <c r="AD207" s="31"/>
      <c r="AE207" s="31"/>
      <c r="AR207" s="190" t="s">
        <v>167</v>
      </c>
      <c r="AT207" s="190" t="s">
        <v>118</v>
      </c>
      <c r="AU207" s="190" t="s">
        <v>85</v>
      </c>
      <c r="AY207" s="14" t="s">
        <v>115</v>
      </c>
      <c r="BE207" s="191">
        <f t="shared" si="24"/>
        <v>0</v>
      </c>
      <c r="BF207" s="191">
        <f t="shared" si="25"/>
        <v>0</v>
      </c>
      <c r="BG207" s="191">
        <f t="shared" si="26"/>
        <v>0</v>
      </c>
      <c r="BH207" s="191">
        <f t="shared" si="27"/>
        <v>0</v>
      </c>
      <c r="BI207" s="191">
        <f t="shared" si="28"/>
        <v>0</v>
      </c>
      <c r="BJ207" s="14" t="s">
        <v>83</v>
      </c>
      <c r="BK207" s="191">
        <f t="shared" si="29"/>
        <v>0</v>
      </c>
      <c r="BL207" s="14" t="s">
        <v>167</v>
      </c>
      <c r="BM207" s="190" t="s">
        <v>452</v>
      </c>
    </row>
    <row r="208" spans="1:65" s="2" customFormat="1" ht="16.5" customHeight="1">
      <c r="A208" s="31"/>
      <c r="B208" s="32"/>
      <c r="C208" s="192" t="s">
        <v>453</v>
      </c>
      <c r="D208" s="192" t="s">
        <v>137</v>
      </c>
      <c r="E208" s="193" t="s">
        <v>454</v>
      </c>
      <c r="F208" s="194" t="s">
        <v>455</v>
      </c>
      <c r="G208" s="195" t="s">
        <v>121</v>
      </c>
      <c r="H208" s="196">
        <v>7</v>
      </c>
      <c r="I208" s="197"/>
      <c r="J208" s="198">
        <f t="shared" si="20"/>
        <v>0</v>
      </c>
      <c r="K208" s="194" t="s">
        <v>1</v>
      </c>
      <c r="L208" s="199"/>
      <c r="M208" s="200" t="s">
        <v>1</v>
      </c>
      <c r="N208" s="201" t="s">
        <v>40</v>
      </c>
      <c r="O208" s="68"/>
      <c r="P208" s="188">
        <f t="shared" si="21"/>
        <v>0</v>
      </c>
      <c r="Q208" s="188">
        <v>0</v>
      </c>
      <c r="R208" s="188">
        <f t="shared" si="22"/>
        <v>0</v>
      </c>
      <c r="S208" s="188">
        <v>0</v>
      </c>
      <c r="T208" s="189">
        <f t="shared" si="23"/>
        <v>0</v>
      </c>
      <c r="U208" s="31"/>
      <c r="V208" s="31"/>
      <c r="W208" s="31"/>
      <c r="X208" s="31"/>
      <c r="Y208" s="31"/>
      <c r="Z208" s="31"/>
      <c r="AA208" s="31"/>
      <c r="AB208" s="31"/>
      <c r="AC208" s="31"/>
      <c r="AD208" s="31"/>
      <c r="AE208" s="31"/>
      <c r="AR208" s="190" t="s">
        <v>85</v>
      </c>
      <c r="AT208" s="190" t="s">
        <v>137</v>
      </c>
      <c r="AU208" s="190" t="s">
        <v>85</v>
      </c>
      <c r="AY208" s="14" t="s">
        <v>115</v>
      </c>
      <c r="BE208" s="191">
        <f t="shared" si="24"/>
        <v>0</v>
      </c>
      <c r="BF208" s="191">
        <f t="shared" si="25"/>
        <v>0</v>
      </c>
      <c r="BG208" s="191">
        <f t="shared" si="26"/>
        <v>0</v>
      </c>
      <c r="BH208" s="191">
        <f t="shared" si="27"/>
        <v>0</v>
      </c>
      <c r="BI208" s="191">
        <f t="shared" si="28"/>
        <v>0</v>
      </c>
      <c r="BJ208" s="14" t="s">
        <v>83</v>
      </c>
      <c r="BK208" s="191">
        <f t="shared" si="29"/>
        <v>0</v>
      </c>
      <c r="BL208" s="14" t="s">
        <v>83</v>
      </c>
      <c r="BM208" s="190" t="s">
        <v>456</v>
      </c>
    </row>
    <row r="209" spans="1:65" s="2" customFormat="1" ht="33" customHeight="1">
      <c r="A209" s="31"/>
      <c r="B209" s="32"/>
      <c r="C209" s="179" t="s">
        <v>457</v>
      </c>
      <c r="D209" s="179" t="s">
        <v>118</v>
      </c>
      <c r="E209" s="180" t="s">
        <v>458</v>
      </c>
      <c r="F209" s="181" t="s">
        <v>459</v>
      </c>
      <c r="G209" s="182" t="s">
        <v>121</v>
      </c>
      <c r="H209" s="183">
        <v>7</v>
      </c>
      <c r="I209" s="184"/>
      <c r="J209" s="185">
        <f t="shared" si="20"/>
        <v>0</v>
      </c>
      <c r="K209" s="181" t="s">
        <v>122</v>
      </c>
      <c r="L209" s="36"/>
      <c r="M209" s="186" t="s">
        <v>1</v>
      </c>
      <c r="N209" s="187" t="s">
        <v>40</v>
      </c>
      <c r="O209" s="68"/>
      <c r="P209" s="188">
        <f t="shared" si="21"/>
        <v>0</v>
      </c>
      <c r="Q209" s="188">
        <v>0</v>
      </c>
      <c r="R209" s="188">
        <f t="shared" si="22"/>
        <v>0</v>
      </c>
      <c r="S209" s="188">
        <v>0</v>
      </c>
      <c r="T209" s="189">
        <f t="shared" si="23"/>
        <v>0</v>
      </c>
      <c r="U209" s="31"/>
      <c r="V209" s="31"/>
      <c r="W209" s="31"/>
      <c r="X209" s="31"/>
      <c r="Y209" s="31"/>
      <c r="Z209" s="31"/>
      <c r="AA209" s="31"/>
      <c r="AB209" s="31"/>
      <c r="AC209" s="31"/>
      <c r="AD209" s="31"/>
      <c r="AE209" s="31"/>
      <c r="AR209" s="190" t="s">
        <v>167</v>
      </c>
      <c r="AT209" s="190" t="s">
        <v>118</v>
      </c>
      <c r="AU209" s="190" t="s">
        <v>85</v>
      </c>
      <c r="AY209" s="14" t="s">
        <v>115</v>
      </c>
      <c r="BE209" s="191">
        <f t="shared" si="24"/>
        <v>0</v>
      </c>
      <c r="BF209" s="191">
        <f t="shared" si="25"/>
        <v>0</v>
      </c>
      <c r="BG209" s="191">
        <f t="shared" si="26"/>
        <v>0</v>
      </c>
      <c r="BH209" s="191">
        <f t="shared" si="27"/>
        <v>0</v>
      </c>
      <c r="BI209" s="191">
        <f t="shared" si="28"/>
        <v>0</v>
      </c>
      <c r="BJ209" s="14" t="s">
        <v>83</v>
      </c>
      <c r="BK209" s="191">
        <f t="shared" si="29"/>
        <v>0</v>
      </c>
      <c r="BL209" s="14" t="s">
        <v>167</v>
      </c>
      <c r="BM209" s="190" t="s">
        <v>460</v>
      </c>
    </row>
    <row r="210" spans="1:65" s="2" customFormat="1" ht="24.2" customHeight="1">
      <c r="A210" s="31"/>
      <c r="B210" s="32"/>
      <c r="C210" s="192" t="s">
        <v>461</v>
      </c>
      <c r="D210" s="192" t="s">
        <v>137</v>
      </c>
      <c r="E210" s="193" t="s">
        <v>462</v>
      </c>
      <c r="F210" s="194" t="s">
        <v>463</v>
      </c>
      <c r="G210" s="195" t="s">
        <v>121</v>
      </c>
      <c r="H210" s="196">
        <v>35</v>
      </c>
      <c r="I210" s="197"/>
      <c r="J210" s="198">
        <f t="shared" si="20"/>
        <v>0</v>
      </c>
      <c r="K210" s="194" t="s">
        <v>1</v>
      </c>
      <c r="L210" s="199"/>
      <c r="M210" s="200" t="s">
        <v>1</v>
      </c>
      <c r="N210" s="201" t="s">
        <v>40</v>
      </c>
      <c r="O210" s="68"/>
      <c r="P210" s="188">
        <f t="shared" si="21"/>
        <v>0</v>
      </c>
      <c r="Q210" s="188">
        <v>0</v>
      </c>
      <c r="R210" s="188">
        <f t="shared" si="22"/>
        <v>0</v>
      </c>
      <c r="S210" s="188">
        <v>0</v>
      </c>
      <c r="T210" s="189">
        <f t="shared" si="23"/>
        <v>0</v>
      </c>
      <c r="U210" s="31"/>
      <c r="V210" s="31"/>
      <c r="W210" s="31"/>
      <c r="X210" s="31"/>
      <c r="Y210" s="31"/>
      <c r="Z210" s="31"/>
      <c r="AA210" s="31"/>
      <c r="AB210" s="31"/>
      <c r="AC210" s="31"/>
      <c r="AD210" s="31"/>
      <c r="AE210" s="31"/>
      <c r="AR210" s="190" t="s">
        <v>85</v>
      </c>
      <c r="AT210" s="190" t="s">
        <v>137</v>
      </c>
      <c r="AU210" s="190" t="s">
        <v>85</v>
      </c>
      <c r="AY210" s="14" t="s">
        <v>115</v>
      </c>
      <c r="BE210" s="191">
        <f t="shared" si="24"/>
        <v>0</v>
      </c>
      <c r="BF210" s="191">
        <f t="shared" si="25"/>
        <v>0</v>
      </c>
      <c r="BG210" s="191">
        <f t="shared" si="26"/>
        <v>0</v>
      </c>
      <c r="BH210" s="191">
        <f t="shared" si="27"/>
        <v>0</v>
      </c>
      <c r="BI210" s="191">
        <f t="shared" si="28"/>
        <v>0</v>
      </c>
      <c r="BJ210" s="14" t="s">
        <v>83</v>
      </c>
      <c r="BK210" s="191">
        <f t="shared" si="29"/>
        <v>0</v>
      </c>
      <c r="BL210" s="14" t="s">
        <v>83</v>
      </c>
      <c r="BM210" s="190" t="s">
        <v>464</v>
      </c>
    </row>
    <row r="211" spans="1:65" s="2" customFormat="1" ht="62.65" customHeight="1">
      <c r="A211" s="31"/>
      <c r="B211" s="32"/>
      <c r="C211" s="179" t="s">
        <v>465</v>
      </c>
      <c r="D211" s="179" t="s">
        <v>118</v>
      </c>
      <c r="E211" s="180" t="s">
        <v>466</v>
      </c>
      <c r="F211" s="181" t="s">
        <v>467</v>
      </c>
      <c r="G211" s="182" t="s">
        <v>121</v>
      </c>
      <c r="H211" s="183">
        <v>35</v>
      </c>
      <c r="I211" s="184"/>
      <c r="J211" s="185">
        <f t="shared" si="20"/>
        <v>0</v>
      </c>
      <c r="K211" s="181" t="s">
        <v>122</v>
      </c>
      <c r="L211" s="36"/>
      <c r="M211" s="186" t="s">
        <v>1</v>
      </c>
      <c r="N211" s="187" t="s">
        <v>40</v>
      </c>
      <c r="O211" s="68"/>
      <c r="P211" s="188">
        <f t="shared" si="21"/>
        <v>0</v>
      </c>
      <c r="Q211" s="188">
        <v>0</v>
      </c>
      <c r="R211" s="188">
        <f t="shared" si="22"/>
        <v>0</v>
      </c>
      <c r="S211" s="188">
        <v>0</v>
      </c>
      <c r="T211" s="189">
        <f t="shared" si="23"/>
        <v>0</v>
      </c>
      <c r="U211" s="31"/>
      <c r="V211" s="31"/>
      <c r="W211" s="31"/>
      <c r="X211" s="31"/>
      <c r="Y211" s="31"/>
      <c r="Z211" s="31"/>
      <c r="AA211" s="31"/>
      <c r="AB211" s="31"/>
      <c r="AC211" s="31"/>
      <c r="AD211" s="31"/>
      <c r="AE211" s="31"/>
      <c r="AR211" s="190" t="s">
        <v>83</v>
      </c>
      <c r="AT211" s="190" t="s">
        <v>118</v>
      </c>
      <c r="AU211" s="190" t="s">
        <v>85</v>
      </c>
      <c r="AY211" s="14" t="s">
        <v>115</v>
      </c>
      <c r="BE211" s="191">
        <f t="shared" si="24"/>
        <v>0</v>
      </c>
      <c r="BF211" s="191">
        <f t="shared" si="25"/>
        <v>0</v>
      </c>
      <c r="BG211" s="191">
        <f t="shared" si="26"/>
        <v>0</v>
      </c>
      <c r="BH211" s="191">
        <f t="shared" si="27"/>
        <v>0</v>
      </c>
      <c r="BI211" s="191">
        <f t="shared" si="28"/>
        <v>0</v>
      </c>
      <c r="BJ211" s="14" t="s">
        <v>83</v>
      </c>
      <c r="BK211" s="191">
        <f t="shared" si="29"/>
        <v>0</v>
      </c>
      <c r="BL211" s="14" t="s">
        <v>83</v>
      </c>
      <c r="BM211" s="190" t="s">
        <v>468</v>
      </c>
    </row>
    <row r="212" spans="1:65" s="2" customFormat="1" ht="24.2" customHeight="1">
      <c r="A212" s="31"/>
      <c r="B212" s="32"/>
      <c r="C212" s="192" t="s">
        <v>469</v>
      </c>
      <c r="D212" s="192" t="s">
        <v>137</v>
      </c>
      <c r="E212" s="193" t="s">
        <v>470</v>
      </c>
      <c r="F212" s="194" t="s">
        <v>471</v>
      </c>
      <c r="G212" s="195" t="s">
        <v>121</v>
      </c>
      <c r="H212" s="196">
        <v>90</v>
      </c>
      <c r="I212" s="197"/>
      <c r="J212" s="198">
        <f t="shared" si="20"/>
        <v>0</v>
      </c>
      <c r="K212" s="194" t="s">
        <v>122</v>
      </c>
      <c r="L212" s="199"/>
      <c r="M212" s="200" t="s">
        <v>1</v>
      </c>
      <c r="N212" s="201" t="s">
        <v>40</v>
      </c>
      <c r="O212" s="68"/>
      <c r="P212" s="188">
        <f t="shared" si="21"/>
        <v>0</v>
      </c>
      <c r="Q212" s="188">
        <v>0.00517</v>
      </c>
      <c r="R212" s="188">
        <f t="shared" si="22"/>
        <v>0.4653</v>
      </c>
      <c r="S212" s="188">
        <v>0</v>
      </c>
      <c r="T212" s="189">
        <f t="shared" si="23"/>
        <v>0</v>
      </c>
      <c r="U212" s="31"/>
      <c r="V212" s="31"/>
      <c r="W212" s="31"/>
      <c r="X212" s="31"/>
      <c r="Y212" s="31"/>
      <c r="Z212" s="31"/>
      <c r="AA212" s="31"/>
      <c r="AB212" s="31"/>
      <c r="AC212" s="31"/>
      <c r="AD212" s="31"/>
      <c r="AE212" s="31"/>
      <c r="AR212" s="190" t="s">
        <v>186</v>
      </c>
      <c r="AT212" s="190" t="s">
        <v>137</v>
      </c>
      <c r="AU212" s="190" t="s">
        <v>85</v>
      </c>
      <c r="AY212" s="14" t="s">
        <v>115</v>
      </c>
      <c r="BE212" s="191">
        <f t="shared" si="24"/>
        <v>0</v>
      </c>
      <c r="BF212" s="191">
        <f t="shared" si="25"/>
        <v>0</v>
      </c>
      <c r="BG212" s="191">
        <f t="shared" si="26"/>
        <v>0</v>
      </c>
      <c r="BH212" s="191">
        <f t="shared" si="27"/>
        <v>0</v>
      </c>
      <c r="BI212" s="191">
        <f t="shared" si="28"/>
        <v>0</v>
      </c>
      <c r="BJ212" s="14" t="s">
        <v>83</v>
      </c>
      <c r="BK212" s="191">
        <f t="shared" si="29"/>
        <v>0</v>
      </c>
      <c r="BL212" s="14" t="s">
        <v>186</v>
      </c>
      <c r="BM212" s="190" t="s">
        <v>472</v>
      </c>
    </row>
    <row r="213" spans="1:65" s="2" customFormat="1" ht="44.25" customHeight="1">
      <c r="A213" s="31"/>
      <c r="B213" s="32"/>
      <c r="C213" s="179" t="s">
        <v>473</v>
      </c>
      <c r="D213" s="179" t="s">
        <v>118</v>
      </c>
      <c r="E213" s="180" t="s">
        <v>474</v>
      </c>
      <c r="F213" s="181" t="s">
        <v>475</v>
      </c>
      <c r="G213" s="182" t="s">
        <v>121</v>
      </c>
      <c r="H213" s="183">
        <v>90</v>
      </c>
      <c r="I213" s="184"/>
      <c r="J213" s="185">
        <f t="shared" si="20"/>
        <v>0</v>
      </c>
      <c r="K213" s="181" t="s">
        <v>122</v>
      </c>
      <c r="L213" s="36"/>
      <c r="M213" s="186" t="s">
        <v>1</v>
      </c>
      <c r="N213" s="187" t="s">
        <v>40</v>
      </c>
      <c r="O213" s="68"/>
      <c r="P213" s="188">
        <f t="shared" si="21"/>
        <v>0</v>
      </c>
      <c r="Q213" s="188">
        <v>0</v>
      </c>
      <c r="R213" s="188">
        <f t="shared" si="22"/>
        <v>0</v>
      </c>
      <c r="S213" s="188">
        <v>0</v>
      </c>
      <c r="T213" s="189">
        <f t="shared" si="23"/>
        <v>0</v>
      </c>
      <c r="U213" s="31"/>
      <c r="V213" s="31"/>
      <c r="W213" s="31"/>
      <c r="X213" s="31"/>
      <c r="Y213" s="31"/>
      <c r="Z213" s="31"/>
      <c r="AA213" s="31"/>
      <c r="AB213" s="31"/>
      <c r="AC213" s="31"/>
      <c r="AD213" s="31"/>
      <c r="AE213" s="31"/>
      <c r="AR213" s="190" t="s">
        <v>83</v>
      </c>
      <c r="AT213" s="190" t="s">
        <v>118</v>
      </c>
      <c r="AU213" s="190" t="s">
        <v>85</v>
      </c>
      <c r="AY213" s="14" t="s">
        <v>115</v>
      </c>
      <c r="BE213" s="191">
        <f t="shared" si="24"/>
        <v>0</v>
      </c>
      <c r="BF213" s="191">
        <f t="shared" si="25"/>
        <v>0</v>
      </c>
      <c r="BG213" s="191">
        <f t="shared" si="26"/>
        <v>0</v>
      </c>
      <c r="BH213" s="191">
        <f t="shared" si="27"/>
        <v>0</v>
      </c>
      <c r="BI213" s="191">
        <f t="shared" si="28"/>
        <v>0</v>
      </c>
      <c r="BJ213" s="14" t="s">
        <v>83</v>
      </c>
      <c r="BK213" s="191">
        <f t="shared" si="29"/>
        <v>0</v>
      </c>
      <c r="BL213" s="14" t="s">
        <v>83</v>
      </c>
      <c r="BM213" s="190" t="s">
        <v>476</v>
      </c>
    </row>
    <row r="214" spans="1:65" s="2" customFormat="1" ht="24.2" customHeight="1">
      <c r="A214" s="31"/>
      <c r="B214" s="32"/>
      <c r="C214" s="192" t="s">
        <v>477</v>
      </c>
      <c r="D214" s="192" t="s">
        <v>137</v>
      </c>
      <c r="E214" s="193" t="s">
        <v>478</v>
      </c>
      <c r="F214" s="194" t="s">
        <v>479</v>
      </c>
      <c r="G214" s="195" t="s">
        <v>130</v>
      </c>
      <c r="H214" s="196">
        <v>9</v>
      </c>
      <c r="I214" s="197"/>
      <c r="J214" s="198">
        <f t="shared" si="20"/>
        <v>0</v>
      </c>
      <c r="K214" s="194" t="s">
        <v>122</v>
      </c>
      <c r="L214" s="199"/>
      <c r="M214" s="200" t="s">
        <v>1</v>
      </c>
      <c r="N214" s="201" t="s">
        <v>40</v>
      </c>
      <c r="O214" s="68"/>
      <c r="P214" s="188">
        <f t="shared" si="21"/>
        <v>0</v>
      </c>
      <c r="Q214" s="188">
        <v>0.0081</v>
      </c>
      <c r="R214" s="188">
        <f t="shared" si="22"/>
        <v>0.07289999999999999</v>
      </c>
      <c r="S214" s="188">
        <v>0</v>
      </c>
      <c r="T214" s="189">
        <f t="shared" si="23"/>
        <v>0</v>
      </c>
      <c r="U214" s="31"/>
      <c r="V214" s="31"/>
      <c r="W214" s="31"/>
      <c r="X214" s="31"/>
      <c r="Y214" s="31"/>
      <c r="Z214" s="31"/>
      <c r="AA214" s="31"/>
      <c r="AB214" s="31"/>
      <c r="AC214" s="31"/>
      <c r="AD214" s="31"/>
      <c r="AE214" s="31"/>
      <c r="AR214" s="190" t="s">
        <v>186</v>
      </c>
      <c r="AT214" s="190" t="s">
        <v>137</v>
      </c>
      <c r="AU214" s="190" t="s">
        <v>85</v>
      </c>
      <c r="AY214" s="14" t="s">
        <v>115</v>
      </c>
      <c r="BE214" s="191">
        <f t="shared" si="24"/>
        <v>0</v>
      </c>
      <c r="BF214" s="191">
        <f t="shared" si="25"/>
        <v>0</v>
      </c>
      <c r="BG214" s="191">
        <f t="shared" si="26"/>
        <v>0</v>
      </c>
      <c r="BH214" s="191">
        <f t="shared" si="27"/>
        <v>0</v>
      </c>
      <c r="BI214" s="191">
        <f t="shared" si="28"/>
        <v>0</v>
      </c>
      <c r="BJ214" s="14" t="s">
        <v>83</v>
      </c>
      <c r="BK214" s="191">
        <f t="shared" si="29"/>
        <v>0</v>
      </c>
      <c r="BL214" s="14" t="s">
        <v>186</v>
      </c>
      <c r="BM214" s="190" t="s">
        <v>480</v>
      </c>
    </row>
    <row r="215" spans="1:65" s="2" customFormat="1" ht="33" customHeight="1">
      <c r="A215" s="31"/>
      <c r="B215" s="32"/>
      <c r="C215" s="179" t="s">
        <v>481</v>
      </c>
      <c r="D215" s="179" t="s">
        <v>118</v>
      </c>
      <c r="E215" s="180" t="s">
        <v>482</v>
      </c>
      <c r="F215" s="181" t="s">
        <v>483</v>
      </c>
      <c r="G215" s="182" t="s">
        <v>130</v>
      </c>
      <c r="H215" s="183">
        <v>9</v>
      </c>
      <c r="I215" s="184"/>
      <c r="J215" s="185">
        <f t="shared" si="20"/>
        <v>0</v>
      </c>
      <c r="K215" s="181" t="s">
        <v>122</v>
      </c>
      <c r="L215" s="36"/>
      <c r="M215" s="186" t="s">
        <v>1</v>
      </c>
      <c r="N215" s="187" t="s">
        <v>40</v>
      </c>
      <c r="O215" s="68"/>
      <c r="P215" s="188">
        <f t="shared" si="21"/>
        <v>0</v>
      </c>
      <c r="Q215" s="188">
        <v>0</v>
      </c>
      <c r="R215" s="188">
        <f t="shared" si="22"/>
        <v>0</v>
      </c>
      <c r="S215" s="188">
        <v>0</v>
      </c>
      <c r="T215" s="189">
        <f t="shared" si="23"/>
        <v>0</v>
      </c>
      <c r="U215" s="31"/>
      <c r="V215" s="31"/>
      <c r="W215" s="31"/>
      <c r="X215" s="31"/>
      <c r="Y215" s="31"/>
      <c r="Z215" s="31"/>
      <c r="AA215" s="31"/>
      <c r="AB215" s="31"/>
      <c r="AC215" s="31"/>
      <c r="AD215" s="31"/>
      <c r="AE215" s="31"/>
      <c r="AR215" s="190" t="s">
        <v>83</v>
      </c>
      <c r="AT215" s="190" t="s">
        <v>118</v>
      </c>
      <c r="AU215" s="190" t="s">
        <v>85</v>
      </c>
      <c r="AY215" s="14" t="s">
        <v>115</v>
      </c>
      <c r="BE215" s="191">
        <f t="shared" si="24"/>
        <v>0</v>
      </c>
      <c r="BF215" s="191">
        <f t="shared" si="25"/>
        <v>0</v>
      </c>
      <c r="BG215" s="191">
        <f t="shared" si="26"/>
        <v>0</v>
      </c>
      <c r="BH215" s="191">
        <f t="shared" si="27"/>
        <v>0</v>
      </c>
      <c r="BI215" s="191">
        <f t="shared" si="28"/>
        <v>0</v>
      </c>
      <c r="BJ215" s="14" t="s">
        <v>83</v>
      </c>
      <c r="BK215" s="191">
        <f t="shared" si="29"/>
        <v>0</v>
      </c>
      <c r="BL215" s="14" t="s">
        <v>83</v>
      </c>
      <c r="BM215" s="190" t="s">
        <v>484</v>
      </c>
    </row>
    <row r="216" spans="1:65" s="2" customFormat="1" ht="24.2" customHeight="1">
      <c r="A216" s="31"/>
      <c r="B216" s="32"/>
      <c r="C216" s="192" t="s">
        <v>485</v>
      </c>
      <c r="D216" s="192" t="s">
        <v>137</v>
      </c>
      <c r="E216" s="193" t="s">
        <v>486</v>
      </c>
      <c r="F216" s="194" t="s">
        <v>487</v>
      </c>
      <c r="G216" s="195" t="s">
        <v>121</v>
      </c>
      <c r="H216" s="196">
        <v>20</v>
      </c>
      <c r="I216" s="197"/>
      <c r="J216" s="198">
        <f t="shared" si="20"/>
        <v>0</v>
      </c>
      <c r="K216" s="194" t="s">
        <v>122</v>
      </c>
      <c r="L216" s="199"/>
      <c r="M216" s="200" t="s">
        <v>1</v>
      </c>
      <c r="N216" s="201" t="s">
        <v>40</v>
      </c>
      <c r="O216" s="68"/>
      <c r="P216" s="188">
        <f t="shared" si="21"/>
        <v>0</v>
      </c>
      <c r="Q216" s="188">
        <v>0.00333</v>
      </c>
      <c r="R216" s="188">
        <f t="shared" si="22"/>
        <v>0.0666</v>
      </c>
      <c r="S216" s="188">
        <v>0</v>
      </c>
      <c r="T216" s="189">
        <f t="shared" si="23"/>
        <v>0</v>
      </c>
      <c r="U216" s="31"/>
      <c r="V216" s="31"/>
      <c r="W216" s="31"/>
      <c r="X216" s="31"/>
      <c r="Y216" s="31"/>
      <c r="Z216" s="31"/>
      <c r="AA216" s="31"/>
      <c r="AB216" s="31"/>
      <c r="AC216" s="31"/>
      <c r="AD216" s="31"/>
      <c r="AE216" s="31"/>
      <c r="AR216" s="190" t="s">
        <v>186</v>
      </c>
      <c r="AT216" s="190" t="s">
        <v>137</v>
      </c>
      <c r="AU216" s="190" t="s">
        <v>85</v>
      </c>
      <c r="AY216" s="14" t="s">
        <v>115</v>
      </c>
      <c r="BE216" s="191">
        <f t="shared" si="24"/>
        <v>0</v>
      </c>
      <c r="BF216" s="191">
        <f t="shared" si="25"/>
        <v>0</v>
      </c>
      <c r="BG216" s="191">
        <f t="shared" si="26"/>
        <v>0</v>
      </c>
      <c r="BH216" s="191">
        <f t="shared" si="27"/>
        <v>0</v>
      </c>
      <c r="BI216" s="191">
        <f t="shared" si="28"/>
        <v>0</v>
      </c>
      <c r="BJ216" s="14" t="s">
        <v>83</v>
      </c>
      <c r="BK216" s="191">
        <f t="shared" si="29"/>
        <v>0</v>
      </c>
      <c r="BL216" s="14" t="s">
        <v>186</v>
      </c>
      <c r="BM216" s="190" t="s">
        <v>488</v>
      </c>
    </row>
    <row r="217" spans="1:65" s="2" customFormat="1" ht="44.25" customHeight="1">
      <c r="A217" s="31"/>
      <c r="B217" s="32"/>
      <c r="C217" s="179" t="s">
        <v>489</v>
      </c>
      <c r="D217" s="179" t="s">
        <v>118</v>
      </c>
      <c r="E217" s="180" t="s">
        <v>490</v>
      </c>
      <c r="F217" s="181" t="s">
        <v>491</v>
      </c>
      <c r="G217" s="182" t="s">
        <v>121</v>
      </c>
      <c r="H217" s="183">
        <v>20</v>
      </c>
      <c r="I217" s="184"/>
      <c r="J217" s="185">
        <f t="shared" si="20"/>
        <v>0</v>
      </c>
      <c r="K217" s="181" t="s">
        <v>122</v>
      </c>
      <c r="L217" s="36"/>
      <c r="M217" s="186" t="s">
        <v>1</v>
      </c>
      <c r="N217" s="187" t="s">
        <v>40</v>
      </c>
      <c r="O217" s="68"/>
      <c r="P217" s="188">
        <f t="shared" si="21"/>
        <v>0</v>
      </c>
      <c r="Q217" s="188">
        <v>0</v>
      </c>
      <c r="R217" s="188">
        <f t="shared" si="22"/>
        <v>0</v>
      </c>
      <c r="S217" s="188">
        <v>0</v>
      </c>
      <c r="T217" s="189">
        <f t="shared" si="23"/>
        <v>0</v>
      </c>
      <c r="U217" s="31"/>
      <c r="V217" s="31"/>
      <c r="W217" s="31"/>
      <c r="X217" s="31"/>
      <c r="Y217" s="31"/>
      <c r="Z217" s="31"/>
      <c r="AA217" s="31"/>
      <c r="AB217" s="31"/>
      <c r="AC217" s="31"/>
      <c r="AD217" s="31"/>
      <c r="AE217" s="31"/>
      <c r="AR217" s="190" t="s">
        <v>83</v>
      </c>
      <c r="AT217" s="190" t="s">
        <v>118</v>
      </c>
      <c r="AU217" s="190" t="s">
        <v>85</v>
      </c>
      <c r="AY217" s="14" t="s">
        <v>115</v>
      </c>
      <c r="BE217" s="191">
        <f t="shared" si="24"/>
        <v>0</v>
      </c>
      <c r="BF217" s="191">
        <f t="shared" si="25"/>
        <v>0</v>
      </c>
      <c r="BG217" s="191">
        <f t="shared" si="26"/>
        <v>0</v>
      </c>
      <c r="BH217" s="191">
        <f t="shared" si="27"/>
        <v>0</v>
      </c>
      <c r="BI217" s="191">
        <f t="shared" si="28"/>
        <v>0</v>
      </c>
      <c r="BJ217" s="14" t="s">
        <v>83</v>
      </c>
      <c r="BK217" s="191">
        <f t="shared" si="29"/>
        <v>0</v>
      </c>
      <c r="BL217" s="14" t="s">
        <v>83</v>
      </c>
      <c r="BM217" s="190" t="s">
        <v>492</v>
      </c>
    </row>
    <row r="218" spans="1:65" s="2" customFormat="1" ht="24.2" customHeight="1">
      <c r="A218" s="31"/>
      <c r="B218" s="32"/>
      <c r="C218" s="192" t="s">
        <v>493</v>
      </c>
      <c r="D218" s="192" t="s">
        <v>137</v>
      </c>
      <c r="E218" s="193" t="s">
        <v>494</v>
      </c>
      <c r="F218" s="194" t="s">
        <v>495</v>
      </c>
      <c r="G218" s="195" t="s">
        <v>130</v>
      </c>
      <c r="H218" s="196">
        <v>3</v>
      </c>
      <c r="I218" s="197"/>
      <c r="J218" s="198">
        <f t="shared" si="20"/>
        <v>0</v>
      </c>
      <c r="K218" s="194" t="s">
        <v>122</v>
      </c>
      <c r="L218" s="199"/>
      <c r="M218" s="200" t="s">
        <v>1</v>
      </c>
      <c r="N218" s="201" t="s">
        <v>40</v>
      </c>
      <c r="O218" s="68"/>
      <c r="P218" s="188">
        <f t="shared" si="21"/>
        <v>0</v>
      </c>
      <c r="Q218" s="188">
        <v>0.0081</v>
      </c>
      <c r="R218" s="188">
        <f t="shared" si="22"/>
        <v>0.0243</v>
      </c>
      <c r="S218" s="188">
        <v>0</v>
      </c>
      <c r="T218" s="189">
        <f t="shared" si="23"/>
        <v>0</v>
      </c>
      <c r="U218" s="31"/>
      <c r="V218" s="31"/>
      <c r="W218" s="31"/>
      <c r="X218" s="31"/>
      <c r="Y218" s="31"/>
      <c r="Z218" s="31"/>
      <c r="AA218" s="31"/>
      <c r="AB218" s="31"/>
      <c r="AC218" s="31"/>
      <c r="AD218" s="31"/>
      <c r="AE218" s="31"/>
      <c r="AR218" s="190" t="s">
        <v>186</v>
      </c>
      <c r="AT218" s="190" t="s">
        <v>137</v>
      </c>
      <c r="AU218" s="190" t="s">
        <v>85</v>
      </c>
      <c r="AY218" s="14" t="s">
        <v>115</v>
      </c>
      <c r="BE218" s="191">
        <f t="shared" si="24"/>
        <v>0</v>
      </c>
      <c r="BF218" s="191">
        <f t="shared" si="25"/>
        <v>0</v>
      </c>
      <c r="BG218" s="191">
        <f t="shared" si="26"/>
        <v>0</v>
      </c>
      <c r="BH218" s="191">
        <f t="shared" si="27"/>
        <v>0</v>
      </c>
      <c r="BI218" s="191">
        <f t="shared" si="28"/>
        <v>0</v>
      </c>
      <c r="BJ218" s="14" t="s">
        <v>83</v>
      </c>
      <c r="BK218" s="191">
        <f t="shared" si="29"/>
        <v>0</v>
      </c>
      <c r="BL218" s="14" t="s">
        <v>186</v>
      </c>
      <c r="BM218" s="190" t="s">
        <v>496</v>
      </c>
    </row>
    <row r="219" spans="1:65" s="2" customFormat="1" ht="33" customHeight="1">
      <c r="A219" s="31"/>
      <c r="B219" s="32"/>
      <c r="C219" s="179" t="s">
        <v>497</v>
      </c>
      <c r="D219" s="179" t="s">
        <v>118</v>
      </c>
      <c r="E219" s="180" t="s">
        <v>498</v>
      </c>
      <c r="F219" s="181" t="s">
        <v>499</v>
      </c>
      <c r="G219" s="182" t="s">
        <v>130</v>
      </c>
      <c r="H219" s="183">
        <v>3</v>
      </c>
      <c r="I219" s="184"/>
      <c r="J219" s="185">
        <f t="shared" si="20"/>
        <v>0</v>
      </c>
      <c r="K219" s="181" t="s">
        <v>122</v>
      </c>
      <c r="L219" s="36"/>
      <c r="M219" s="186" t="s">
        <v>1</v>
      </c>
      <c r="N219" s="187" t="s">
        <v>40</v>
      </c>
      <c r="O219" s="68"/>
      <c r="P219" s="188">
        <f t="shared" si="21"/>
        <v>0</v>
      </c>
      <c r="Q219" s="188">
        <v>0</v>
      </c>
      <c r="R219" s="188">
        <f t="shared" si="22"/>
        <v>0</v>
      </c>
      <c r="S219" s="188">
        <v>0</v>
      </c>
      <c r="T219" s="189">
        <f t="shared" si="23"/>
        <v>0</v>
      </c>
      <c r="U219" s="31"/>
      <c r="V219" s="31"/>
      <c r="W219" s="31"/>
      <c r="X219" s="31"/>
      <c r="Y219" s="31"/>
      <c r="Z219" s="31"/>
      <c r="AA219" s="31"/>
      <c r="AB219" s="31"/>
      <c r="AC219" s="31"/>
      <c r="AD219" s="31"/>
      <c r="AE219" s="31"/>
      <c r="AR219" s="190" t="s">
        <v>83</v>
      </c>
      <c r="AT219" s="190" t="s">
        <v>118</v>
      </c>
      <c r="AU219" s="190" t="s">
        <v>85</v>
      </c>
      <c r="AY219" s="14" t="s">
        <v>115</v>
      </c>
      <c r="BE219" s="191">
        <f t="shared" si="24"/>
        <v>0</v>
      </c>
      <c r="BF219" s="191">
        <f t="shared" si="25"/>
        <v>0</v>
      </c>
      <c r="BG219" s="191">
        <f t="shared" si="26"/>
        <v>0</v>
      </c>
      <c r="BH219" s="191">
        <f t="shared" si="27"/>
        <v>0</v>
      </c>
      <c r="BI219" s="191">
        <f t="shared" si="28"/>
        <v>0</v>
      </c>
      <c r="BJ219" s="14" t="s">
        <v>83</v>
      </c>
      <c r="BK219" s="191">
        <f t="shared" si="29"/>
        <v>0</v>
      </c>
      <c r="BL219" s="14" t="s">
        <v>83</v>
      </c>
      <c r="BM219" s="190" t="s">
        <v>500</v>
      </c>
    </row>
    <row r="220" spans="1:65" s="2" customFormat="1" ht="33" customHeight="1">
      <c r="A220" s="31"/>
      <c r="B220" s="32"/>
      <c r="C220" s="179" t="s">
        <v>501</v>
      </c>
      <c r="D220" s="179" t="s">
        <v>118</v>
      </c>
      <c r="E220" s="180" t="s">
        <v>502</v>
      </c>
      <c r="F220" s="181" t="s">
        <v>503</v>
      </c>
      <c r="G220" s="182" t="s">
        <v>130</v>
      </c>
      <c r="H220" s="183">
        <v>8</v>
      </c>
      <c r="I220" s="184"/>
      <c r="J220" s="185">
        <f t="shared" si="20"/>
        <v>0</v>
      </c>
      <c r="K220" s="181" t="s">
        <v>122</v>
      </c>
      <c r="L220" s="36"/>
      <c r="M220" s="186" t="s">
        <v>1</v>
      </c>
      <c r="N220" s="187" t="s">
        <v>40</v>
      </c>
      <c r="O220" s="68"/>
      <c r="P220" s="188">
        <f t="shared" si="21"/>
        <v>0</v>
      </c>
      <c r="Q220" s="188">
        <v>0</v>
      </c>
      <c r="R220" s="188">
        <f t="shared" si="22"/>
        <v>0</v>
      </c>
      <c r="S220" s="188">
        <v>0</v>
      </c>
      <c r="T220" s="189">
        <f t="shared" si="23"/>
        <v>0</v>
      </c>
      <c r="U220" s="31"/>
      <c r="V220" s="31"/>
      <c r="W220" s="31"/>
      <c r="X220" s="31"/>
      <c r="Y220" s="31"/>
      <c r="Z220" s="31"/>
      <c r="AA220" s="31"/>
      <c r="AB220" s="31"/>
      <c r="AC220" s="31"/>
      <c r="AD220" s="31"/>
      <c r="AE220" s="31"/>
      <c r="AR220" s="190" t="s">
        <v>83</v>
      </c>
      <c r="AT220" s="190" t="s">
        <v>118</v>
      </c>
      <c r="AU220" s="190" t="s">
        <v>85</v>
      </c>
      <c r="AY220" s="14" t="s">
        <v>115</v>
      </c>
      <c r="BE220" s="191">
        <f t="shared" si="24"/>
        <v>0</v>
      </c>
      <c r="BF220" s="191">
        <f t="shared" si="25"/>
        <v>0</v>
      </c>
      <c r="BG220" s="191">
        <f t="shared" si="26"/>
        <v>0</v>
      </c>
      <c r="BH220" s="191">
        <f t="shared" si="27"/>
        <v>0</v>
      </c>
      <c r="BI220" s="191">
        <f t="shared" si="28"/>
        <v>0</v>
      </c>
      <c r="BJ220" s="14" t="s">
        <v>83</v>
      </c>
      <c r="BK220" s="191">
        <f t="shared" si="29"/>
        <v>0</v>
      </c>
      <c r="BL220" s="14" t="s">
        <v>83</v>
      </c>
      <c r="BM220" s="190" t="s">
        <v>504</v>
      </c>
    </row>
    <row r="221" spans="1:65" s="2" customFormat="1" ht="24.2" customHeight="1">
      <c r="A221" s="31"/>
      <c r="B221" s="32"/>
      <c r="C221" s="192" t="s">
        <v>505</v>
      </c>
      <c r="D221" s="192" t="s">
        <v>137</v>
      </c>
      <c r="E221" s="193" t="s">
        <v>506</v>
      </c>
      <c r="F221" s="194" t="s">
        <v>507</v>
      </c>
      <c r="G221" s="195" t="s">
        <v>121</v>
      </c>
      <c r="H221" s="196">
        <v>10</v>
      </c>
      <c r="I221" s="197"/>
      <c r="J221" s="198">
        <f t="shared" si="20"/>
        <v>0</v>
      </c>
      <c r="K221" s="194" t="s">
        <v>122</v>
      </c>
      <c r="L221" s="199"/>
      <c r="M221" s="200" t="s">
        <v>1</v>
      </c>
      <c r="N221" s="201" t="s">
        <v>40</v>
      </c>
      <c r="O221" s="68"/>
      <c r="P221" s="188">
        <f t="shared" si="21"/>
        <v>0</v>
      </c>
      <c r="Q221" s="188">
        <v>0.00276</v>
      </c>
      <c r="R221" s="188">
        <f t="shared" si="22"/>
        <v>0.0276</v>
      </c>
      <c r="S221" s="188">
        <v>0</v>
      </c>
      <c r="T221" s="189">
        <f t="shared" si="23"/>
        <v>0</v>
      </c>
      <c r="U221" s="31"/>
      <c r="V221" s="31"/>
      <c r="W221" s="31"/>
      <c r="X221" s="31"/>
      <c r="Y221" s="31"/>
      <c r="Z221" s="31"/>
      <c r="AA221" s="31"/>
      <c r="AB221" s="31"/>
      <c r="AC221" s="31"/>
      <c r="AD221" s="31"/>
      <c r="AE221" s="31"/>
      <c r="AR221" s="190" t="s">
        <v>186</v>
      </c>
      <c r="AT221" s="190" t="s">
        <v>137</v>
      </c>
      <c r="AU221" s="190" t="s">
        <v>85</v>
      </c>
      <c r="AY221" s="14" t="s">
        <v>115</v>
      </c>
      <c r="BE221" s="191">
        <f t="shared" si="24"/>
        <v>0</v>
      </c>
      <c r="BF221" s="191">
        <f t="shared" si="25"/>
        <v>0</v>
      </c>
      <c r="BG221" s="191">
        <f t="shared" si="26"/>
        <v>0</v>
      </c>
      <c r="BH221" s="191">
        <f t="shared" si="27"/>
        <v>0</v>
      </c>
      <c r="BI221" s="191">
        <f t="shared" si="28"/>
        <v>0</v>
      </c>
      <c r="BJ221" s="14" t="s">
        <v>83</v>
      </c>
      <c r="BK221" s="191">
        <f t="shared" si="29"/>
        <v>0</v>
      </c>
      <c r="BL221" s="14" t="s">
        <v>186</v>
      </c>
      <c r="BM221" s="190" t="s">
        <v>508</v>
      </c>
    </row>
    <row r="222" spans="1:65" s="2" customFormat="1" ht="44.25" customHeight="1">
      <c r="A222" s="31"/>
      <c r="B222" s="32"/>
      <c r="C222" s="179" t="s">
        <v>509</v>
      </c>
      <c r="D222" s="179" t="s">
        <v>118</v>
      </c>
      <c r="E222" s="180" t="s">
        <v>510</v>
      </c>
      <c r="F222" s="181" t="s">
        <v>511</v>
      </c>
      <c r="G222" s="182" t="s">
        <v>121</v>
      </c>
      <c r="H222" s="183">
        <v>10</v>
      </c>
      <c r="I222" s="184"/>
      <c r="J222" s="185">
        <f t="shared" si="20"/>
        <v>0</v>
      </c>
      <c r="K222" s="181" t="s">
        <v>122</v>
      </c>
      <c r="L222" s="36"/>
      <c r="M222" s="186" t="s">
        <v>1</v>
      </c>
      <c r="N222" s="187" t="s">
        <v>40</v>
      </c>
      <c r="O222" s="68"/>
      <c r="P222" s="188">
        <f t="shared" si="21"/>
        <v>0</v>
      </c>
      <c r="Q222" s="188">
        <v>0</v>
      </c>
      <c r="R222" s="188">
        <f t="shared" si="22"/>
        <v>0</v>
      </c>
      <c r="S222" s="188">
        <v>0</v>
      </c>
      <c r="T222" s="189">
        <f t="shared" si="23"/>
        <v>0</v>
      </c>
      <c r="U222" s="31"/>
      <c r="V222" s="31"/>
      <c r="W222" s="31"/>
      <c r="X222" s="31"/>
      <c r="Y222" s="31"/>
      <c r="Z222" s="31"/>
      <c r="AA222" s="31"/>
      <c r="AB222" s="31"/>
      <c r="AC222" s="31"/>
      <c r="AD222" s="31"/>
      <c r="AE222" s="31"/>
      <c r="AR222" s="190" t="s">
        <v>83</v>
      </c>
      <c r="AT222" s="190" t="s">
        <v>118</v>
      </c>
      <c r="AU222" s="190" t="s">
        <v>85</v>
      </c>
      <c r="AY222" s="14" t="s">
        <v>115</v>
      </c>
      <c r="BE222" s="191">
        <f t="shared" si="24"/>
        <v>0</v>
      </c>
      <c r="BF222" s="191">
        <f t="shared" si="25"/>
        <v>0</v>
      </c>
      <c r="BG222" s="191">
        <f t="shared" si="26"/>
        <v>0</v>
      </c>
      <c r="BH222" s="191">
        <f t="shared" si="27"/>
        <v>0</v>
      </c>
      <c r="BI222" s="191">
        <f t="shared" si="28"/>
        <v>0</v>
      </c>
      <c r="BJ222" s="14" t="s">
        <v>83</v>
      </c>
      <c r="BK222" s="191">
        <f t="shared" si="29"/>
        <v>0</v>
      </c>
      <c r="BL222" s="14" t="s">
        <v>83</v>
      </c>
      <c r="BM222" s="190" t="s">
        <v>512</v>
      </c>
    </row>
    <row r="223" spans="1:65" s="2" customFormat="1" ht="33" customHeight="1">
      <c r="A223" s="31"/>
      <c r="B223" s="32"/>
      <c r="C223" s="179" t="s">
        <v>513</v>
      </c>
      <c r="D223" s="179" t="s">
        <v>118</v>
      </c>
      <c r="E223" s="180" t="s">
        <v>514</v>
      </c>
      <c r="F223" s="181" t="s">
        <v>515</v>
      </c>
      <c r="G223" s="182" t="s">
        <v>130</v>
      </c>
      <c r="H223" s="183">
        <v>4</v>
      </c>
      <c r="I223" s="184"/>
      <c r="J223" s="185">
        <f t="shared" si="20"/>
        <v>0</v>
      </c>
      <c r="K223" s="181" t="s">
        <v>122</v>
      </c>
      <c r="L223" s="36"/>
      <c r="M223" s="186" t="s">
        <v>1</v>
      </c>
      <c r="N223" s="187" t="s">
        <v>40</v>
      </c>
      <c r="O223" s="68"/>
      <c r="P223" s="188">
        <f t="shared" si="21"/>
        <v>0</v>
      </c>
      <c r="Q223" s="188">
        <v>0</v>
      </c>
      <c r="R223" s="188">
        <f t="shared" si="22"/>
        <v>0</v>
      </c>
      <c r="S223" s="188">
        <v>0</v>
      </c>
      <c r="T223" s="189">
        <f t="shared" si="23"/>
        <v>0</v>
      </c>
      <c r="U223" s="31"/>
      <c r="V223" s="31"/>
      <c r="W223" s="31"/>
      <c r="X223" s="31"/>
      <c r="Y223" s="31"/>
      <c r="Z223" s="31"/>
      <c r="AA223" s="31"/>
      <c r="AB223" s="31"/>
      <c r="AC223" s="31"/>
      <c r="AD223" s="31"/>
      <c r="AE223" s="31"/>
      <c r="AR223" s="190" t="s">
        <v>83</v>
      </c>
      <c r="AT223" s="190" t="s">
        <v>118</v>
      </c>
      <c r="AU223" s="190" t="s">
        <v>85</v>
      </c>
      <c r="AY223" s="14" t="s">
        <v>115</v>
      </c>
      <c r="BE223" s="191">
        <f t="shared" si="24"/>
        <v>0</v>
      </c>
      <c r="BF223" s="191">
        <f t="shared" si="25"/>
        <v>0</v>
      </c>
      <c r="BG223" s="191">
        <f t="shared" si="26"/>
        <v>0</v>
      </c>
      <c r="BH223" s="191">
        <f t="shared" si="27"/>
        <v>0</v>
      </c>
      <c r="BI223" s="191">
        <f t="shared" si="28"/>
        <v>0</v>
      </c>
      <c r="BJ223" s="14" t="s">
        <v>83</v>
      </c>
      <c r="BK223" s="191">
        <f t="shared" si="29"/>
        <v>0</v>
      </c>
      <c r="BL223" s="14" t="s">
        <v>83</v>
      </c>
      <c r="BM223" s="190" t="s">
        <v>516</v>
      </c>
    </row>
    <row r="224" spans="1:65" s="2" customFormat="1" ht="24.2" customHeight="1">
      <c r="A224" s="31"/>
      <c r="B224" s="32"/>
      <c r="C224" s="192" t="s">
        <v>517</v>
      </c>
      <c r="D224" s="192" t="s">
        <v>137</v>
      </c>
      <c r="E224" s="193" t="s">
        <v>518</v>
      </c>
      <c r="F224" s="194" t="s">
        <v>519</v>
      </c>
      <c r="G224" s="195" t="s">
        <v>121</v>
      </c>
      <c r="H224" s="196">
        <v>10</v>
      </c>
      <c r="I224" s="197"/>
      <c r="J224" s="198">
        <f aca="true" t="shared" si="30" ref="J224:J255">ROUND(I224*H224,2)</f>
        <v>0</v>
      </c>
      <c r="K224" s="194" t="s">
        <v>122</v>
      </c>
      <c r="L224" s="199"/>
      <c r="M224" s="200" t="s">
        <v>1</v>
      </c>
      <c r="N224" s="201" t="s">
        <v>40</v>
      </c>
      <c r="O224" s="68"/>
      <c r="P224" s="188">
        <f aca="true" t="shared" si="31" ref="P224:P255">O224*H224</f>
        <v>0</v>
      </c>
      <c r="Q224" s="188">
        <v>0.0009</v>
      </c>
      <c r="R224" s="188">
        <f aca="true" t="shared" si="32" ref="R224:R255">Q224*H224</f>
        <v>0.009</v>
      </c>
      <c r="S224" s="188">
        <v>0</v>
      </c>
      <c r="T224" s="189">
        <f aca="true" t="shared" si="33" ref="T224:T255">S224*H224</f>
        <v>0</v>
      </c>
      <c r="U224" s="31"/>
      <c r="V224" s="31"/>
      <c r="W224" s="31"/>
      <c r="X224" s="31"/>
      <c r="Y224" s="31"/>
      <c r="Z224" s="31"/>
      <c r="AA224" s="31"/>
      <c r="AB224" s="31"/>
      <c r="AC224" s="31"/>
      <c r="AD224" s="31"/>
      <c r="AE224" s="31"/>
      <c r="AR224" s="190" t="s">
        <v>186</v>
      </c>
      <c r="AT224" s="190" t="s">
        <v>137</v>
      </c>
      <c r="AU224" s="190" t="s">
        <v>85</v>
      </c>
      <c r="AY224" s="14" t="s">
        <v>115</v>
      </c>
      <c r="BE224" s="191">
        <f aca="true" t="shared" si="34" ref="BE224:BE243">IF(N224="základní",J224,0)</f>
        <v>0</v>
      </c>
      <c r="BF224" s="191">
        <f aca="true" t="shared" si="35" ref="BF224:BF243">IF(N224="snížená",J224,0)</f>
        <v>0</v>
      </c>
      <c r="BG224" s="191">
        <f aca="true" t="shared" si="36" ref="BG224:BG243">IF(N224="zákl. přenesená",J224,0)</f>
        <v>0</v>
      </c>
      <c r="BH224" s="191">
        <f aca="true" t="shared" si="37" ref="BH224:BH243">IF(N224="sníž. přenesená",J224,0)</f>
        <v>0</v>
      </c>
      <c r="BI224" s="191">
        <f aca="true" t="shared" si="38" ref="BI224:BI243">IF(N224="nulová",J224,0)</f>
        <v>0</v>
      </c>
      <c r="BJ224" s="14" t="s">
        <v>83</v>
      </c>
      <c r="BK224" s="191">
        <f aca="true" t="shared" si="39" ref="BK224:BK243">ROUND(I224*H224,2)</f>
        <v>0</v>
      </c>
      <c r="BL224" s="14" t="s">
        <v>186</v>
      </c>
      <c r="BM224" s="190" t="s">
        <v>520</v>
      </c>
    </row>
    <row r="225" spans="1:65" s="2" customFormat="1" ht="49.15" customHeight="1">
      <c r="A225" s="31"/>
      <c r="B225" s="32"/>
      <c r="C225" s="179" t="s">
        <v>521</v>
      </c>
      <c r="D225" s="179" t="s">
        <v>118</v>
      </c>
      <c r="E225" s="180" t="s">
        <v>522</v>
      </c>
      <c r="F225" s="181" t="s">
        <v>523</v>
      </c>
      <c r="G225" s="182" t="s">
        <v>121</v>
      </c>
      <c r="H225" s="183">
        <v>10</v>
      </c>
      <c r="I225" s="184"/>
      <c r="J225" s="185">
        <f t="shared" si="30"/>
        <v>0</v>
      </c>
      <c r="K225" s="181" t="s">
        <v>122</v>
      </c>
      <c r="L225" s="36"/>
      <c r="M225" s="186" t="s">
        <v>1</v>
      </c>
      <c r="N225" s="187" t="s">
        <v>40</v>
      </c>
      <c r="O225" s="68"/>
      <c r="P225" s="188">
        <f t="shared" si="31"/>
        <v>0</v>
      </c>
      <c r="Q225" s="188">
        <v>0</v>
      </c>
      <c r="R225" s="188">
        <f t="shared" si="32"/>
        <v>0</v>
      </c>
      <c r="S225" s="188">
        <v>0</v>
      </c>
      <c r="T225" s="189">
        <f t="shared" si="33"/>
        <v>0</v>
      </c>
      <c r="U225" s="31"/>
      <c r="V225" s="31"/>
      <c r="W225" s="31"/>
      <c r="X225" s="31"/>
      <c r="Y225" s="31"/>
      <c r="Z225" s="31"/>
      <c r="AA225" s="31"/>
      <c r="AB225" s="31"/>
      <c r="AC225" s="31"/>
      <c r="AD225" s="31"/>
      <c r="AE225" s="31"/>
      <c r="AR225" s="190" t="s">
        <v>83</v>
      </c>
      <c r="AT225" s="190" t="s">
        <v>118</v>
      </c>
      <c r="AU225" s="190" t="s">
        <v>85</v>
      </c>
      <c r="AY225" s="14" t="s">
        <v>115</v>
      </c>
      <c r="BE225" s="191">
        <f t="shared" si="34"/>
        <v>0</v>
      </c>
      <c r="BF225" s="191">
        <f t="shared" si="35"/>
        <v>0</v>
      </c>
      <c r="BG225" s="191">
        <f t="shared" si="36"/>
        <v>0</v>
      </c>
      <c r="BH225" s="191">
        <f t="shared" si="37"/>
        <v>0</v>
      </c>
      <c r="BI225" s="191">
        <f t="shared" si="38"/>
        <v>0</v>
      </c>
      <c r="BJ225" s="14" t="s">
        <v>83</v>
      </c>
      <c r="BK225" s="191">
        <f t="shared" si="39"/>
        <v>0</v>
      </c>
      <c r="BL225" s="14" t="s">
        <v>83</v>
      </c>
      <c r="BM225" s="190" t="s">
        <v>524</v>
      </c>
    </row>
    <row r="226" spans="1:65" s="2" customFormat="1" ht="33" customHeight="1">
      <c r="A226" s="31"/>
      <c r="B226" s="32"/>
      <c r="C226" s="179" t="s">
        <v>525</v>
      </c>
      <c r="D226" s="179" t="s">
        <v>118</v>
      </c>
      <c r="E226" s="180" t="s">
        <v>526</v>
      </c>
      <c r="F226" s="181" t="s">
        <v>527</v>
      </c>
      <c r="G226" s="182" t="s">
        <v>130</v>
      </c>
      <c r="H226" s="183">
        <v>8</v>
      </c>
      <c r="I226" s="184"/>
      <c r="J226" s="185">
        <f t="shared" si="30"/>
        <v>0</v>
      </c>
      <c r="K226" s="181" t="s">
        <v>122</v>
      </c>
      <c r="L226" s="36"/>
      <c r="M226" s="186" t="s">
        <v>1</v>
      </c>
      <c r="N226" s="187" t="s">
        <v>40</v>
      </c>
      <c r="O226" s="68"/>
      <c r="P226" s="188">
        <f t="shared" si="31"/>
        <v>0</v>
      </c>
      <c r="Q226" s="188">
        <v>0</v>
      </c>
      <c r="R226" s="188">
        <f t="shared" si="32"/>
        <v>0</v>
      </c>
      <c r="S226" s="188">
        <v>0</v>
      </c>
      <c r="T226" s="189">
        <f t="shared" si="33"/>
        <v>0</v>
      </c>
      <c r="U226" s="31"/>
      <c r="V226" s="31"/>
      <c r="W226" s="31"/>
      <c r="X226" s="31"/>
      <c r="Y226" s="31"/>
      <c r="Z226" s="31"/>
      <c r="AA226" s="31"/>
      <c r="AB226" s="31"/>
      <c r="AC226" s="31"/>
      <c r="AD226" s="31"/>
      <c r="AE226" s="31"/>
      <c r="AR226" s="190" t="s">
        <v>83</v>
      </c>
      <c r="AT226" s="190" t="s">
        <v>118</v>
      </c>
      <c r="AU226" s="190" t="s">
        <v>85</v>
      </c>
      <c r="AY226" s="14" t="s">
        <v>115</v>
      </c>
      <c r="BE226" s="191">
        <f t="shared" si="34"/>
        <v>0</v>
      </c>
      <c r="BF226" s="191">
        <f t="shared" si="35"/>
        <v>0</v>
      </c>
      <c r="BG226" s="191">
        <f t="shared" si="36"/>
        <v>0</v>
      </c>
      <c r="BH226" s="191">
        <f t="shared" si="37"/>
        <v>0</v>
      </c>
      <c r="BI226" s="191">
        <f t="shared" si="38"/>
        <v>0</v>
      </c>
      <c r="BJ226" s="14" t="s">
        <v>83</v>
      </c>
      <c r="BK226" s="191">
        <f t="shared" si="39"/>
        <v>0</v>
      </c>
      <c r="BL226" s="14" t="s">
        <v>83</v>
      </c>
      <c r="BM226" s="190" t="s">
        <v>528</v>
      </c>
    </row>
    <row r="227" spans="1:65" s="2" customFormat="1" ht="16.5" customHeight="1">
      <c r="A227" s="31"/>
      <c r="B227" s="32"/>
      <c r="C227" s="192" t="s">
        <v>529</v>
      </c>
      <c r="D227" s="192" t="s">
        <v>137</v>
      </c>
      <c r="E227" s="193" t="s">
        <v>530</v>
      </c>
      <c r="F227" s="194" t="s">
        <v>531</v>
      </c>
      <c r="G227" s="195" t="s">
        <v>130</v>
      </c>
      <c r="H227" s="196">
        <v>33</v>
      </c>
      <c r="I227" s="197"/>
      <c r="J227" s="198">
        <f t="shared" si="30"/>
        <v>0</v>
      </c>
      <c r="K227" s="194" t="s">
        <v>122</v>
      </c>
      <c r="L227" s="199"/>
      <c r="M227" s="200" t="s">
        <v>1</v>
      </c>
      <c r="N227" s="201" t="s">
        <v>40</v>
      </c>
      <c r="O227" s="68"/>
      <c r="P227" s="188">
        <f t="shared" si="31"/>
        <v>0</v>
      </c>
      <c r="Q227" s="188">
        <v>0</v>
      </c>
      <c r="R227" s="188">
        <f t="shared" si="32"/>
        <v>0</v>
      </c>
      <c r="S227" s="188">
        <v>0</v>
      </c>
      <c r="T227" s="189">
        <f t="shared" si="33"/>
        <v>0</v>
      </c>
      <c r="U227" s="31"/>
      <c r="V227" s="31"/>
      <c r="W227" s="31"/>
      <c r="X227" s="31"/>
      <c r="Y227" s="31"/>
      <c r="Z227" s="31"/>
      <c r="AA227" s="31"/>
      <c r="AB227" s="31"/>
      <c r="AC227" s="31"/>
      <c r="AD227" s="31"/>
      <c r="AE227" s="31"/>
      <c r="AR227" s="190" t="s">
        <v>186</v>
      </c>
      <c r="AT227" s="190" t="s">
        <v>137</v>
      </c>
      <c r="AU227" s="190" t="s">
        <v>85</v>
      </c>
      <c r="AY227" s="14" t="s">
        <v>115</v>
      </c>
      <c r="BE227" s="191">
        <f t="shared" si="34"/>
        <v>0</v>
      </c>
      <c r="BF227" s="191">
        <f t="shared" si="35"/>
        <v>0</v>
      </c>
      <c r="BG227" s="191">
        <f t="shared" si="36"/>
        <v>0</v>
      </c>
      <c r="BH227" s="191">
        <f t="shared" si="37"/>
        <v>0</v>
      </c>
      <c r="BI227" s="191">
        <f t="shared" si="38"/>
        <v>0</v>
      </c>
      <c r="BJ227" s="14" t="s">
        <v>83</v>
      </c>
      <c r="BK227" s="191">
        <f t="shared" si="39"/>
        <v>0</v>
      </c>
      <c r="BL227" s="14" t="s">
        <v>186</v>
      </c>
      <c r="BM227" s="190" t="s">
        <v>532</v>
      </c>
    </row>
    <row r="228" spans="1:65" s="2" customFormat="1" ht="24.2" customHeight="1">
      <c r="A228" s="31"/>
      <c r="B228" s="32"/>
      <c r="C228" s="179" t="s">
        <v>533</v>
      </c>
      <c r="D228" s="179" t="s">
        <v>118</v>
      </c>
      <c r="E228" s="180" t="s">
        <v>534</v>
      </c>
      <c r="F228" s="181" t="s">
        <v>535</v>
      </c>
      <c r="G228" s="182" t="s">
        <v>130</v>
      </c>
      <c r="H228" s="183">
        <v>33</v>
      </c>
      <c r="I228" s="184"/>
      <c r="J228" s="185">
        <f t="shared" si="30"/>
        <v>0</v>
      </c>
      <c r="K228" s="181" t="s">
        <v>122</v>
      </c>
      <c r="L228" s="36"/>
      <c r="M228" s="186" t="s">
        <v>1</v>
      </c>
      <c r="N228" s="187" t="s">
        <v>40</v>
      </c>
      <c r="O228" s="68"/>
      <c r="P228" s="188">
        <f t="shared" si="31"/>
        <v>0</v>
      </c>
      <c r="Q228" s="188">
        <v>0</v>
      </c>
      <c r="R228" s="188">
        <f t="shared" si="32"/>
        <v>0</v>
      </c>
      <c r="S228" s="188">
        <v>0</v>
      </c>
      <c r="T228" s="189">
        <f t="shared" si="33"/>
        <v>0</v>
      </c>
      <c r="U228" s="31"/>
      <c r="V228" s="31"/>
      <c r="W228" s="31"/>
      <c r="X228" s="31"/>
      <c r="Y228" s="31"/>
      <c r="Z228" s="31"/>
      <c r="AA228" s="31"/>
      <c r="AB228" s="31"/>
      <c r="AC228" s="31"/>
      <c r="AD228" s="31"/>
      <c r="AE228" s="31"/>
      <c r="AR228" s="190" t="s">
        <v>167</v>
      </c>
      <c r="AT228" s="190" t="s">
        <v>118</v>
      </c>
      <c r="AU228" s="190" t="s">
        <v>85</v>
      </c>
      <c r="AY228" s="14" t="s">
        <v>115</v>
      </c>
      <c r="BE228" s="191">
        <f t="shared" si="34"/>
        <v>0</v>
      </c>
      <c r="BF228" s="191">
        <f t="shared" si="35"/>
        <v>0</v>
      </c>
      <c r="BG228" s="191">
        <f t="shared" si="36"/>
        <v>0</v>
      </c>
      <c r="BH228" s="191">
        <f t="shared" si="37"/>
        <v>0</v>
      </c>
      <c r="BI228" s="191">
        <f t="shared" si="38"/>
        <v>0</v>
      </c>
      <c r="BJ228" s="14" t="s">
        <v>83</v>
      </c>
      <c r="BK228" s="191">
        <f t="shared" si="39"/>
        <v>0</v>
      </c>
      <c r="BL228" s="14" t="s">
        <v>167</v>
      </c>
      <c r="BM228" s="190" t="s">
        <v>536</v>
      </c>
    </row>
    <row r="229" spans="1:65" s="2" customFormat="1" ht="16.5" customHeight="1">
      <c r="A229" s="31"/>
      <c r="B229" s="32"/>
      <c r="C229" s="192" t="s">
        <v>537</v>
      </c>
      <c r="D229" s="192" t="s">
        <v>137</v>
      </c>
      <c r="E229" s="193" t="s">
        <v>538</v>
      </c>
      <c r="F229" s="194" t="s">
        <v>539</v>
      </c>
      <c r="G229" s="195" t="s">
        <v>130</v>
      </c>
      <c r="H229" s="196">
        <v>20</v>
      </c>
      <c r="I229" s="197"/>
      <c r="J229" s="198">
        <f t="shared" si="30"/>
        <v>0</v>
      </c>
      <c r="K229" s="194" t="s">
        <v>1</v>
      </c>
      <c r="L229" s="199"/>
      <c r="M229" s="200" t="s">
        <v>1</v>
      </c>
      <c r="N229" s="201" t="s">
        <v>40</v>
      </c>
      <c r="O229" s="68"/>
      <c r="P229" s="188">
        <f t="shared" si="31"/>
        <v>0</v>
      </c>
      <c r="Q229" s="188">
        <v>0</v>
      </c>
      <c r="R229" s="188">
        <f t="shared" si="32"/>
        <v>0</v>
      </c>
      <c r="S229" s="188">
        <v>0</v>
      </c>
      <c r="T229" s="189">
        <f t="shared" si="33"/>
        <v>0</v>
      </c>
      <c r="U229" s="31"/>
      <c r="V229" s="31"/>
      <c r="W229" s="31"/>
      <c r="X229" s="31"/>
      <c r="Y229" s="31"/>
      <c r="Z229" s="31"/>
      <c r="AA229" s="31"/>
      <c r="AB229" s="31"/>
      <c r="AC229" s="31"/>
      <c r="AD229" s="31"/>
      <c r="AE229" s="31"/>
      <c r="AR229" s="190" t="s">
        <v>166</v>
      </c>
      <c r="AT229" s="190" t="s">
        <v>137</v>
      </c>
      <c r="AU229" s="190" t="s">
        <v>85</v>
      </c>
      <c r="AY229" s="14" t="s">
        <v>115</v>
      </c>
      <c r="BE229" s="191">
        <f t="shared" si="34"/>
        <v>0</v>
      </c>
      <c r="BF229" s="191">
        <f t="shared" si="35"/>
        <v>0</v>
      </c>
      <c r="BG229" s="191">
        <f t="shared" si="36"/>
        <v>0</v>
      </c>
      <c r="BH229" s="191">
        <f t="shared" si="37"/>
        <v>0</v>
      </c>
      <c r="BI229" s="191">
        <f t="shared" si="38"/>
        <v>0</v>
      </c>
      <c r="BJ229" s="14" t="s">
        <v>83</v>
      </c>
      <c r="BK229" s="191">
        <f t="shared" si="39"/>
        <v>0</v>
      </c>
      <c r="BL229" s="14" t="s">
        <v>167</v>
      </c>
      <c r="BM229" s="190" t="s">
        <v>540</v>
      </c>
    </row>
    <row r="230" spans="1:65" s="2" customFormat="1" ht="24.2" customHeight="1">
      <c r="A230" s="31"/>
      <c r="B230" s="32"/>
      <c r="C230" s="179" t="s">
        <v>541</v>
      </c>
      <c r="D230" s="179" t="s">
        <v>118</v>
      </c>
      <c r="E230" s="180" t="s">
        <v>542</v>
      </c>
      <c r="F230" s="181" t="s">
        <v>543</v>
      </c>
      <c r="G230" s="182" t="s">
        <v>130</v>
      </c>
      <c r="H230" s="183">
        <v>20</v>
      </c>
      <c r="I230" s="184"/>
      <c r="J230" s="185">
        <f t="shared" si="30"/>
        <v>0</v>
      </c>
      <c r="K230" s="181" t="s">
        <v>1</v>
      </c>
      <c r="L230" s="36"/>
      <c r="M230" s="186" t="s">
        <v>1</v>
      </c>
      <c r="N230" s="187" t="s">
        <v>40</v>
      </c>
      <c r="O230" s="68"/>
      <c r="P230" s="188">
        <f t="shared" si="31"/>
        <v>0</v>
      </c>
      <c r="Q230" s="188">
        <v>0</v>
      </c>
      <c r="R230" s="188">
        <f t="shared" si="32"/>
        <v>0</v>
      </c>
      <c r="S230" s="188">
        <v>0</v>
      </c>
      <c r="T230" s="189">
        <f t="shared" si="33"/>
        <v>0</v>
      </c>
      <c r="U230" s="31"/>
      <c r="V230" s="31"/>
      <c r="W230" s="31"/>
      <c r="X230" s="31"/>
      <c r="Y230" s="31"/>
      <c r="Z230" s="31"/>
      <c r="AA230" s="31"/>
      <c r="AB230" s="31"/>
      <c r="AC230" s="31"/>
      <c r="AD230" s="31"/>
      <c r="AE230" s="31"/>
      <c r="AR230" s="190" t="s">
        <v>167</v>
      </c>
      <c r="AT230" s="190" t="s">
        <v>118</v>
      </c>
      <c r="AU230" s="190" t="s">
        <v>85</v>
      </c>
      <c r="AY230" s="14" t="s">
        <v>115</v>
      </c>
      <c r="BE230" s="191">
        <f t="shared" si="34"/>
        <v>0</v>
      </c>
      <c r="BF230" s="191">
        <f t="shared" si="35"/>
        <v>0</v>
      </c>
      <c r="BG230" s="191">
        <f t="shared" si="36"/>
        <v>0</v>
      </c>
      <c r="BH230" s="191">
        <f t="shared" si="37"/>
        <v>0</v>
      </c>
      <c r="BI230" s="191">
        <f t="shared" si="38"/>
        <v>0</v>
      </c>
      <c r="BJ230" s="14" t="s">
        <v>83</v>
      </c>
      <c r="BK230" s="191">
        <f t="shared" si="39"/>
        <v>0</v>
      </c>
      <c r="BL230" s="14" t="s">
        <v>167</v>
      </c>
      <c r="BM230" s="190" t="s">
        <v>544</v>
      </c>
    </row>
    <row r="231" spans="1:65" s="2" customFormat="1" ht="24.2" customHeight="1">
      <c r="A231" s="31"/>
      <c r="B231" s="32"/>
      <c r="C231" s="192" t="s">
        <v>545</v>
      </c>
      <c r="D231" s="192" t="s">
        <v>137</v>
      </c>
      <c r="E231" s="193" t="s">
        <v>546</v>
      </c>
      <c r="F231" s="194" t="s">
        <v>547</v>
      </c>
      <c r="G231" s="195" t="s">
        <v>130</v>
      </c>
      <c r="H231" s="196">
        <v>13</v>
      </c>
      <c r="I231" s="197"/>
      <c r="J231" s="198">
        <f t="shared" si="30"/>
        <v>0</v>
      </c>
      <c r="K231" s="194" t="s">
        <v>122</v>
      </c>
      <c r="L231" s="199"/>
      <c r="M231" s="200" t="s">
        <v>1</v>
      </c>
      <c r="N231" s="201" t="s">
        <v>40</v>
      </c>
      <c r="O231" s="68"/>
      <c r="P231" s="188">
        <f t="shared" si="31"/>
        <v>0</v>
      </c>
      <c r="Q231" s="188">
        <v>0</v>
      </c>
      <c r="R231" s="188">
        <f t="shared" si="32"/>
        <v>0</v>
      </c>
      <c r="S231" s="188">
        <v>0</v>
      </c>
      <c r="T231" s="189">
        <f t="shared" si="33"/>
        <v>0</v>
      </c>
      <c r="U231" s="31"/>
      <c r="V231" s="31"/>
      <c r="W231" s="31"/>
      <c r="X231" s="31"/>
      <c r="Y231" s="31"/>
      <c r="Z231" s="31"/>
      <c r="AA231" s="31"/>
      <c r="AB231" s="31"/>
      <c r="AC231" s="31"/>
      <c r="AD231" s="31"/>
      <c r="AE231" s="31"/>
      <c r="AR231" s="190" t="s">
        <v>166</v>
      </c>
      <c r="AT231" s="190" t="s">
        <v>137</v>
      </c>
      <c r="AU231" s="190" t="s">
        <v>85</v>
      </c>
      <c r="AY231" s="14" t="s">
        <v>115</v>
      </c>
      <c r="BE231" s="191">
        <f t="shared" si="34"/>
        <v>0</v>
      </c>
      <c r="BF231" s="191">
        <f t="shared" si="35"/>
        <v>0</v>
      </c>
      <c r="BG231" s="191">
        <f t="shared" si="36"/>
        <v>0</v>
      </c>
      <c r="BH231" s="191">
        <f t="shared" si="37"/>
        <v>0</v>
      </c>
      <c r="BI231" s="191">
        <f t="shared" si="38"/>
        <v>0</v>
      </c>
      <c r="BJ231" s="14" t="s">
        <v>83</v>
      </c>
      <c r="BK231" s="191">
        <f t="shared" si="39"/>
        <v>0</v>
      </c>
      <c r="BL231" s="14" t="s">
        <v>167</v>
      </c>
      <c r="BM231" s="190" t="s">
        <v>548</v>
      </c>
    </row>
    <row r="232" spans="1:65" s="2" customFormat="1" ht="55.5" customHeight="1">
      <c r="A232" s="31"/>
      <c r="B232" s="32"/>
      <c r="C232" s="192" t="s">
        <v>549</v>
      </c>
      <c r="D232" s="192" t="s">
        <v>137</v>
      </c>
      <c r="E232" s="193" t="s">
        <v>550</v>
      </c>
      <c r="F232" s="194" t="s">
        <v>551</v>
      </c>
      <c r="G232" s="195" t="s">
        <v>130</v>
      </c>
      <c r="H232" s="196">
        <v>4</v>
      </c>
      <c r="I232" s="197"/>
      <c r="J232" s="198">
        <f t="shared" si="30"/>
        <v>0</v>
      </c>
      <c r="K232" s="194" t="s">
        <v>1</v>
      </c>
      <c r="L232" s="199"/>
      <c r="M232" s="200" t="s">
        <v>1</v>
      </c>
      <c r="N232" s="201" t="s">
        <v>40</v>
      </c>
      <c r="O232" s="68"/>
      <c r="P232" s="188">
        <f t="shared" si="31"/>
        <v>0</v>
      </c>
      <c r="Q232" s="188">
        <v>0</v>
      </c>
      <c r="R232" s="188">
        <f t="shared" si="32"/>
        <v>0</v>
      </c>
      <c r="S232" s="188">
        <v>0</v>
      </c>
      <c r="T232" s="189">
        <f t="shared" si="33"/>
        <v>0</v>
      </c>
      <c r="U232" s="31"/>
      <c r="V232" s="31"/>
      <c r="W232" s="31"/>
      <c r="X232" s="31"/>
      <c r="Y232" s="31"/>
      <c r="Z232" s="31"/>
      <c r="AA232" s="31"/>
      <c r="AB232" s="31"/>
      <c r="AC232" s="31"/>
      <c r="AD232" s="31"/>
      <c r="AE232" s="31"/>
      <c r="AR232" s="190" t="s">
        <v>166</v>
      </c>
      <c r="AT232" s="190" t="s">
        <v>137</v>
      </c>
      <c r="AU232" s="190" t="s">
        <v>85</v>
      </c>
      <c r="AY232" s="14" t="s">
        <v>115</v>
      </c>
      <c r="BE232" s="191">
        <f t="shared" si="34"/>
        <v>0</v>
      </c>
      <c r="BF232" s="191">
        <f t="shared" si="35"/>
        <v>0</v>
      </c>
      <c r="BG232" s="191">
        <f t="shared" si="36"/>
        <v>0</v>
      </c>
      <c r="BH232" s="191">
        <f t="shared" si="37"/>
        <v>0</v>
      </c>
      <c r="BI232" s="191">
        <f t="shared" si="38"/>
        <v>0</v>
      </c>
      <c r="BJ232" s="14" t="s">
        <v>83</v>
      </c>
      <c r="BK232" s="191">
        <f t="shared" si="39"/>
        <v>0</v>
      </c>
      <c r="BL232" s="14" t="s">
        <v>167</v>
      </c>
      <c r="BM232" s="190" t="s">
        <v>552</v>
      </c>
    </row>
    <row r="233" spans="1:65" s="2" customFormat="1" ht="21.75" customHeight="1">
      <c r="A233" s="31"/>
      <c r="B233" s="32"/>
      <c r="C233" s="192" t="s">
        <v>553</v>
      </c>
      <c r="D233" s="192" t="s">
        <v>137</v>
      </c>
      <c r="E233" s="193" t="s">
        <v>554</v>
      </c>
      <c r="F233" s="194" t="s">
        <v>555</v>
      </c>
      <c r="G233" s="195" t="s">
        <v>130</v>
      </c>
      <c r="H233" s="196">
        <v>2</v>
      </c>
      <c r="I233" s="197"/>
      <c r="J233" s="198">
        <f t="shared" si="30"/>
        <v>0</v>
      </c>
      <c r="K233" s="194" t="s">
        <v>1</v>
      </c>
      <c r="L233" s="199"/>
      <c r="M233" s="200" t="s">
        <v>1</v>
      </c>
      <c r="N233" s="201" t="s">
        <v>40</v>
      </c>
      <c r="O233" s="68"/>
      <c r="P233" s="188">
        <f t="shared" si="31"/>
        <v>0</v>
      </c>
      <c r="Q233" s="188">
        <v>0</v>
      </c>
      <c r="R233" s="188">
        <f t="shared" si="32"/>
        <v>0</v>
      </c>
      <c r="S233" s="188">
        <v>0</v>
      </c>
      <c r="T233" s="189">
        <f t="shared" si="33"/>
        <v>0</v>
      </c>
      <c r="U233" s="31"/>
      <c r="V233" s="31"/>
      <c r="W233" s="31"/>
      <c r="X233" s="31"/>
      <c r="Y233" s="31"/>
      <c r="Z233" s="31"/>
      <c r="AA233" s="31"/>
      <c r="AB233" s="31"/>
      <c r="AC233" s="31"/>
      <c r="AD233" s="31"/>
      <c r="AE233" s="31"/>
      <c r="AR233" s="190" t="s">
        <v>166</v>
      </c>
      <c r="AT233" s="190" t="s">
        <v>137</v>
      </c>
      <c r="AU233" s="190" t="s">
        <v>85</v>
      </c>
      <c r="AY233" s="14" t="s">
        <v>115</v>
      </c>
      <c r="BE233" s="191">
        <f t="shared" si="34"/>
        <v>0</v>
      </c>
      <c r="BF233" s="191">
        <f t="shared" si="35"/>
        <v>0</v>
      </c>
      <c r="BG233" s="191">
        <f t="shared" si="36"/>
        <v>0</v>
      </c>
      <c r="BH233" s="191">
        <f t="shared" si="37"/>
        <v>0</v>
      </c>
      <c r="BI233" s="191">
        <f t="shared" si="38"/>
        <v>0</v>
      </c>
      <c r="BJ233" s="14" t="s">
        <v>83</v>
      </c>
      <c r="BK233" s="191">
        <f t="shared" si="39"/>
        <v>0</v>
      </c>
      <c r="BL233" s="14" t="s">
        <v>167</v>
      </c>
      <c r="BM233" s="190" t="s">
        <v>556</v>
      </c>
    </row>
    <row r="234" spans="1:65" s="2" customFormat="1" ht="24.2" customHeight="1">
      <c r="A234" s="31"/>
      <c r="B234" s="32"/>
      <c r="C234" s="192" t="s">
        <v>557</v>
      </c>
      <c r="D234" s="192" t="s">
        <v>137</v>
      </c>
      <c r="E234" s="193" t="s">
        <v>558</v>
      </c>
      <c r="F234" s="194" t="s">
        <v>559</v>
      </c>
      <c r="G234" s="195" t="s">
        <v>130</v>
      </c>
      <c r="H234" s="196">
        <v>1</v>
      </c>
      <c r="I234" s="197"/>
      <c r="J234" s="198">
        <f t="shared" si="30"/>
        <v>0</v>
      </c>
      <c r="K234" s="194" t="s">
        <v>122</v>
      </c>
      <c r="L234" s="199"/>
      <c r="M234" s="200" t="s">
        <v>1</v>
      </c>
      <c r="N234" s="201" t="s">
        <v>40</v>
      </c>
      <c r="O234" s="68"/>
      <c r="P234" s="188">
        <f t="shared" si="31"/>
        <v>0</v>
      </c>
      <c r="Q234" s="188">
        <v>0</v>
      </c>
      <c r="R234" s="188">
        <f t="shared" si="32"/>
        <v>0</v>
      </c>
      <c r="S234" s="188">
        <v>0</v>
      </c>
      <c r="T234" s="189">
        <f t="shared" si="33"/>
        <v>0</v>
      </c>
      <c r="U234" s="31"/>
      <c r="V234" s="31"/>
      <c r="W234" s="31"/>
      <c r="X234" s="31"/>
      <c r="Y234" s="31"/>
      <c r="Z234" s="31"/>
      <c r="AA234" s="31"/>
      <c r="AB234" s="31"/>
      <c r="AC234" s="31"/>
      <c r="AD234" s="31"/>
      <c r="AE234" s="31"/>
      <c r="AR234" s="190" t="s">
        <v>166</v>
      </c>
      <c r="AT234" s="190" t="s">
        <v>137</v>
      </c>
      <c r="AU234" s="190" t="s">
        <v>85</v>
      </c>
      <c r="AY234" s="14" t="s">
        <v>115</v>
      </c>
      <c r="BE234" s="191">
        <f t="shared" si="34"/>
        <v>0</v>
      </c>
      <c r="BF234" s="191">
        <f t="shared" si="35"/>
        <v>0</v>
      </c>
      <c r="BG234" s="191">
        <f t="shared" si="36"/>
        <v>0</v>
      </c>
      <c r="BH234" s="191">
        <f t="shared" si="37"/>
        <v>0</v>
      </c>
      <c r="BI234" s="191">
        <f t="shared" si="38"/>
        <v>0</v>
      </c>
      <c r="BJ234" s="14" t="s">
        <v>83</v>
      </c>
      <c r="BK234" s="191">
        <f t="shared" si="39"/>
        <v>0</v>
      </c>
      <c r="BL234" s="14" t="s">
        <v>167</v>
      </c>
      <c r="BM234" s="190" t="s">
        <v>560</v>
      </c>
    </row>
    <row r="235" spans="1:65" s="2" customFormat="1" ht="21.75" customHeight="1">
      <c r="A235" s="31"/>
      <c r="B235" s="32"/>
      <c r="C235" s="192" t="s">
        <v>561</v>
      </c>
      <c r="D235" s="192" t="s">
        <v>137</v>
      </c>
      <c r="E235" s="193" t="s">
        <v>562</v>
      </c>
      <c r="F235" s="194" t="s">
        <v>563</v>
      </c>
      <c r="G235" s="195" t="s">
        <v>403</v>
      </c>
      <c r="H235" s="196">
        <v>7</v>
      </c>
      <c r="I235" s="197"/>
      <c r="J235" s="198">
        <f t="shared" si="30"/>
        <v>0</v>
      </c>
      <c r="K235" s="194" t="s">
        <v>122</v>
      </c>
      <c r="L235" s="199"/>
      <c r="M235" s="200" t="s">
        <v>1</v>
      </c>
      <c r="N235" s="201" t="s">
        <v>40</v>
      </c>
      <c r="O235" s="68"/>
      <c r="P235" s="188">
        <f t="shared" si="31"/>
        <v>0</v>
      </c>
      <c r="Q235" s="188">
        <v>0.0079</v>
      </c>
      <c r="R235" s="188">
        <f t="shared" si="32"/>
        <v>0.0553</v>
      </c>
      <c r="S235" s="188">
        <v>0</v>
      </c>
      <c r="T235" s="189">
        <f t="shared" si="33"/>
        <v>0</v>
      </c>
      <c r="U235" s="31"/>
      <c r="V235" s="31"/>
      <c r="W235" s="31"/>
      <c r="X235" s="31"/>
      <c r="Y235" s="31"/>
      <c r="Z235" s="31"/>
      <c r="AA235" s="31"/>
      <c r="AB235" s="31"/>
      <c r="AC235" s="31"/>
      <c r="AD235" s="31"/>
      <c r="AE235" s="31"/>
      <c r="AR235" s="190" t="s">
        <v>166</v>
      </c>
      <c r="AT235" s="190" t="s">
        <v>137</v>
      </c>
      <c r="AU235" s="190" t="s">
        <v>85</v>
      </c>
      <c r="AY235" s="14" t="s">
        <v>115</v>
      </c>
      <c r="BE235" s="191">
        <f t="shared" si="34"/>
        <v>0</v>
      </c>
      <c r="BF235" s="191">
        <f t="shared" si="35"/>
        <v>0</v>
      </c>
      <c r="BG235" s="191">
        <f t="shared" si="36"/>
        <v>0</v>
      </c>
      <c r="BH235" s="191">
        <f t="shared" si="37"/>
        <v>0</v>
      </c>
      <c r="BI235" s="191">
        <f t="shared" si="38"/>
        <v>0</v>
      </c>
      <c r="BJ235" s="14" t="s">
        <v>83</v>
      </c>
      <c r="BK235" s="191">
        <f t="shared" si="39"/>
        <v>0</v>
      </c>
      <c r="BL235" s="14" t="s">
        <v>167</v>
      </c>
      <c r="BM235" s="190" t="s">
        <v>564</v>
      </c>
    </row>
    <row r="236" spans="1:65" s="2" customFormat="1" ht="37.9" customHeight="1">
      <c r="A236" s="31"/>
      <c r="B236" s="32"/>
      <c r="C236" s="179" t="s">
        <v>565</v>
      </c>
      <c r="D236" s="179" t="s">
        <v>118</v>
      </c>
      <c r="E236" s="180" t="s">
        <v>566</v>
      </c>
      <c r="F236" s="181" t="s">
        <v>567</v>
      </c>
      <c r="G236" s="182" t="s">
        <v>130</v>
      </c>
      <c r="H236" s="183">
        <v>4</v>
      </c>
      <c r="I236" s="184"/>
      <c r="J236" s="185">
        <f t="shared" si="30"/>
        <v>0</v>
      </c>
      <c r="K236" s="181" t="s">
        <v>122</v>
      </c>
      <c r="L236" s="36"/>
      <c r="M236" s="186" t="s">
        <v>1</v>
      </c>
      <c r="N236" s="187" t="s">
        <v>40</v>
      </c>
      <c r="O236" s="68"/>
      <c r="P236" s="188">
        <f t="shared" si="31"/>
        <v>0</v>
      </c>
      <c r="Q236" s="188">
        <v>0</v>
      </c>
      <c r="R236" s="188">
        <f t="shared" si="32"/>
        <v>0</v>
      </c>
      <c r="S236" s="188">
        <v>0</v>
      </c>
      <c r="T236" s="189">
        <f t="shared" si="33"/>
        <v>0</v>
      </c>
      <c r="U236" s="31"/>
      <c r="V236" s="31"/>
      <c r="W236" s="31"/>
      <c r="X236" s="31"/>
      <c r="Y236" s="31"/>
      <c r="Z236" s="31"/>
      <c r="AA236" s="31"/>
      <c r="AB236" s="31"/>
      <c r="AC236" s="31"/>
      <c r="AD236" s="31"/>
      <c r="AE236" s="31"/>
      <c r="AR236" s="190" t="s">
        <v>167</v>
      </c>
      <c r="AT236" s="190" t="s">
        <v>118</v>
      </c>
      <c r="AU236" s="190" t="s">
        <v>85</v>
      </c>
      <c r="AY236" s="14" t="s">
        <v>115</v>
      </c>
      <c r="BE236" s="191">
        <f t="shared" si="34"/>
        <v>0</v>
      </c>
      <c r="BF236" s="191">
        <f t="shared" si="35"/>
        <v>0</v>
      </c>
      <c r="BG236" s="191">
        <f t="shared" si="36"/>
        <v>0</v>
      </c>
      <c r="BH236" s="191">
        <f t="shared" si="37"/>
        <v>0</v>
      </c>
      <c r="BI236" s="191">
        <f t="shared" si="38"/>
        <v>0</v>
      </c>
      <c r="BJ236" s="14" t="s">
        <v>83</v>
      </c>
      <c r="BK236" s="191">
        <f t="shared" si="39"/>
        <v>0</v>
      </c>
      <c r="BL236" s="14" t="s">
        <v>167</v>
      </c>
      <c r="BM236" s="190" t="s">
        <v>568</v>
      </c>
    </row>
    <row r="237" spans="1:65" s="2" customFormat="1" ht="24.2" customHeight="1">
      <c r="A237" s="31"/>
      <c r="B237" s="32"/>
      <c r="C237" s="179" t="s">
        <v>569</v>
      </c>
      <c r="D237" s="179" t="s">
        <v>118</v>
      </c>
      <c r="E237" s="180" t="s">
        <v>570</v>
      </c>
      <c r="F237" s="181" t="s">
        <v>571</v>
      </c>
      <c r="G237" s="182" t="s">
        <v>130</v>
      </c>
      <c r="H237" s="183">
        <v>1</v>
      </c>
      <c r="I237" s="184"/>
      <c r="J237" s="185">
        <f t="shared" si="30"/>
        <v>0</v>
      </c>
      <c r="K237" s="181" t="s">
        <v>1</v>
      </c>
      <c r="L237" s="36"/>
      <c r="M237" s="186" t="s">
        <v>1</v>
      </c>
      <c r="N237" s="187" t="s">
        <v>40</v>
      </c>
      <c r="O237" s="68"/>
      <c r="P237" s="188">
        <f t="shared" si="31"/>
        <v>0</v>
      </c>
      <c r="Q237" s="188">
        <v>0</v>
      </c>
      <c r="R237" s="188">
        <f t="shared" si="32"/>
        <v>0</v>
      </c>
      <c r="S237" s="188">
        <v>0</v>
      </c>
      <c r="T237" s="189">
        <f t="shared" si="33"/>
        <v>0</v>
      </c>
      <c r="U237" s="31"/>
      <c r="V237" s="31"/>
      <c r="W237" s="31"/>
      <c r="X237" s="31"/>
      <c r="Y237" s="31"/>
      <c r="Z237" s="31"/>
      <c r="AA237" s="31"/>
      <c r="AB237" s="31"/>
      <c r="AC237" s="31"/>
      <c r="AD237" s="31"/>
      <c r="AE237" s="31"/>
      <c r="AR237" s="190" t="s">
        <v>83</v>
      </c>
      <c r="AT237" s="190" t="s">
        <v>118</v>
      </c>
      <c r="AU237" s="190" t="s">
        <v>85</v>
      </c>
      <c r="AY237" s="14" t="s">
        <v>115</v>
      </c>
      <c r="BE237" s="191">
        <f t="shared" si="34"/>
        <v>0</v>
      </c>
      <c r="BF237" s="191">
        <f t="shared" si="35"/>
        <v>0</v>
      </c>
      <c r="BG237" s="191">
        <f t="shared" si="36"/>
        <v>0</v>
      </c>
      <c r="BH237" s="191">
        <f t="shared" si="37"/>
        <v>0</v>
      </c>
      <c r="BI237" s="191">
        <f t="shared" si="38"/>
        <v>0</v>
      </c>
      <c r="BJ237" s="14" t="s">
        <v>83</v>
      </c>
      <c r="BK237" s="191">
        <f t="shared" si="39"/>
        <v>0</v>
      </c>
      <c r="BL237" s="14" t="s">
        <v>83</v>
      </c>
      <c r="BM237" s="190" t="s">
        <v>572</v>
      </c>
    </row>
    <row r="238" spans="1:65" s="2" customFormat="1" ht="16.5" customHeight="1">
      <c r="A238" s="31"/>
      <c r="B238" s="32"/>
      <c r="C238" s="192" t="s">
        <v>573</v>
      </c>
      <c r="D238" s="192" t="s">
        <v>137</v>
      </c>
      <c r="E238" s="193" t="s">
        <v>574</v>
      </c>
      <c r="F238" s="194" t="s">
        <v>575</v>
      </c>
      <c r="G238" s="195" t="s">
        <v>130</v>
      </c>
      <c r="H238" s="196">
        <v>1</v>
      </c>
      <c r="I238" s="197"/>
      <c r="J238" s="198">
        <f t="shared" si="30"/>
        <v>0</v>
      </c>
      <c r="K238" s="194" t="s">
        <v>1</v>
      </c>
      <c r="L238" s="199"/>
      <c r="M238" s="200" t="s">
        <v>1</v>
      </c>
      <c r="N238" s="201" t="s">
        <v>40</v>
      </c>
      <c r="O238" s="68"/>
      <c r="P238" s="188">
        <f t="shared" si="31"/>
        <v>0</v>
      </c>
      <c r="Q238" s="188">
        <v>0</v>
      </c>
      <c r="R238" s="188">
        <f t="shared" si="32"/>
        <v>0</v>
      </c>
      <c r="S238" s="188">
        <v>0</v>
      </c>
      <c r="T238" s="189">
        <f t="shared" si="33"/>
        <v>0</v>
      </c>
      <c r="U238" s="31"/>
      <c r="V238" s="31"/>
      <c r="W238" s="31"/>
      <c r="X238" s="31"/>
      <c r="Y238" s="31"/>
      <c r="Z238" s="31"/>
      <c r="AA238" s="31"/>
      <c r="AB238" s="31"/>
      <c r="AC238" s="31"/>
      <c r="AD238" s="31"/>
      <c r="AE238" s="31"/>
      <c r="AR238" s="190" t="s">
        <v>85</v>
      </c>
      <c r="AT238" s="190" t="s">
        <v>137</v>
      </c>
      <c r="AU238" s="190" t="s">
        <v>85</v>
      </c>
      <c r="AY238" s="14" t="s">
        <v>115</v>
      </c>
      <c r="BE238" s="191">
        <f t="shared" si="34"/>
        <v>0</v>
      </c>
      <c r="BF238" s="191">
        <f t="shared" si="35"/>
        <v>0</v>
      </c>
      <c r="BG238" s="191">
        <f t="shared" si="36"/>
        <v>0</v>
      </c>
      <c r="BH238" s="191">
        <f t="shared" si="37"/>
        <v>0</v>
      </c>
      <c r="BI238" s="191">
        <f t="shared" si="38"/>
        <v>0</v>
      </c>
      <c r="BJ238" s="14" t="s">
        <v>83</v>
      </c>
      <c r="BK238" s="191">
        <f t="shared" si="39"/>
        <v>0</v>
      </c>
      <c r="BL238" s="14" t="s">
        <v>83</v>
      </c>
      <c r="BM238" s="190" t="s">
        <v>576</v>
      </c>
    </row>
    <row r="239" spans="1:65" s="2" customFormat="1" ht="16.5" customHeight="1">
      <c r="A239" s="31"/>
      <c r="B239" s="32"/>
      <c r="C239" s="179" t="s">
        <v>577</v>
      </c>
      <c r="D239" s="179" t="s">
        <v>118</v>
      </c>
      <c r="E239" s="180" t="s">
        <v>578</v>
      </c>
      <c r="F239" s="181" t="s">
        <v>579</v>
      </c>
      <c r="G239" s="182" t="s">
        <v>130</v>
      </c>
      <c r="H239" s="183">
        <v>1</v>
      </c>
      <c r="I239" s="184"/>
      <c r="J239" s="185">
        <f t="shared" si="30"/>
        <v>0</v>
      </c>
      <c r="K239" s="181" t="s">
        <v>1</v>
      </c>
      <c r="L239" s="36"/>
      <c r="M239" s="186" t="s">
        <v>1</v>
      </c>
      <c r="N239" s="187" t="s">
        <v>40</v>
      </c>
      <c r="O239" s="68"/>
      <c r="P239" s="188">
        <f t="shared" si="31"/>
        <v>0</v>
      </c>
      <c r="Q239" s="188">
        <v>0</v>
      </c>
      <c r="R239" s="188">
        <f t="shared" si="32"/>
        <v>0</v>
      </c>
      <c r="S239" s="188">
        <v>0</v>
      </c>
      <c r="T239" s="189">
        <f t="shared" si="33"/>
        <v>0</v>
      </c>
      <c r="U239" s="31"/>
      <c r="V239" s="31"/>
      <c r="W239" s="31"/>
      <c r="X239" s="31"/>
      <c r="Y239" s="31"/>
      <c r="Z239" s="31"/>
      <c r="AA239" s="31"/>
      <c r="AB239" s="31"/>
      <c r="AC239" s="31"/>
      <c r="AD239" s="31"/>
      <c r="AE239" s="31"/>
      <c r="AR239" s="190" t="s">
        <v>83</v>
      </c>
      <c r="AT239" s="190" t="s">
        <v>118</v>
      </c>
      <c r="AU239" s="190" t="s">
        <v>85</v>
      </c>
      <c r="AY239" s="14" t="s">
        <v>115</v>
      </c>
      <c r="BE239" s="191">
        <f t="shared" si="34"/>
        <v>0</v>
      </c>
      <c r="BF239" s="191">
        <f t="shared" si="35"/>
        <v>0</v>
      </c>
      <c r="BG239" s="191">
        <f t="shared" si="36"/>
        <v>0</v>
      </c>
      <c r="BH239" s="191">
        <f t="shared" si="37"/>
        <v>0</v>
      </c>
      <c r="BI239" s="191">
        <f t="shared" si="38"/>
        <v>0</v>
      </c>
      <c r="BJ239" s="14" t="s">
        <v>83</v>
      </c>
      <c r="BK239" s="191">
        <f t="shared" si="39"/>
        <v>0</v>
      </c>
      <c r="BL239" s="14" t="s">
        <v>83</v>
      </c>
      <c r="BM239" s="190" t="s">
        <v>580</v>
      </c>
    </row>
    <row r="240" spans="1:65" s="2" customFormat="1" ht="21.75" customHeight="1">
      <c r="A240" s="31"/>
      <c r="B240" s="32"/>
      <c r="C240" s="192" t="s">
        <v>581</v>
      </c>
      <c r="D240" s="192" t="s">
        <v>137</v>
      </c>
      <c r="E240" s="193" t="s">
        <v>582</v>
      </c>
      <c r="F240" s="194" t="s">
        <v>583</v>
      </c>
      <c r="G240" s="195" t="s">
        <v>584</v>
      </c>
      <c r="H240" s="196">
        <v>1</v>
      </c>
      <c r="I240" s="197"/>
      <c r="J240" s="198">
        <f t="shared" si="30"/>
        <v>0</v>
      </c>
      <c r="K240" s="194" t="s">
        <v>1</v>
      </c>
      <c r="L240" s="199"/>
      <c r="M240" s="200" t="s">
        <v>1</v>
      </c>
      <c r="N240" s="201" t="s">
        <v>40</v>
      </c>
      <c r="O240" s="68"/>
      <c r="P240" s="188">
        <f t="shared" si="31"/>
        <v>0</v>
      </c>
      <c r="Q240" s="188">
        <v>0</v>
      </c>
      <c r="R240" s="188">
        <f t="shared" si="32"/>
        <v>0</v>
      </c>
      <c r="S240" s="188">
        <v>0</v>
      </c>
      <c r="T240" s="189">
        <f t="shared" si="33"/>
        <v>0</v>
      </c>
      <c r="U240" s="31"/>
      <c r="V240" s="31"/>
      <c r="W240" s="31"/>
      <c r="X240" s="31"/>
      <c r="Y240" s="31"/>
      <c r="Z240" s="31"/>
      <c r="AA240" s="31"/>
      <c r="AB240" s="31"/>
      <c r="AC240" s="31"/>
      <c r="AD240" s="31"/>
      <c r="AE240" s="31"/>
      <c r="AR240" s="190" t="s">
        <v>85</v>
      </c>
      <c r="AT240" s="190" t="s">
        <v>137</v>
      </c>
      <c r="AU240" s="190" t="s">
        <v>85</v>
      </c>
      <c r="AY240" s="14" t="s">
        <v>115</v>
      </c>
      <c r="BE240" s="191">
        <f t="shared" si="34"/>
        <v>0</v>
      </c>
      <c r="BF240" s="191">
        <f t="shared" si="35"/>
        <v>0</v>
      </c>
      <c r="BG240" s="191">
        <f t="shared" si="36"/>
        <v>0</v>
      </c>
      <c r="BH240" s="191">
        <f t="shared" si="37"/>
        <v>0</v>
      </c>
      <c r="BI240" s="191">
        <f t="shared" si="38"/>
        <v>0</v>
      </c>
      <c r="BJ240" s="14" t="s">
        <v>83</v>
      </c>
      <c r="BK240" s="191">
        <f t="shared" si="39"/>
        <v>0</v>
      </c>
      <c r="BL240" s="14" t="s">
        <v>83</v>
      </c>
      <c r="BM240" s="190" t="s">
        <v>585</v>
      </c>
    </row>
    <row r="241" spans="1:65" s="2" customFormat="1" ht="62.65" customHeight="1">
      <c r="A241" s="31"/>
      <c r="B241" s="32"/>
      <c r="C241" s="179" t="s">
        <v>586</v>
      </c>
      <c r="D241" s="179" t="s">
        <v>118</v>
      </c>
      <c r="E241" s="180" t="s">
        <v>587</v>
      </c>
      <c r="F241" s="181" t="s">
        <v>588</v>
      </c>
      <c r="G241" s="182" t="s">
        <v>584</v>
      </c>
      <c r="H241" s="183">
        <v>1</v>
      </c>
      <c r="I241" s="184"/>
      <c r="J241" s="185">
        <f t="shared" si="30"/>
        <v>0</v>
      </c>
      <c r="K241" s="181" t="s">
        <v>1</v>
      </c>
      <c r="L241" s="36"/>
      <c r="M241" s="186" t="s">
        <v>1</v>
      </c>
      <c r="N241" s="187" t="s">
        <v>40</v>
      </c>
      <c r="O241" s="68"/>
      <c r="P241" s="188">
        <f t="shared" si="31"/>
        <v>0</v>
      </c>
      <c r="Q241" s="188">
        <v>0</v>
      </c>
      <c r="R241" s="188">
        <f t="shared" si="32"/>
        <v>0</v>
      </c>
      <c r="S241" s="188">
        <v>0</v>
      </c>
      <c r="T241" s="189">
        <f t="shared" si="33"/>
        <v>0</v>
      </c>
      <c r="U241" s="31"/>
      <c r="V241" s="31"/>
      <c r="W241" s="31"/>
      <c r="X241" s="31"/>
      <c r="Y241" s="31"/>
      <c r="Z241" s="31"/>
      <c r="AA241" s="31"/>
      <c r="AB241" s="31"/>
      <c r="AC241" s="31"/>
      <c r="AD241" s="31"/>
      <c r="AE241" s="31"/>
      <c r="AR241" s="190" t="s">
        <v>83</v>
      </c>
      <c r="AT241" s="190" t="s">
        <v>118</v>
      </c>
      <c r="AU241" s="190" t="s">
        <v>85</v>
      </c>
      <c r="AY241" s="14" t="s">
        <v>115</v>
      </c>
      <c r="BE241" s="191">
        <f t="shared" si="34"/>
        <v>0</v>
      </c>
      <c r="BF241" s="191">
        <f t="shared" si="35"/>
        <v>0</v>
      </c>
      <c r="BG241" s="191">
        <f t="shared" si="36"/>
        <v>0</v>
      </c>
      <c r="BH241" s="191">
        <f t="shared" si="37"/>
        <v>0</v>
      </c>
      <c r="BI241" s="191">
        <f t="shared" si="38"/>
        <v>0</v>
      </c>
      <c r="BJ241" s="14" t="s">
        <v>83</v>
      </c>
      <c r="BK241" s="191">
        <f t="shared" si="39"/>
        <v>0</v>
      </c>
      <c r="BL241" s="14" t="s">
        <v>83</v>
      </c>
      <c r="BM241" s="190" t="s">
        <v>589</v>
      </c>
    </row>
    <row r="242" spans="1:65" s="2" customFormat="1" ht="16.5" customHeight="1">
      <c r="A242" s="31"/>
      <c r="B242" s="32"/>
      <c r="C242" s="192" t="s">
        <v>590</v>
      </c>
      <c r="D242" s="192" t="s">
        <v>137</v>
      </c>
      <c r="E242" s="193" t="s">
        <v>591</v>
      </c>
      <c r="F242" s="194" t="s">
        <v>592</v>
      </c>
      <c r="G242" s="195" t="s">
        <v>130</v>
      </c>
      <c r="H242" s="196">
        <v>1</v>
      </c>
      <c r="I242" s="197"/>
      <c r="J242" s="198">
        <f t="shared" si="30"/>
        <v>0</v>
      </c>
      <c r="K242" s="194" t="s">
        <v>1</v>
      </c>
      <c r="L242" s="199"/>
      <c r="M242" s="200" t="s">
        <v>1</v>
      </c>
      <c r="N242" s="201" t="s">
        <v>40</v>
      </c>
      <c r="O242" s="68"/>
      <c r="P242" s="188">
        <f t="shared" si="31"/>
        <v>0</v>
      </c>
      <c r="Q242" s="188">
        <v>0</v>
      </c>
      <c r="R242" s="188">
        <f t="shared" si="32"/>
        <v>0</v>
      </c>
      <c r="S242" s="188">
        <v>0</v>
      </c>
      <c r="T242" s="189">
        <f t="shared" si="33"/>
        <v>0</v>
      </c>
      <c r="U242" s="31"/>
      <c r="V242" s="31"/>
      <c r="W242" s="31"/>
      <c r="X242" s="31"/>
      <c r="Y242" s="31"/>
      <c r="Z242" s="31"/>
      <c r="AA242" s="31"/>
      <c r="AB242" s="31"/>
      <c r="AC242" s="31"/>
      <c r="AD242" s="31"/>
      <c r="AE242" s="31"/>
      <c r="AR242" s="190" t="s">
        <v>85</v>
      </c>
      <c r="AT242" s="190" t="s">
        <v>137</v>
      </c>
      <c r="AU242" s="190" t="s">
        <v>85</v>
      </c>
      <c r="AY242" s="14" t="s">
        <v>115</v>
      </c>
      <c r="BE242" s="191">
        <f t="shared" si="34"/>
        <v>0</v>
      </c>
      <c r="BF242" s="191">
        <f t="shared" si="35"/>
        <v>0</v>
      </c>
      <c r="BG242" s="191">
        <f t="shared" si="36"/>
        <v>0</v>
      </c>
      <c r="BH242" s="191">
        <f t="shared" si="37"/>
        <v>0</v>
      </c>
      <c r="BI242" s="191">
        <f t="shared" si="38"/>
        <v>0</v>
      </c>
      <c r="BJ242" s="14" t="s">
        <v>83</v>
      </c>
      <c r="BK242" s="191">
        <f t="shared" si="39"/>
        <v>0</v>
      </c>
      <c r="BL242" s="14" t="s">
        <v>83</v>
      </c>
      <c r="BM242" s="190" t="s">
        <v>593</v>
      </c>
    </row>
    <row r="243" spans="1:65" s="2" customFormat="1" ht="16.5" customHeight="1">
      <c r="A243" s="31"/>
      <c r="B243" s="32"/>
      <c r="C243" s="179" t="s">
        <v>594</v>
      </c>
      <c r="D243" s="179" t="s">
        <v>118</v>
      </c>
      <c r="E243" s="180" t="s">
        <v>595</v>
      </c>
      <c r="F243" s="181" t="s">
        <v>596</v>
      </c>
      <c r="G243" s="182" t="s">
        <v>121</v>
      </c>
      <c r="H243" s="183">
        <v>20</v>
      </c>
      <c r="I243" s="184"/>
      <c r="J243" s="185">
        <f t="shared" si="30"/>
        <v>0</v>
      </c>
      <c r="K243" s="181" t="s">
        <v>1</v>
      </c>
      <c r="L243" s="36"/>
      <c r="M243" s="186" t="s">
        <v>1</v>
      </c>
      <c r="N243" s="187" t="s">
        <v>40</v>
      </c>
      <c r="O243" s="68"/>
      <c r="P243" s="188">
        <f t="shared" si="31"/>
        <v>0</v>
      </c>
      <c r="Q243" s="188">
        <v>0</v>
      </c>
      <c r="R243" s="188">
        <f t="shared" si="32"/>
        <v>0</v>
      </c>
      <c r="S243" s="188">
        <v>0</v>
      </c>
      <c r="T243" s="189">
        <f t="shared" si="33"/>
        <v>0</v>
      </c>
      <c r="U243" s="31"/>
      <c r="V243" s="31"/>
      <c r="W243" s="31"/>
      <c r="X243" s="31"/>
      <c r="Y243" s="31"/>
      <c r="Z243" s="31"/>
      <c r="AA243" s="31"/>
      <c r="AB243" s="31"/>
      <c r="AC243" s="31"/>
      <c r="AD243" s="31"/>
      <c r="AE243" s="31"/>
      <c r="AR243" s="190" t="s">
        <v>83</v>
      </c>
      <c r="AT243" s="190" t="s">
        <v>118</v>
      </c>
      <c r="AU243" s="190" t="s">
        <v>85</v>
      </c>
      <c r="AY243" s="14" t="s">
        <v>115</v>
      </c>
      <c r="BE243" s="191">
        <f t="shared" si="34"/>
        <v>0</v>
      </c>
      <c r="BF243" s="191">
        <f t="shared" si="35"/>
        <v>0</v>
      </c>
      <c r="BG243" s="191">
        <f t="shared" si="36"/>
        <v>0</v>
      </c>
      <c r="BH243" s="191">
        <f t="shared" si="37"/>
        <v>0</v>
      </c>
      <c r="BI243" s="191">
        <f t="shared" si="38"/>
        <v>0</v>
      </c>
      <c r="BJ243" s="14" t="s">
        <v>83</v>
      </c>
      <c r="BK243" s="191">
        <f t="shared" si="39"/>
        <v>0</v>
      </c>
      <c r="BL243" s="14" t="s">
        <v>83</v>
      </c>
      <c r="BM243" s="190" t="s">
        <v>597</v>
      </c>
    </row>
    <row r="244" spans="2:63" s="12" customFormat="1" ht="22.9" customHeight="1">
      <c r="B244" s="163"/>
      <c r="C244" s="164"/>
      <c r="D244" s="165" t="s">
        <v>74</v>
      </c>
      <c r="E244" s="177" t="s">
        <v>598</v>
      </c>
      <c r="F244" s="177" t="s">
        <v>599</v>
      </c>
      <c r="G244" s="164"/>
      <c r="H244" s="164"/>
      <c r="I244" s="167"/>
      <c r="J244" s="178">
        <f>BK244</f>
        <v>0</v>
      </c>
      <c r="K244" s="164"/>
      <c r="L244" s="169"/>
      <c r="M244" s="170"/>
      <c r="N244" s="171"/>
      <c r="O244" s="171"/>
      <c r="P244" s="172">
        <f>SUM(P245:P248)</f>
        <v>0</v>
      </c>
      <c r="Q244" s="171"/>
      <c r="R244" s="172">
        <f>SUM(R245:R248)</f>
        <v>0</v>
      </c>
      <c r="S244" s="171"/>
      <c r="T244" s="173">
        <f>SUM(T245:T248)</f>
        <v>0</v>
      </c>
      <c r="AR244" s="174" t="s">
        <v>127</v>
      </c>
      <c r="AT244" s="175" t="s">
        <v>74</v>
      </c>
      <c r="AU244" s="175" t="s">
        <v>83</v>
      </c>
      <c r="AY244" s="174" t="s">
        <v>115</v>
      </c>
      <c r="BK244" s="176">
        <f>SUM(BK245:BK248)</f>
        <v>0</v>
      </c>
    </row>
    <row r="245" spans="1:65" s="2" customFormat="1" ht="16.5" customHeight="1">
      <c r="A245" s="31"/>
      <c r="B245" s="32"/>
      <c r="C245" s="179" t="s">
        <v>600</v>
      </c>
      <c r="D245" s="179" t="s">
        <v>118</v>
      </c>
      <c r="E245" s="180" t="s">
        <v>601</v>
      </c>
      <c r="F245" s="181" t="s">
        <v>602</v>
      </c>
      <c r="G245" s="182" t="s">
        <v>318</v>
      </c>
      <c r="H245" s="183">
        <v>6</v>
      </c>
      <c r="I245" s="184"/>
      <c r="J245" s="185">
        <f>ROUND(I245*H245,2)</f>
        <v>0</v>
      </c>
      <c r="K245" s="181" t="s">
        <v>122</v>
      </c>
      <c r="L245" s="36"/>
      <c r="M245" s="186" t="s">
        <v>1</v>
      </c>
      <c r="N245" s="187" t="s">
        <v>40</v>
      </c>
      <c r="O245" s="68"/>
      <c r="P245" s="188">
        <f>O245*H245</f>
        <v>0</v>
      </c>
      <c r="Q245" s="188">
        <v>0</v>
      </c>
      <c r="R245" s="188">
        <f>Q245*H245</f>
        <v>0</v>
      </c>
      <c r="S245" s="188">
        <v>0</v>
      </c>
      <c r="T245" s="189">
        <f>S245*H245</f>
        <v>0</v>
      </c>
      <c r="U245" s="31"/>
      <c r="V245" s="31"/>
      <c r="W245" s="31"/>
      <c r="X245" s="31"/>
      <c r="Y245" s="31"/>
      <c r="Z245" s="31"/>
      <c r="AA245" s="31"/>
      <c r="AB245" s="31"/>
      <c r="AC245" s="31"/>
      <c r="AD245" s="31"/>
      <c r="AE245" s="31"/>
      <c r="AR245" s="190" t="s">
        <v>83</v>
      </c>
      <c r="AT245" s="190" t="s">
        <v>118</v>
      </c>
      <c r="AU245" s="190" t="s">
        <v>85</v>
      </c>
      <c r="AY245" s="14" t="s">
        <v>115</v>
      </c>
      <c r="BE245" s="191">
        <f>IF(N245="základní",J245,0)</f>
        <v>0</v>
      </c>
      <c r="BF245" s="191">
        <f>IF(N245="snížená",J245,0)</f>
        <v>0</v>
      </c>
      <c r="BG245" s="191">
        <f>IF(N245="zákl. přenesená",J245,0)</f>
        <v>0</v>
      </c>
      <c r="BH245" s="191">
        <f>IF(N245="sníž. přenesená",J245,0)</f>
        <v>0</v>
      </c>
      <c r="BI245" s="191">
        <f>IF(N245="nulová",J245,0)</f>
        <v>0</v>
      </c>
      <c r="BJ245" s="14" t="s">
        <v>83</v>
      </c>
      <c r="BK245" s="191">
        <f>ROUND(I245*H245,2)</f>
        <v>0</v>
      </c>
      <c r="BL245" s="14" t="s">
        <v>83</v>
      </c>
      <c r="BM245" s="190" t="s">
        <v>603</v>
      </c>
    </row>
    <row r="246" spans="1:65" s="2" customFormat="1" ht="49.15" customHeight="1">
      <c r="A246" s="31"/>
      <c r="B246" s="32"/>
      <c r="C246" s="179" t="s">
        <v>604</v>
      </c>
      <c r="D246" s="179" t="s">
        <v>118</v>
      </c>
      <c r="E246" s="180" t="s">
        <v>605</v>
      </c>
      <c r="F246" s="181" t="s">
        <v>606</v>
      </c>
      <c r="G246" s="182" t="s">
        <v>130</v>
      </c>
      <c r="H246" s="183">
        <v>1</v>
      </c>
      <c r="I246" s="184"/>
      <c r="J246" s="185">
        <f>ROUND(I246*H246,2)</f>
        <v>0</v>
      </c>
      <c r="K246" s="181" t="s">
        <v>122</v>
      </c>
      <c r="L246" s="36"/>
      <c r="M246" s="186" t="s">
        <v>1</v>
      </c>
      <c r="N246" s="187" t="s">
        <v>40</v>
      </c>
      <c r="O246" s="68"/>
      <c r="P246" s="188">
        <f>O246*H246</f>
        <v>0</v>
      </c>
      <c r="Q246" s="188">
        <v>0</v>
      </c>
      <c r="R246" s="188">
        <f>Q246*H246</f>
        <v>0</v>
      </c>
      <c r="S246" s="188">
        <v>0</v>
      </c>
      <c r="T246" s="189">
        <f>S246*H246</f>
        <v>0</v>
      </c>
      <c r="U246" s="31"/>
      <c r="V246" s="31"/>
      <c r="W246" s="31"/>
      <c r="X246" s="31"/>
      <c r="Y246" s="31"/>
      <c r="Z246" s="31"/>
      <c r="AA246" s="31"/>
      <c r="AB246" s="31"/>
      <c r="AC246" s="31"/>
      <c r="AD246" s="31"/>
      <c r="AE246" s="31"/>
      <c r="AR246" s="190" t="s">
        <v>167</v>
      </c>
      <c r="AT246" s="190" t="s">
        <v>118</v>
      </c>
      <c r="AU246" s="190" t="s">
        <v>85</v>
      </c>
      <c r="AY246" s="14" t="s">
        <v>115</v>
      </c>
      <c r="BE246" s="191">
        <f>IF(N246="základní",J246,0)</f>
        <v>0</v>
      </c>
      <c r="BF246" s="191">
        <f>IF(N246="snížená",J246,0)</f>
        <v>0</v>
      </c>
      <c r="BG246" s="191">
        <f>IF(N246="zákl. přenesená",J246,0)</f>
        <v>0</v>
      </c>
      <c r="BH246" s="191">
        <f>IF(N246="sníž. přenesená",J246,0)</f>
        <v>0</v>
      </c>
      <c r="BI246" s="191">
        <f>IF(N246="nulová",J246,0)</f>
        <v>0</v>
      </c>
      <c r="BJ246" s="14" t="s">
        <v>83</v>
      </c>
      <c r="BK246" s="191">
        <f>ROUND(I246*H246,2)</f>
        <v>0</v>
      </c>
      <c r="BL246" s="14" t="s">
        <v>167</v>
      </c>
      <c r="BM246" s="190" t="s">
        <v>607</v>
      </c>
    </row>
    <row r="247" spans="1:65" s="2" customFormat="1" ht="62.65" customHeight="1">
      <c r="A247" s="31"/>
      <c r="B247" s="32"/>
      <c r="C247" s="179" t="s">
        <v>608</v>
      </c>
      <c r="D247" s="179" t="s">
        <v>118</v>
      </c>
      <c r="E247" s="180" t="s">
        <v>609</v>
      </c>
      <c r="F247" s="181" t="s">
        <v>610</v>
      </c>
      <c r="G247" s="182" t="s">
        <v>130</v>
      </c>
      <c r="H247" s="183">
        <v>5</v>
      </c>
      <c r="I247" s="184"/>
      <c r="J247" s="185">
        <f>ROUND(I247*H247,2)</f>
        <v>0</v>
      </c>
      <c r="K247" s="181" t="s">
        <v>122</v>
      </c>
      <c r="L247" s="36"/>
      <c r="M247" s="186" t="s">
        <v>1</v>
      </c>
      <c r="N247" s="187" t="s">
        <v>40</v>
      </c>
      <c r="O247" s="68"/>
      <c r="P247" s="188">
        <f>O247*H247</f>
        <v>0</v>
      </c>
      <c r="Q247" s="188">
        <v>0</v>
      </c>
      <c r="R247" s="188">
        <f>Q247*H247</f>
        <v>0</v>
      </c>
      <c r="S247" s="188">
        <v>0</v>
      </c>
      <c r="T247" s="189">
        <f>S247*H247</f>
        <v>0</v>
      </c>
      <c r="U247" s="31"/>
      <c r="V247" s="31"/>
      <c r="W247" s="31"/>
      <c r="X247" s="31"/>
      <c r="Y247" s="31"/>
      <c r="Z247" s="31"/>
      <c r="AA247" s="31"/>
      <c r="AB247" s="31"/>
      <c r="AC247" s="31"/>
      <c r="AD247" s="31"/>
      <c r="AE247" s="31"/>
      <c r="AR247" s="190" t="s">
        <v>167</v>
      </c>
      <c r="AT247" s="190" t="s">
        <v>118</v>
      </c>
      <c r="AU247" s="190" t="s">
        <v>85</v>
      </c>
      <c r="AY247" s="14" t="s">
        <v>115</v>
      </c>
      <c r="BE247" s="191">
        <f>IF(N247="základní",J247,0)</f>
        <v>0</v>
      </c>
      <c r="BF247" s="191">
        <f>IF(N247="snížená",J247,0)</f>
        <v>0</v>
      </c>
      <c r="BG247" s="191">
        <f>IF(N247="zákl. přenesená",J247,0)</f>
        <v>0</v>
      </c>
      <c r="BH247" s="191">
        <f>IF(N247="sníž. přenesená",J247,0)</f>
        <v>0</v>
      </c>
      <c r="BI247" s="191">
        <f>IF(N247="nulová",J247,0)</f>
        <v>0</v>
      </c>
      <c r="BJ247" s="14" t="s">
        <v>83</v>
      </c>
      <c r="BK247" s="191">
        <f>ROUND(I247*H247,2)</f>
        <v>0</v>
      </c>
      <c r="BL247" s="14" t="s">
        <v>167</v>
      </c>
      <c r="BM247" s="190" t="s">
        <v>611</v>
      </c>
    </row>
    <row r="248" spans="1:65" s="2" customFormat="1" ht="24.2" customHeight="1">
      <c r="A248" s="31"/>
      <c r="B248" s="32"/>
      <c r="C248" s="179" t="s">
        <v>612</v>
      </c>
      <c r="D248" s="179" t="s">
        <v>118</v>
      </c>
      <c r="E248" s="180" t="s">
        <v>613</v>
      </c>
      <c r="F248" s="181" t="s">
        <v>614</v>
      </c>
      <c r="G248" s="182" t="s">
        <v>130</v>
      </c>
      <c r="H248" s="183">
        <v>1</v>
      </c>
      <c r="I248" s="184"/>
      <c r="J248" s="185">
        <f>ROUND(I248*H248,2)</f>
        <v>0</v>
      </c>
      <c r="K248" s="181" t="s">
        <v>122</v>
      </c>
      <c r="L248" s="36"/>
      <c r="M248" s="186" t="s">
        <v>1</v>
      </c>
      <c r="N248" s="187" t="s">
        <v>40</v>
      </c>
      <c r="O248" s="68"/>
      <c r="P248" s="188">
        <f>O248*H248</f>
        <v>0</v>
      </c>
      <c r="Q248" s="188">
        <v>0</v>
      </c>
      <c r="R248" s="188">
        <f>Q248*H248</f>
        <v>0</v>
      </c>
      <c r="S248" s="188">
        <v>0</v>
      </c>
      <c r="T248" s="189">
        <f>S248*H248</f>
        <v>0</v>
      </c>
      <c r="U248" s="31"/>
      <c r="V248" s="31"/>
      <c r="W248" s="31"/>
      <c r="X248" s="31"/>
      <c r="Y248" s="31"/>
      <c r="Z248" s="31"/>
      <c r="AA248" s="31"/>
      <c r="AB248" s="31"/>
      <c r="AC248" s="31"/>
      <c r="AD248" s="31"/>
      <c r="AE248" s="31"/>
      <c r="AR248" s="190" t="s">
        <v>83</v>
      </c>
      <c r="AT248" s="190" t="s">
        <v>118</v>
      </c>
      <c r="AU248" s="190" t="s">
        <v>85</v>
      </c>
      <c r="AY248" s="14" t="s">
        <v>115</v>
      </c>
      <c r="BE248" s="191">
        <f>IF(N248="základní",J248,0)</f>
        <v>0</v>
      </c>
      <c r="BF248" s="191">
        <f>IF(N248="snížená",J248,0)</f>
        <v>0</v>
      </c>
      <c r="BG248" s="191">
        <f>IF(N248="zákl. přenesená",J248,0)</f>
        <v>0</v>
      </c>
      <c r="BH248" s="191">
        <f>IF(N248="sníž. přenesená",J248,0)</f>
        <v>0</v>
      </c>
      <c r="BI248" s="191">
        <f>IF(N248="nulová",J248,0)</f>
        <v>0</v>
      </c>
      <c r="BJ248" s="14" t="s">
        <v>83</v>
      </c>
      <c r="BK248" s="191">
        <f>ROUND(I248*H248,2)</f>
        <v>0</v>
      </c>
      <c r="BL248" s="14" t="s">
        <v>83</v>
      </c>
      <c r="BM248" s="190" t="s">
        <v>615</v>
      </c>
    </row>
    <row r="249" spans="2:63" s="12" customFormat="1" ht="22.9" customHeight="1">
      <c r="B249" s="163"/>
      <c r="C249" s="164"/>
      <c r="D249" s="165" t="s">
        <v>74</v>
      </c>
      <c r="E249" s="177" t="s">
        <v>616</v>
      </c>
      <c r="F249" s="177" t="s">
        <v>617</v>
      </c>
      <c r="G249" s="164"/>
      <c r="H249" s="164"/>
      <c r="I249" s="167"/>
      <c r="J249" s="178">
        <f>BK249</f>
        <v>0</v>
      </c>
      <c r="K249" s="164"/>
      <c r="L249" s="169"/>
      <c r="M249" s="170"/>
      <c r="N249" s="171"/>
      <c r="O249" s="171"/>
      <c r="P249" s="172">
        <f>P250</f>
        <v>0</v>
      </c>
      <c r="Q249" s="171"/>
      <c r="R249" s="172">
        <f>R250</f>
        <v>0</v>
      </c>
      <c r="S249" s="171"/>
      <c r="T249" s="173">
        <f>T250</f>
        <v>0</v>
      </c>
      <c r="AR249" s="174" t="s">
        <v>132</v>
      </c>
      <c r="AT249" s="175" t="s">
        <v>74</v>
      </c>
      <c r="AU249" s="175" t="s">
        <v>83</v>
      </c>
      <c r="AY249" s="174" t="s">
        <v>115</v>
      </c>
      <c r="BK249" s="176">
        <f>BK250</f>
        <v>0</v>
      </c>
    </row>
    <row r="250" spans="1:65" s="2" customFormat="1" ht="16.5" customHeight="1">
      <c r="A250" s="31"/>
      <c r="B250" s="32"/>
      <c r="C250" s="192" t="s">
        <v>618</v>
      </c>
      <c r="D250" s="192" t="s">
        <v>137</v>
      </c>
      <c r="E250" s="193" t="s">
        <v>619</v>
      </c>
      <c r="F250" s="194" t="s">
        <v>620</v>
      </c>
      <c r="G250" s="195" t="s">
        <v>584</v>
      </c>
      <c r="H250" s="196">
        <v>1</v>
      </c>
      <c r="I250" s="197"/>
      <c r="J250" s="198">
        <f>ROUND(I250*H250,2)</f>
        <v>0</v>
      </c>
      <c r="K250" s="194" t="s">
        <v>1</v>
      </c>
      <c r="L250" s="199"/>
      <c r="M250" s="202" t="s">
        <v>1</v>
      </c>
      <c r="N250" s="203" t="s">
        <v>40</v>
      </c>
      <c r="O250" s="204"/>
      <c r="P250" s="205">
        <f>O250*H250</f>
        <v>0</v>
      </c>
      <c r="Q250" s="205">
        <v>0</v>
      </c>
      <c r="R250" s="205">
        <f>Q250*H250</f>
        <v>0</v>
      </c>
      <c r="S250" s="205">
        <v>0</v>
      </c>
      <c r="T250" s="206">
        <f>S250*H250</f>
        <v>0</v>
      </c>
      <c r="U250" s="31"/>
      <c r="V250" s="31"/>
      <c r="W250" s="31"/>
      <c r="X250" s="31"/>
      <c r="Y250" s="31"/>
      <c r="Z250" s="31"/>
      <c r="AA250" s="31"/>
      <c r="AB250" s="31"/>
      <c r="AC250" s="31"/>
      <c r="AD250" s="31"/>
      <c r="AE250" s="31"/>
      <c r="AR250" s="190" t="s">
        <v>621</v>
      </c>
      <c r="AT250" s="190" t="s">
        <v>137</v>
      </c>
      <c r="AU250" s="190" t="s">
        <v>85</v>
      </c>
      <c r="AY250" s="14" t="s">
        <v>115</v>
      </c>
      <c r="BE250" s="191">
        <f>IF(N250="základní",J250,0)</f>
        <v>0</v>
      </c>
      <c r="BF250" s="191">
        <f>IF(N250="snížená",J250,0)</f>
        <v>0</v>
      </c>
      <c r="BG250" s="191">
        <f>IF(N250="zákl. přenesená",J250,0)</f>
        <v>0</v>
      </c>
      <c r="BH250" s="191">
        <f>IF(N250="sníž. přenesená",J250,0)</f>
        <v>0</v>
      </c>
      <c r="BI250" s="191">
        <f>IF(N250="nulová",J250,0)</f>
        <v>0</v>
      </c>
      <c r="BJ250" s="14" t="s">
        <v>83</v>
      </c>
      <c r="BK250" s="191">
        <f>ROUND(I250*H250,2)</f>
        <v>0</v>
      </c>
      <c r="BL250" s="14" t="s">
        <v>621</v>
      </c>
      <c r="BM250" s="190" t="s">
        <v>622</v>
      </c>
    </row>
    <row r="251" spans="1:31" s="2" customFormat="1" ht="6.95" customHeight="1">
      <c r="A251" s="31"/>
      <c r="B251" s="51"/>
      <c r="C251" s="52"/>
      <c r="D251" s="52"/>
      <c r="E251" s="52"/>
      <c r="F251" s="52"/>
      <c r="G251" s="52"/>
      <c r="H251" s="52"/>
      <c r="I251" s="52"/>
      <c r="J251" s="52"/>
      <c r="K251" s="52"/>
      <c r="L251" s="36"/>
      <c r="M251" s="31"/>
      <c r="O251" s="31"/>
      <c r="P251" s="31"/>
      <c r="Q251" s="31"/>
      <c r="R251" s="31"/>
      <c r="S251" s="31"/>
      <c r="T251" s="31"/>
      <c r="U251" s="31"/>
      <c r="V251" s="31"/>
      <c r="W251" s="31"/>
      <c r="X251" s="31"/>
      <c r="Y251" s="31"/>
      <c r="Z251" s="31"/>
      <c r="AA251" s="31"/>
      <c r="AB251" s="31"/>
      <c r="AC251" s="31"/>
      <c r="AD251" s="31"/>
      <c r="AE251" s="31"/>
    </row>
  </sheetData>
  <sheetProtection algorithmName="SHA-512" hashValue="dFGPoU0ryCgxlQ6a1xQJedWJ/Rp6iZpvOpQTu3ZojbXh8LkMxzeKBAd0AldqqQdEWlsYgH53m/U+U97geYb4NQ==" saltValue="k7/B7eo26rYN9bNiiYe/s4AfJdkskBQhCMC9Bsu8t74dDyRjrW9r6WNhAXUjcvwNgeiys72EcSP5G9NP09fIVw==" spinCount="100000" sheet="1" objects="1" scenarios="1" formatColumns="0" formatRows="0" autoFilter="0"/>
  <autoFilter ref="C121:K250"/>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kros</dc:creator>
  <cp:keywords/>
  <dc:description/>
  <cp:lastModifiedBy>Kaldová Petra</cp:lastModifiedBy>
  <dcterms:created xsi:type="dcterms:W3CDTF">2021-09-03T11:13:04Z</dcterms:created>
  <dcterms:modified xsi:type="dcterms:W3CDTF">2022-03-15T08:33:30Z</dcterms:modified>
  <cp:category/>
  <cp:version/>
  <cp:contentType/>
  <cp:contentStatus/>
</cp:coreProperties>
</file>