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nbrno.cz\tree\home\30073\NENn\EZAK 2022\48 - 22 Revize, kontroly a opravy protipožárních klapek a větrání\02 ZD\"/>
    </mc:Choice>
  </mc:AlternateContent>
  <bookViews>
    <workbookView xWindow="0" yWindow="0" windowWidth="28800" windowHeight="13935" tabRatio="737"/>
  </bookViews>
  <sheets>
    <sheet name="List č.1-Cenová nabídka" sheetId="3" r:id="rId1"/>
    <sheet name="List č.2-Pravidelné revize-NBP" sheetId="4" r:id="rId2"/>
    <sheet name="List č.3-Pravidelné revize-DN " sheetId="5" r:id="rId3"/>
    <sheet name="List č.4-Pravidelné revize-PRM" sheetId="6" r:id="rId4"/>
    <sheet name="List č.5-Operativní servis" sheetId="7" r:id="rId5"/>
    <sheet name="List č.6 - Opravy" sheetId="9" r:id="rId6"/>
    <sheet name="List č.7-Náhradní díly" sheetId="8" r:id="rId7"/>
  </sheets>
  <calcPr calcId="152511"/>
</workbook>
</file>

<file path=xl/calcChain.xml><?xml version="1.0" encoding="utf-8"?>
<calcChain xmlns="http://schemas.openxmlformats.org/spreadsheetml/2006/main">
  <c r="F13" i="9" l="1"/>
  <c r="I20" i="3" s="1"/>
  <c r="D13" i="9"/>
  <c r="E13" i="9" s="1"/>
  <c r="F7" i="9"/>
  <c r="I18" i="3" s="1"/>
  <c r="D7" i="9"/>
  <c r="E7" i="9" s="1"/>
  <c r="G13" i="9" l="1"/>
  <c r="G7" i="9"/>
  <c r="F10" i="9"/>
  <c r="I19" i="3" s="1"/>
  <c r="D10" i="9"/>
  <c r="E10" i="9" s="1"/>
  <c r="H16" i="8"/>
  <c r="L23" i="3" s="1"/>
  <c r="H13" i="9" l="1"/>
  <c r="K20" i="3" s="1"/>
  <c r="J20" i="3"/>
  <c r="H7" i="9"/>
  <c r="J18" i="3"/>
  <c r="G10" i="9"/>
  <c r="I16" i="8"/>
  <c r="H39" i="5"/>
  <c r="I39" i="5" s="1"/>
  <c r="F39" i="5"/>
  <c r="G39" i="5" s="1"/>
  <c r="L57" i="4"/>
  <c r="M57" i="4" s="1"/>
  <c r="J57" i="4"/>
  <c r="K57" i="4" s="1"/>
  <c r="H10" i="9" l="1"/>
  <c r="K19" i="3" s="1"/>
  <c r="J19" i="3"/>
  <c r="J24" i="3"/>
  <c r="I24" i="3"/>
  <c r="K18" i="3"/>
  <c r="K24" i="3" s="1"/>
  <c r="J16" i="8"/>
  <c r="N23" i="3" s="1"/>
  <c r="M23" i="3"/>
  <c r="J39" i="5"/>
  <c r="N57" i="4"/>
  <c r="F8" i="5"/>
  <c r="G8" i="5" s="1"/>
  <c r="F11" i="5"/>
  <c r="G11" i="5" s="1"/>
  <c r="J7" i="4"/>
  <c r="K7" i="4" s="1"/>
  <c r="J10" i="4"/>
  <c r="K10" i="4" s="1"/>
  <c r="H22" i="6"/>
  <c r="I22" i="6" s="1"/>
  <c r="H19" i="6"/>
  <c r="I19" i="6" s="1"/>
  <c r="H16" i="6"/>
  <c r="I16" i="6" s="1"/>
  <c r="J16" i="6" s="1"/>
  <c r="F22" i="6"/>
  <c r="G22" i="6" s="1"/>
  <c r="F19" i="6"/>
  <c r="G19" i="6" s="1"/>
  <c r="F16" i="6"/>
  <c r="G16" i="6" s="1"/>
  <c r="C11" i="6"/>
  <c r="C42" i="5"/>
  <c r="C32" i="5"/>
  <c r="C63" i="4"/>
  <c r="C37" i="4"/>
  <c r="H12" i="8"/>
  <c r="I12" i="8" s="1"/>
  <c r="M22" i="3" s="1"/>
  <c r="H8" i="8"/>
  <c r="L21" i="3" s="1"/>
  <c r="J22" i="7"/>
  <c r="K22" i="7" s="1"/>
  <c r="G17" i="3" s="1"/>
  <c r="H22" i="7"/>
  <c r="I22" i="7" s="1"/>
  <c r="J19" i="7"/>
  <c r="K19" i="7" s="1"/>
  <c r="G16" i="3" s="1"/>
  <c r="H19" i="7"/>
  <c r="I19" i="7" s="1"/>
  <c r="J11" i="7"/>
  <c r="F15" i="3" s="1"/>
  <c r="H11" i="7"/>
  <c r="I11" i="7" s="1"/>
  <c r="J8" i="7"/>
  <c r="K8" i="7" s="1"/>
  <c r="H8" i="7"/>
  <c r="I8" i="7" s="1"/>
  <c r="H8" i="6"/>
  <c r="H11" i="6" s="1"/>
  <c r="C12" i="3" s="1"/>
  <c r="F8" i="6"/>
  <c r="G8" i="6" s="1"/>
  <c r="H36" i="5"/>
  <c r="I36" i="5" s="1"/>
  <c r="F36" i="5"/>
  <c r="G36" i="5" s="1"/>
  <c r="H29" i="5"/>
  <c r="I29" i="5" s="1"/>
  <c r="F29" i="5"/>
  <c r="G29" i="5" s="1"/>
  <c r="H26" i="5"/>
  <c r="I26" i="5" s="1"/>
  <c r="J26" i="5" s="1"/>
  <c r="F26" i="5"/>
  <c r="G26" i="5" s="1"/>
  <c r="H23" i="5"/>
  <c r="I23" i="5" s="1"/>
  <c r="J23" i="5" s="1"/>
  <c r="F23" i="5"/>
  <c r="G23" i="5" s="1"/>
  <c r="H20" i="5"/>
  <c r="I20" i="5" s="1"/>
  <c r="J20" i="5" s="1"/>
  <c r="F20" i="5"/>
  <c r="G20" i="5" s="1"/>
  <c r="H17" i="5"/>
  <c r="I17" i="5" s="1"/>
  <c r="J17" i="5" s="1"/>
  <c r="F17" i="5"/>
  <c r="G17" i="5" s="1"/>
  <c r="H14" i="5"/>
  <c r="F14" i="5"/>
  <c r="G14" i="5" s="1"/>
  <c r="H11" i="5"/>
  <c r="I11" i="5" s="1"/>
  <c r="J11" i="5" s="1"/>
  <c r="H8" i="5"/>
  <c r="L60" i="4"/>
  <c r="M60" i="4" s="1"/>
  <c r="N60" i="4" s="1"/>
  <c r="J60" i="4"/>
  <c r="K60" i="4" s="1"/>
  <c r="L54" i="4"/>
  <c r="M54" i="4" s="1"/>
  <c r="N54" i="4" s="1"/>
  <c r="J54" i="4"/>
  <c r="K54" i="4" s="1"/>
  <c r="L51" i="4"/>
  <c r="M51" i="4" s="1"/>
  <c r="J51" i="4"/>
  <c r="K51" i="4" s="1"/>
  <c r="L48" i="4"/>
  <c r="M48" i="4" s="1"/>
  <c r="J48" i="4"/>
  <c r="K48" i="4" s="1"/>
  <c r="L45" i="4"/>
  <c r="M45" i="4" s="1"/>
  <c r="J45" i="4"/>
  <c r="K45" i="4" s="1"/>
  <c r="L42" i="4"/>
  <c r="M42" i="4" s="1"/>
  <c r="J42" i="4"/>
  <c r="K42" i="4" s="1"/>
  <c r="L34" i="4"/>
  <c r="M34" i="4" s="1"/>
  <c r="J34" i="4"/>
  <c r="K34" i="4" s="1"/>
  <c r="L31" i="4"/>
  <c r="M31" i="4" s="1"/>
  <c r="J31" i="4"/>
  <c r="K31" i="4" s="1"/>
  <c r="L28" i="4"/>
  <c r="M28" i="4" s="1"/>
  <c r="J28" i="4"/>
  <c r="K28" i="4" s="1"/>
  <c r="L25" i="4"/>
  <c r="M25" i="4" s="1"/>
  <c r="J25" i="4"/>
  <c r="K25" i="4" s="1"/>
  <c r="L22" i="4"/>
  <c r="M22" i="4" s="1"/>
  <c r="J22" i="4"/>
  <c r="K22" i="4" s="1"/>
  <c r="L19" i="4"/>
  <c r="M19" i="4" s="1"/>
  <c r="J19" i="4"/>
  <c r="K19" i="4" s="1"/>
  <c r="L16" i="4"/>
  <c r="M16" i="4" s="1"/>
  <c r="N16" i="4" s="1"/>
  <c r="J16" i="4"/>
  <c r="K16" i="4" s="1"/>
  <c r="L13" i="4"/>
  <c r="J13" i="4"/>
  <c r="K13" i="4" s="1"/>
  <c r="L10" i="4"/>
  <c r="M10" i="4" s="1"/>
  <c r="L7" i="4"/>
  <c r="M7" i="4" s="1"/>
  <c r="F17" i="3" l="1"/>
  <c r="F16" i="3"/>
  <c r="F14" i="3"/>
  <c r="F24" i="3" s="1"/>
  <c r="L19" i="7"/>
  <c r="H16" i="3" s="1"/>
  <c r="K11" i="7"/>
  <c r="G15" i="3" s="1"/>
  <c r="G14" i="3"/>
  <c r="L8" i="7"/>
  <c r="H14" i="3" s="1"/>
  <c r="L22" i="3"/>
  <c r="L24" i="3" s="1"/>
  <c r="I25" i="6"/>
  <c r="D13" i="3" s="1"/>
  <c r="H25" i="6"/>
  <c r="C13" i="3" s="1"/>
  <c r="I8" i="6"/>
  <c r="I11" i="6" s="1"/>
  <c r="D12" i="3" s="1"/>
  <c r="J19" i="6"/>
  <c r="L22" i="7"/>
  <c r="H17" i="3" s="1"/>
  <c r="J22" i="6"/>
  <c r="H42" i="5"/>
  <c r="C11" i="3" s="1"/>
  <c r="J36" i="5"/>
  <c r="J42" i="5" s="1"/>
  <c r="E11" i="3" s="1"/>
  <c r="J29" i="5"/>
  <c r="I42" i="5"/>
  <c r="D11" i="3" s="1"/>
  <c r="I14" i="5"/>
  <c r="J14" i="5" s="1"/>
  <c r="I8" i="5"/>
  <c r="H32" i="5"/>
  <c r="C10" i="3" s="1"/>
  <c r="N45" i="4"/>
  <c r="N48" i="4"/>
  <c r="L63" i="4"/>
  <c r="C9" i="3" s="1"/>
  <c r="N51" i="4"/>
  <c r="M63" i="4"/>
  <c r="D9" i="3" s="1"/>
  <c r="N42" i="4"/>
  <c r="N31" i="4"/>
  <c r="N34" i="4"/>
  <c r="N28" i="4"/>
  <c r="N25" i="4"/>
  <c r="N22" i="4"/>
  <c r="N19" i="4"/>
  <c r="M13" i="4"/>
  <c r="N13" i="4" s="1"/>
  <c r="N10" i="4"/>
  <c r="N7" i="4"/>
  <c r="L37" i="4"/>
  <c r="C8" i="3" s="1"/>
  <c r="I8" i="8"/>
  <c r="M21" i="3" s="1"/>
  <c r="M24" i="3" s="1"/>
  <c r="J12" i="8"/>
  <c r="N22" i="3" s="1"/>
  <c r="J8" i="6" l="1"/>
  <c r="J11" i="6" s="1"/>
  <c r="E12" i="3" s="1"/>
  <c r="G24" i="3"/>
  <c r="M37" i="4"/>
  <c r="D8" i="3" s="1"/>
  <c r="C24" i="3"/>
  <c r="C26" i="3" s="1"/>
  <c r="J25" i="6"/>
  <c r="E13" i="3" s="1"/>
  <c r="L11" i="7"/>
  <c r="H15" i="3" s="1"/>
  <c r="H24" i="3" s="1"/>
  <c r="J8" i="8"/>
  <c r="N21" i="3" s="1"/>
  <c r="N24" i="3" s="1"/>
  <c r="I32" i="5"/>
  <c r="D10" i="3" s="1"/>
  <c r="J8" i="5"/>
  <c r="J32" i="5" s="1"/>
  <c r="E10" i="3" s="1"/>
  <c r="N63" i="4"/>
  <c r="E9" i="3" s="1"/>
  <c r="N37" i="4"/>
  <c r="E8" i="3" s="1"/>
  <c r="D24" i="3" l="1"/>
  <c r="E24" i="3"/>
</calcChain>
</file>

<file path=xl/sharedStrings.xml><?xml version="1.0" encoding="utf-8"?>
<sst xmlns="http://schemas.openxmlformats.org/spreadsheetml/2006/main" count="331" uniqueCount="164">
  <si>
    <t>Příloha 1, list 1</t>
  </si>
  <si>
    <t>Cenová nabídka-vyhodnocovací tabulka</t>
  </si>
  <si>
    <r>
      <rPr>
        <b/>
        <sz val="11"/>
        <color indexed="8"/>
        <rFont val="Calibri"/>
        <family val="2"/>
        <charset val="238"/>
      </rPr>
      <t xml:space="preserve">Pravidelná revize </t>
    </r>
    <r>
      <rPr>
        <sz val="10"/>
        <rFont val="Arial CE"/>
        <charset val="238"/>
      </rPr>
      <t>- periodické revize</t>
    </r>
  </si>
  <si>
    <r>
      <rPr>
        <b/>
        <sz val="11"/>
        <color indexed="8"/>
        <rFont val="Calibri"/>
        <family val="2"/>
        <charset val="238"/>
      </rPr>
      <t xml:space="preserve">Operativní servis </t>
    </r>
    <r>
      <rPr>
        <sz val="10"/>
        <rFont val="Arial CE"/>
        <charset val="238"/>
      </rPr>
      <t>- odstraňování poruch</t>
    </r>
  </si>
  <si>
    <r>
      <rPr>
        <b/>
        <sz val="11"/>
        <color indexed="8"/>
        <rFont val="Calibri"/>
        <family val="2"/>
        <charset val="238"/>
      </rPr>
      <t>Náhradní díly-</t>
    </r>
    <r>
      <rPr>
        <sz val="11"/>
        <color indexed="8"/>
        <rFont val="Calibri"/>
        <family val="2"/>
        <charset val="238"/>
      </rPr>
      <t>cena po slevě</t>
    </r>
  </si>
  <si>
    <t>celková cena (bez DPH)</t>
  </si>
  <si>
    <t>celková cena (výše DPH)</t>
  </si>
  <si>
    <t>celková cena (s DPH)</t>
  </si>
  <si>
    <t>předpokládaná  cena (bez DPH)</t>
  </si>
  <si>
    <t>předpokládaná cena (výše DPH)</t>
  </si>
  <si>
    <t>předpokládaná cena (s DPH)</t>
  </si>
  <si>
    <t>1.</t>
  </si>
  <si>
    <t>2.</t>
  </si>
  <si>
    <t>3.</t>
  </si>
  <si>
    <t>4.</t>
  </si>
  <si>
    <t>5.</t>
  </si>
  <si>
    <t>6.</t>
  </si>
  <si>
    <t>7.</t>
  </si>
  <si>
    <t>Operativní servis do 48h.-2x servisní technik (posádka)</t>
  </si>
  <si>
    <t>8.</t>
  </si>
  <si>
    <t>Operativní servis do 48h - čas na cestě+doprava (paušál)</t>
  </si>
  <si>
    <t>9.</t>
  </si>
  <si>
    <t>Operativní servis (havárie) do 12h. - 2x servisní technik (posádka)</t>
  </si>
  <si>
    <t>10.</t>
  </si>
  <si>
    <t>Operativní servis (havárie) do 12h - čas na cestě+doprava (paušál)</t>
  </si>
  <si>
    <t>Náhradní díly (fa Mandík, a.s.)</t>
  </si>
  <si>
    <t>Náhradní díly (fa Elektrodesign ventilátory spol. s r.o.)</t>
  </si>
  <si>
    <t>CELKEM</t>
  </si>
  <si>
    <t>Dne</t>
  </si>
  <si>
    <t>razítko, podpis</t>
  </si>
  <si>
    <t xml:space="preserve">Pravidelná revize protipožárních klapek a požárního větrání CHÚC </t>
  </si>
  <si>
    <t>Seznam protipožárních klapek a četnost revizí</t>
  </si>
  <si>
    <t>Místo</t>
  </si>
  <si>
    <t>Popis</t>
  </si>
  <si>
    <t>ks</t>
  </si>
  <si>
    <t>četnost / rok</t>
  </si>
  <si>
    <t>jednotková cena (bez DPH)</t>
  </si>
  <si>
    <t>jednotková cena (výše DPH)</t>
  </si>
  <si>
    <t>jednotková cena (s DPH)</t>
  </si>
  <si>
    <t>obj. L</t>
  </si>
  <si>
    <t>2x</t>
  </si>
  <si>
    <t xml:space="preserve">Lůžkový trakt </t>
  </si>
  <si>
    <t>TGL</t>
  </si>
  <si>
    <t>obj.CH</t>
  </si>
  <si>
    <t>Kovona</t>
  </si>
  <si>
    <t>SVLS</t>
  </si>
  <si>
    <t>obj. Z</t>
  </si>
  <si>
    <t>GPK</t>
  </si>
  <si>
    <t>a lékárna</t>
  </si>
  <si>
    <t>obj. F</t>
  </si>
  <si>
    <t>Dermatologie</t>
  </si>
  <si>
    <t>Mandík</t>
  </si>
  <si>
    <t>obj.O</t>
  </si>
  <si>
    <t xml:space="preserve">Kuchyně </t>
  </si>
  <si>
    <t>str. provoz</t>
  </si>
  <si>
    <t>obj. I1</t>
  </si>
  <si>
    <t>ÚPA</t>
  </si>
  <si>
    <t>obj. I2</t>
  </si>
  <si>
    <t>Transfúzka</t>
  </si>
  <si>
    <t>obj.X</t>
  </si>
  <si>
    <t>DTC</t>
  </si>
  <si>
    <t>obj. H2</t>
  </si>
  <si>
    <t>Spisovna</t>
  </si>
  <si>
    <t>četnost/rok</t>
  </si>
  <si>
    <t>výtahy, schodiště</t>
  </si>
  <si>
    <t>Patologie</t>
  </si>
  <si>
    <t xml:space="preserve">výtahy, schodiště </t>
  </si>
  <si>
    <t>Transfůzní odd.</t>
  </si>
  <si>
    <t>obj. X</t>
  </si>
  <si>
    <t>Pole pro vyplnění:</t>
  </si>
  <si>
    <t>obj. B</t>
  </si>
  <si>
    <t xml:space="preserve"> + kuchyně</t>
  </si>
  <si>
    <t xml:space="preserve">Operační sály </t>
  </si>
  <si>
    <t>Pavilon G</t>
  </si>
  <si>
    <t>Ambulance</t>
  </si>
  <si>
    <t>IHOK</t>
  </si>
  <si>
    <t>Kontrola funkčnosti požárního větrání chráněných únikových cest</t>
  </si>
  <si>
    <t>popis</t>
  </si>
  <si>
    <t>objekt F</t>
  </si>
  <si>
    <t>schodiště</t>
  </si>
  <si>
    <t>objekt G</t>
  </si>
  <si>
    <t xml:space="preserve">Pravidelná revize protipožárních klapek </t>
  </si>
  <si>
    <t>Obilní trh 11</t>
  </si>
  <si>
    <t>Mandík, Kovona</t>
  </si>
  <si>
    <t>objekt A</t>
  </si>
  <si>
    <t>objekt A1</t>
  </si>
  <si>
    <t>objekt B</t>
  </si>
  <si>
    <t xml:space="preserve">Příloha č. 1,  list 5 </t>
  </si>
  <si>
    <t xml:space="preserve">Operativní servis-protipožárních klapek a požárního větrání CHÚC </t>
  </si>
  <si>
    <t>Operativní servis do 48 hodin</t>
  </si>
  <si>
    <t>Předpokládaný rozsah oprav za rok</t>
  </si>
  <si>
    <t>2x servisní technik za 1 hod.</t>
  </si>
  <si>
    <t>(posádka)</t>
  </si>
  <si>
    <t>1x výjezd</t>
  </si>
  <si>
    <t>Čas na cestě+doprava</t>
  </si>
  <si>
    <t>(paušál)</t>
  </si>
  <si>
    <t>Operativní servis do 12 hodin (havárie)</t>
  </si>
  <si>
    <t>2x servisní technik za 1hod.</t>
  </si>
  <si>
    <t xml:space="preserve">Příloha č. 1,  list 6 </t>
  </si>
  <si>
    <t xml:space="preserve">Náhradní díly-protipožárních klapek a požárního větrání CHÚC </t>
  </si>
  <si>
    <t>Náhradní díly protipožárních klapek a požárního větrání CHÚC</t>
  </si>
  <si>
    <t xml:space="preserve">Dodavatel náhradního dílu </t>
  </si>
  <si>
    <t>předpokládaný rozsah oprav (Kč bez DPH)</t>
  </si>
  <si>
    <t>poskytnutá sleva na náhradní díly z ceníku dodavatele (%)</t>
  </si>
  <si>
    <t>celková cena po slevě (bez DPH)</t>
  </si>
  <si>
    <t>celková cena po slevě (výše DPH)</t>
  </si>
  <si>
    <t>celková cena po slevě (s DPH)</t>
  </si>
  <si>
    <t>Mandík, a.s.</t>
  </si>
  <si>
    <t>IČ: 26718405</t>
  </si>
  <si>
    <t>Dobříškaá 550</t>
  </si>
  <si>
    <t>267 24 Hostomice</t>
  </si>
  <si>
    <t>Elektrodesign ventilátory spol. s r.o.</t>
  </si>
  <si>
    <t>IČ:24828122</t>
  </si>
  <si>
    <t>Boleslavova 53/15</t>
  </si>
  <si>
    <t>140 00 Praha 4</t>
  </si>
  <si>
    <t>NBP-pravidelná revize PPK "A" (1.2.-28.2.)+"B" (1.8.-31.8.)</t>
  </si>
  <si>
    <t>NBP-pravidelná revize CHÚC  "A"(1.2.-28.2.)+"B" (1.8.-31.8.)</t>
  </si>
  <si>
    <t>DN-pravidelná revize PPK "A"(1.2.-28.2.)+"B"(1.8.-31.8.)</t>
  </si>
  <si>
    <t>DN-pravidelná revize CHÚC  "A"(1.2.-28.2.)+"B" (1.8.-31.8.)</t>
  </si>
  <si>
    <t>NBP(Obilní trh)-pravidelná revize PPK "A"(1.2.-28.2.)+"B"(1.8.-31.8.)</t>
  </si>
  <si>
    <t>NBP(Obilní trh)-pravidelná revize CHÚC "A"(1.2.-28.2.)+"B"(1.8.-31.8.)</t>
  </si>
  <si>
    <t xml:space="preserve">Příloha č. 1,  list 2 (NBP) </t>
  </si>
  <si>
    <t>Areál NBP FN Brno, Jihlavská 20</t>
  </si>
  <si>
    <t>Celkem protipožární klapky v NBP</t>
  </si>
  <si>
    <t>Kontrola funkčnosti požárního větrání chráněných únikových cest v areálu NBP</t>
  </si>
  <si>
    <t>celkem požární větrání CHÚC v NBP</t>
  </si>
  <si>
    <t>Příloha 1, list 3, (DN)</t>
  </si>
  <si>
    <t>DN Ćernopolní 9</t>
  </si>
  <si>
    <t>DN Černopolní 9</t>
  </si>
  <si>
    <t>Celkem ks PPK v DN</t>
  </si>
  <si>
    <t>Celkem požární větrání CHÚC v DN</t>
  </si>
  <si>
    <t>Příloha 1, list 4, (NBP-Obilní trh)</t>
  </si>
  <si>
    <t>Celkem ks PPK v NBP</t>
  </si>
  <si>
    <t>Celkem požární větrání v NBP</t>
  </si>
  <si>
    <t>tkáňová banka, KARIM</t>
  </si>
  <si>
    <t>obj. G</t>
  </si>
  <si>
    <t>psychiatrie</t>
  </si>
  <si>
    <t>Systemair</t>
  </si>
  <si>
    <t>B/T</t>
  </si>
  <si>
    <t>obj. C</t>
  </si>
  <si>
    <t>Spojovací chodby</t>
  </si>
  <si>
    <t>obj. D</t>
  </si>
  <si>
    <t>transplantace</t>
  </si>
  <si>
    <t>Seznam protipožárních klapek (PPK) v areálu NBP Obilní trh 11 a četnost revizí</t>
  </si>
  <si>
    <t>Seznam protipožárních klapek (PPK) v areálu DN a četnost revizí</t>
  </si>
  <si>
    <r>
      <rPr>
        <b/>
        <sz val="10"/>
        <rFont val="Arial CE"/>
        <charset val="238"/>
      </rPr>
      <t>Opravy</t>
    </r>
    <r>
      <rPr>
        <sz val="10"/>
        <rFont val="Arial CE"/>
        <charset val="238"/>
      </rPr>
      <t xml:space="preserve"> - odstranění servisních závad</t>
    </r>
  </si>
  <si>
    <t>Systermair</t>
  </si>
  <si>
    <t>Náhradní díly (fa Systermair, a.s.)</t>
  </si>
  <si>
    <t> Hlavní 826</t>
  </si>
  <si>
    <t>250 64 Hovorčovice</t>
  </si>
  <si>
    <t>IČ: 25640909</t>
  </si>
  <si>
    <t>Opravy - odstranění servisních závad</t>
  </si>
  <si>
    <t>Opravy - 2x servisní technik (posádka)</t>
  </si>
  <si>
    <t>Opravy - čas na cestě+doprava (paušál)</t>
  </si>
  <si>
    <t>Opravy - manipulační technika (paušál)</t>
  </si>
  <si>
    <t xml:space="preserve">1x manipulační technika </t>
  </si>
  <si>
    <t>11.</t>
  </si>
  <si>
    <t>12.</t>
  </si>
  <si>
    <t>13.</t>
  </si>
  <si>
    <t>14.</t>
  </si>
  <si>
    <t>15.</t>
  </si>
  <si>
    <t>16.</t>
  </si>
  <si>
    <t>Příloha č. 1,  list 7</t>
  </si>
  <si>
    <r>
      <t>Cena bez DPH pro vyhodnocení VZ</t>
    </r>
    <r>
      <rPr>
        <sz val="10"/>
        <rFont val="Arial CE"/>
        <charset val="238"/>
      </rPr>
      <t xml:space="preserve"> (pravidelné revize 40%, operativní servis 20%, opravy-odstranění poruch, odstranění servisních závad 20%  poskytnutá sleva na ND 20%):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</si>
</sst>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24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u/>
      <sz val="16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18"/>
      <color indexed="8"/>
      <name val="Arial CE"/>
      <charset val="238"/>
    </font>
    <font>
      <sz val="12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b/>
      <sz val="12"/>
      <color indexed="8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rgb="FFFF0000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</borders>
  <cellStyleXfs count="2">
    <xf numFmtId="0" fontId="0" fillId="0" borderId="0"/>
    <xf numFmtId="0" fontId="4" fillId="0" borderId="0"/>
  </cellStyleXfs>
  <cellXfs count="31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3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5" fontId="4" fillId="0" borderId="0" xfId="0" applyNumberFormat="1" applyFont="1" applyBorder="1" applyAlignment="1">
      <alignment horizontal="right"/>
    </xf>
    <xf numFmtId="0" fontId="4" fillId="0" borderId="1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Fill="1" applyBorder="1"/>
    <xf numFmtId="0" fontId="4" fillId="0" borderId="9" xfId="0" applyFont="1" applyBorder="1"/>
    <xf numFmtId="0" fontId="4" fillId="0" borderId="10" xfId="0" applyFont="1" applyBorder="1"/>
    <xf numFmtId="0" fontId="4" fillId="0" borderId="5" xfId="0" applyFont="1" applyFill="1" applyBorder="1"/>
    <xf numFmtId="0" fontId="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9" fillId="0" borderId="0" xfId="0" applyFont="1"/>
    <xf numFmtId="0" fontId="11" fillId="0" borderId="11" xfId="0" applyFont="1" applyBorder="1" applyAlignment="1">
      <alignment horizontal="center"/>
    </xf>
    <xf numFmtId="0" fontId="11" fillId="0" borderId="14" xfId="0" applyFont="1" applyBorder="1"/>
    <xf numFmtId="0" fontId="4" fillId="0" borderId="15" xfId="0" applyFont="1" applyBorder="1"/>
    <xf numFmtId="0" fontId="11" fillId="0" borderId="16" xfId="0" applyFont="1" applyBorder="1"/>
    <xf numFmtId="0" fontId="11" fillId="0" borderId="12" xfId="0" applyFont="1" applyFill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7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2" fillId="0" borderId="0" xfId="0" applyFont="1" applyBorder="1" applyAlignment="1"/>
    <xf numFmtId="0" fontId="8" fillId="0" borderId="0" xfId="0" applyFont="1" applyBorder="1" applyAlignment="1"/>
    <xf numFmtId="0" fontId="13" fillId="0" borderId="0" xfId="0" applyFont="1" applyAlignment="1"/>
    <xf numFmtId="0" fontId="1" fillId="0" borderId="8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9" xfId="0" applyFont="1" applyBorder="1" applyAlignment="1">
      <alignment horizontal="center"/>
    </xf>
    <xf numFmtId="165" fontId="10" fillId="0" borderId="9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2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2" xfId="0" applyFont="1" applyBorder="1"/>
    <xf numFmtId="0" fontId="11" fillId="0" borderId="21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22" xfId="0" applyBorder="1"/>
    <xf numFmtId="0" fontId="11" fillId="0" borderId="20" xfId="0" applyFont="1" applyFill="1" applyBorder="1" applyAlignment="1">
      <alignment horizontal="center" wrapText="1"/>
    </xf>
    <xf numFmtId="0" fontId="0" fillId="0" borderId="20" xfId="0" applyBorder="1"/>
    <xf numFmtId="0" fontId="0" fillId="0" borderId="23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11" fillId="0" borderId="11" xfId="0" applyFont="1" applyBorder="1"/>
    <xf numFmtId="0" fontId="0" fillId="0" borderId="11" xfId="0" applyBorder="1" applyAlignment="1">
      <alignment horizontal="center"/>
    </xf>
    <xf numFmtId="0" fontId="11" fillId="0" borderId="20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/>
    <xf numFmtId="0" fontId="11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11" fillId="0" borderId="25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7" xfId="0" applyBorder="1"/>
    <xf numFmtId="0" fontId="12" fillId="0" borderId="0" xfId="0" applyFont="1" applyAlignment="1"/>
    <xf numFmtId="0" fontId="17" fillId="0" borderId="28" xfId="0" applyFont="1" applyBorder="1" applyAlignment="1">
      <alignment horizontal="center" wrapText="1"/>
    </xf>
    <xf numFmtId="0" fontId="17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0" fillId="0" borderId="29" xfId="0" applyFont="1" applyBorder="1"/>
    <xf numFmtId="4" fontId="0" fillId="0" borderId="31" xfId="0" applyNumberFormat="1" applyFont="1" applyFill="1" applyBorder="1" applyAlignment="1">
      <alignment horizontal="right"/>
    </xf>
    <xf numFmtId="4" fontId="0" fillId="0" borderId="29" xfId="0" applyNumberFormat="1" applyFont="1" applyFill="1" applyBorder="1" applyAlignment="1">
      <alignment horizontal="right"/>
    </xf>
    <xf numFmtId="3" fontId="0" fillId="0" borderId="32" xfId="0" applyNumberFormat="1" applyFont="1" applyBorder="1" applyAlignment="1">
      <alignment horizontal="center"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0" fontId="0" fillId="0" borderId="35" xfId="0" applyFont="1" applyBorder="1"/>
    <xf numFmtId="3" fontId="0" fillId="0" borderId="36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4" fontId="0" fillId="0" borderId="36" xfId="0" applyNumberFormat="1" applyFont="1" applyFill="1" applyBorder="1" applyAlignment="1">
      <alignment horizontal="right"/>
    </xf>
    <xf numFmtId="4" fontId="0" fillId="0" borderId="37" xfId="0" applyNumberFormat="1" applyFont="1" applyFill="1" applyBorder="1" applyAlignment="1">
      <alignment horizontal="right"/>
    </xf>
    <xf numFmtId="4" fontId="0" fillId="0" borderId="38" xfId="0" applyNumberFormat="1" applyFont="1" applyFill="1" applyBorder="1" applyAlignment="1">
      <alignment horizontal="right"/>
    </xf>
    <xf numFmtId="0" fontId="0" fillId="0" borderId="12" xfId="0" applyFont="1" applyBorder="1"/>
    <xf numFmtId="4" fontId="18" fillId="0" borderId="14" xfId="0" applyNumberFormat="1" applyFont="1" applyBorder="1" applyAlignment="1">
      <alignment horizontal="center"/>
    </xf>
    <xf numFmtId="4" fontId="18" fillId="0" borderId="12" xfId="0" applyNumberFormat="1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39" xfId="0" applyBorder="1"/>
    <xf numFmtId="0" fontId="1" fillId="0" borderId="25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4" fillId="0" borderId="16" xfId="0" applyFont="1" applyBorder="1"/>
    <xf numFmtId="0" fontId="4" fillId="0" borderId="18" xfId="0" applyFont="1" applyBorder="1"/>
    <xf numFmtId="0" fontId="4" fillId="0" borderId="17" xfId="0" applyFont="1" applyBorder="1"/>
    <xf numFmtId="2" fontId="4" fillId="0" borderId="18" xfId="0" applyNumberFormat="1" applyFont="1" applyBorder="1"/>
    <xf numFmtId="2" fontId="4" fillId="0" borderId="20" xfId="0" applyNumberFormat="1" applyFont="1" applyBorder="1"/>
    <xf numFmtId="2" fontId="4" fillId="0" borderId="16" xfId="0" applyNumberFormat="1" applyFont="1" applyBorder="1"/>
    <xf numFmtId="0" fontId="11" fillId="0" borderId="43" xfId="0" applyFont="1" applyFill="1" applyBorder="1" applyAlignment="1">
      <alignment horizontal="center" wrapText="1"/>
    </xf>
    <xf numFmtId="0" fontId="11" fillId="0" borderId="44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164" fontId="5" fillId="0" borderId="45" xfId="0" applyNumberFormat="1" applyFont="1" applyBorder="1" applyAlignment="1">
      <alignment horizontal="right" vertical="center"/>
    </xf>
    <xf numFmtId="164" fontId="5" fillId="0" borderId="24" xfId="0" applyNumberFormat="1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164" fontId="2" fillId="0" borderId="47" xfId="0" applyNumberFormat="1" applyFont="1" applyBorder="1" applyAlignment="1">
      <alignment horizontal="right" vertical="center"/>
    </xf>
    <xf numFmtId="164" fontId="2" fillId="0" borderId="48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50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46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0" xfId="0" applyFont="1" applyBorder="1" applyAlignment="1">
      <alignment horizontal="right" vertical="center"/>
    </xf>
    <xf numFmtId="2" fontId="4" fillId="0" borderId="14" xfId="0" applyNumberFormat="1" applyFont="1" applyBorder="1"/>
    <xf numFmtId="2" fontId="4" fillId="0" borderId="12" xfId="0" applyNumberFormat="1" applyFont="1" applyBorder="1"/>
    <xf numFmtId="0" fontId="11" fillId="0" borderId="0" xfId="0" applyFont="1" applyBorder="1"/>
    <xf numFmtId="2" fontId="4" fillId="0" borderId="0" xfId="0" applyNumberFormat="1" applyFont="1" applyBorder="1"/>
    <xf numFmtId="0" fontId="0" fillId="2" borderId="0" xfId="0" applyFill="1"/>
    <xf numFmtId="2" fontId="0" fillId="0" borderId="20" xfId="0" applyNumberFormat="1" applyBorder="1"/>
    <xf numFmtId="2" fontId="0" fillId="0" borderId="16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2" fontId="0" fillId="0" borderId="18" xfId="0" applyNumberFormat="1" applyBorder="1"/>
    <xf numFmtId="0" fontId="1" fillId="0" borderId="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11" fillId="0" borderId="45" xfId="0" applyFont="1" applyFill="1" applyBorder="1" applyAlignment="1">
      <alignment horizontal="center" wrapText="1"/>
    </xf>
    <xf numFmtId="0" fontId="4" fillId="0" borderId="9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 vertical="center" wrapText="1"/>
    </xf>
    <xf numFmtId="0" fontId="11" fillId="0" borderId="44" xfId="0" applyFont="1" applyFill="1" applyBorder="1" applyAlignment="1">
      <alignment horizontal="center" wrapText="1"/>
    </xf>
    <xf numFmtId="0" fontId="11" fillId="0" borderId="23" xfId="0" applyFont="1" applyBorder="1"/>
    <xf numFmtId="0" fontId="1" fillId="0" borderId="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1" fillId="0" borderId="1" xfId="0" applyFont="1" applyFill="1" applyBorder="1"/>
    <xf numFmtId="4" fontId="0" fillId="0" borderId="52" xfId="0" applyNumberFormat="1" applyFont="1" applyFill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0" fontId="4" fillId="0" borderId="47" xfId="0" applyFont="1" applyBorder="1" applyAlignment="1">
      <alignment horizontal="right" vertical="center"/>
    </xf>
    <xf numFmtId="3" fontId="0" fillId="0" borderId="77" xfId="0" applyNumberFormat="1" applyFont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3" fontId="0" fillId="0" borderId="77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5" xfId="0" applyFill="1" applyBorder="1"/>
    <xf numFmtId="4" fontId="0" fillId="0" borderId="30" xfId="0" applyNumberFormat="1" applyFont="1" applyFill="1" applyBorder="1" applyAlignment="1">
      <alignment horizontal="right"/>
    </xf>
    <xf numFmtId="4" fontId="0" fillId="0" borderId="53" xfId="0" applyNumberFormat="1" applyFont="1" applyFill="1" applyBorder="1" applyAlignment="1">
      <alignment horizontal="center"/>
    </xf>
    <xf numFmtId="4" fontId="0" fillId="0" borderId="68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4" fontId="0" fillId="0" borderId="35" xfId="0" applyNumberFormat="1" applyFont="1" applyFill="1" applyBorder="1" applyAlignment="1">
      <alignment horizontal="center"/>
    </xf>
    <xf numFmtId="4" fontId="0" fillId="0" borderId="69" xfId="0" applyNumberFormat="1" applyFont="1" applyFill="1" applyBorder="1" applyAlignment="1">
      <alignment horizontal="center"/>
    </xf>
    <xf numFmtId="4" fontId="0" fillId="0" borderId="67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3" xfId="0" applyFont="1" applyFill="1" applyBorder="1"/>
    <xf numFmtId="0" fontId="23" fillId="0" borderId="61" xfId="0" applyFont="1" applyBorder="1"/>
    <xf numFmtId="0" fontId="23" fillId="0" borderId="62" xfId="0" applyFont="1" applyBorder="1"/>
    <xf numFmtId="0" fontId="11" fillId="0" borderId="14" xfId="0" applyFont="1" applyBorder="1" applyAlignment="1">
      <alignment wrapText="1"/>
    </xf>
    <xf numFmtId="0" fontId="0" fillId="0" borderId="57" xfId="0" applyBorder="1" applyAlignment="1">
      <alignment horizontal="center"/>
    </xf>
    <xf numFmtId="4" fontId="20" fillId="3" borderId="14" xfId="0" applyNumberFormat="1" applyFont="1" applyFill="1" applyBorder="1" applyAlignment="1">
      <alignment horizontal="center"/>
    </xf>
    <xf numFmtId="4" fontId="20" fillId="3" borderId="15" xfId="0" applyNumberFormat="1" applyFont="1" applyFill="1" applyBorder="1" applyAlignment="1">
      <alignment horizontal="center"/>
    </xf>
    <xf numFmtId="4" fontId="20" fillId="3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54" xfId="0" applyFont="1" applyBorder="1" applyAlignment="1">
      <alignment horizontal="center" wrapText="1"/>
    </xf>
    <xf numFmtId="0" fontId="19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15" fillId="0" borderId="54" xfId="0" applyFont="1" applyBorder="1" applyAlignment="1">
      <alignment horizontal="center" wrapText="1"/>
    </xf>
    <xf numFmtId="0" fontId="15" fillId="0" borderId="55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0" borderId="2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60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63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21" fillId="0" borderId="23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2" fontId="0" fillId="0" borderId="62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2" borderId="28" xfId="0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0" fillId="0" borderId="72" xfId="0" applyNumberFormat="1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2" fontId="0" fillId="0" borderId="69" xfId="0" applyNumberForma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10" fontId="0" fillId="2" borderId="4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10" fontId="0" fillId="2" borderId="6" xfId="0" applyNumberFormat="1" applyFont="1" applyFill="1" applyBorder="1" applyAlignment="1">
      <alignment horizontal="center" vertical="center"/>
    </xf>
    <xf numFmtId="10" fontId="4" fillId="2" borderId="31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76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zoomScaleNormal="100" workbookViewId="0">
      <selection activeCell="B33" sqref="B33"/>
    </sheetView>
  </sheetViews>
  <sheetFormatPr defaultRowHeight="12.75" x14ac:dyDescent="0.2"/>
  <cols>
    <col min="1" max="1" width="3" bestFit="1" customWidth="1"/>
    <col min="2" max="2" width="58.5703125" customWidth="1"/>
    <col min="3" max="11" width="11.7109375" customWidth="1"/>
    <col min="12" max="12" width="13" customWidth="1"/>
    <col min="13" max="13" width="12.7109375" customWidth="1"/>
    <col min="14" max="14" width="12.42578125" customWidth="1"/>
  </cols>
  <sheetData>
    <row r="2" spans="1:14" ht="15.75" x14ac:dyDescent="0.25">
      <c r="A2" s="213" t="s">
        <v>0</v>
      </c>
      <c r="B2" s="213"/>
    </row>
    <row r="3" spans="1:14" ht="15" x14ac:dyDescent="0.25">
      <c r="A3" s="90" t="s">
        <v>1</v>
      </c>
      <c r="B3" s="90"/>
    </row>
    <row r="4" spans="1:14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ht="13.5" thickBot="1" x14ac:dyDescent="0.25"/>
    <row r="6" spans="1:14" ht="45" customHeight="1" x14ac:dyDescent="0.25">
      <c r="A6" s="214"/>
      <c r="B6" s="215"/>
      <c r="C6" s="218" t="s">
        <v>2</v>
      </c>
      <c r="D6" s="219"/>
      <c r="E6" s="220"/>
      <c r="F6" s="218" t="s">
        <v>3</v>
      </c>
      <c r="G6" s="219"/>
      <c r="H6" s="220"/>
      <c r="I6" s="223" t="s">
        <v>145</v>
      </c>
      <c r="J6" s="224"/>
      <c r="K6" s="220"/>
      <c r="L6" s="221" t="s">
        <v>4</v>
      </c>
      <c r="M6" s="222"/>
      <c r="N6" s="220"/>
    </row>
    <row r="7" spans="1:14" ht="36.75" customHeight="1" x14ac:dyDescent="0.2">
      <c r="A7" s="216"/>
      <c r="B7" s="217"/>
      <c r="C7" s="91" t="s">
        <v>5</v>
      </c>
      <c r="D7" s="92" t="s">
        <v>6</v>
      </c>
      <c r="E7" s="93" t="s">
        <v>7</v>
      </c>
      <c r="F7" s="91" t="s">
        <v>5</v>
      </c>
      <c r="G7" s="92" t="s">
        <v>6</v>
      </c>
      <c r="H7" s="93" t="s">
        <v>7</v>
      </c>
      <c r="I7" s="91" t="s">
        <v>5</v>
      </c>
      <c r="J7" s="92" t="s">
        <v>6</v>
      </c>
      <c r="K7" s="93" t="s">
        <v>7</v>
      </c>
      <c r="L7" s="91" t="s">
        <v>8</v>
      </c>
      <c r="M7" s="92" t="s">
        <v>9</v>
      </c>
      <c r="N7" s="93" t="s">
        <v>10</v>
      </c>
    </row>
    <row r="8" spans="1:14" x14ac:dyDescent="0.2">
      <c r="A8" s="189" t="s">
        <v>11</v>
      </c>
      <c r="B8" s="94" t="s">
        <v>115</v>
      </c>
      <c r="C8" s="95">
        <f>SUM('List č.2-Pravidelné revize-NBP'!L37)</f>
        <v>0</v>
      </c>
      <c r="D8" s="96">
        <f>SUM('List č.2-Pravidelné revize-NBP'!M37)</f>
        <v>0</v>
      </c>
      <c r="E8" s="179">
        <f>SUM('List č.2-Pravidelné revize-NBP'!N37)</f>
        <v>0</v>
      </c>
      <c r="F8" s="97"/>
      <c r="G8" s="98"/>
      <c r="H8" s="99"/>
      <c r="I8" s="98"/>
      <c r="J8" s="98"/>
      <c r="K8" s="98"/>
      <c r="L8" s="97"/>
      <c r="M8" s="98"/>
      <c r="N8" s="99"/>
    </row>
    <row r="9" spans="1:14" x14ac:dyDescent="0.2">
      <c r="A9" s="189" t="s">
        <v>12</v>
      </c>
      <c r="B9" s="94" t="s">
        <v>116</v>
      </c>
      <c r="C9" s="95">
        <f>SUM('List č.2-Pravidelné revize-NBP'!L63)</f>
        <v>0</v>
      </c>
      <c r="D9" s="96">
        <f>SUM('List č.2-Pravidelné revize-NBP'!M63)</f>
        <v>0</v>
      </c>
      <c r="E9" s="179">
        <f>SUM('List č.2-Pravidelné revize-NBP'!N63)</f>
        <v>0</v>
      </c>
      <c r="F9" s="97"/>
      <c r="G9" s="98"/>
      <c r="H9" s="99"/>
      <c r="I9" s="98"/>
      <c r="J9" s="98"/>
      <c r="K9" s="98"/>
      <c r="L9" s="97"/>
      <c r="M9" s="98"/>
      <c r="N9" s="99"/>
    </row>
    <row r="10" spans="1:14" x14ac:dyDescent="0.2">
      <c r="A10" s="189" t="s">
        <v>13</v>
      </c>
      <c r="B10" s="94" t="s">
        <v>117</v>
      </c>
      <c r="C10" s="95">
        <f>SUM('List č.3-Pravidelné revize-DN '!H32)</f>
        <v>0</v>
      </c>
      <c r="D10" s="96">
        <f>SUM('List č.3-Pravidelné revize-DN '!I32)</f>
        <v>0</v>
      </c>
      <c r="E10" s="179">
        <f>SUM('List č.3-Pravidelné revize-DN '!J32)</f>
        <v>0</v>
      </c>
      <c r="F10" s="97"/>
      <c r="G10" s="98"/>
      <c r="H10" s="99"/>
      <c r="I10" s="98"/>
      <c r="J10" s="98"/>
      <c r="K10" s="98"/>
      <c r="L10" s="97"/>
      <c r="M10" s="98"/>
      <c r="N10" s="99"/>
    </row>
    <row r="11" spans="1:14" x14ac:dyDescent="0.2">
      <c r="A11" s="189" t="s">
        <v>14</v>
      </c>
      <c r="B11" s="94" t="s">
        <v>118</v>
      </c>
      <c r="C11" s="95">
        <f>SUM('List č.3-Pravidelné revize-DN '!H42)</f>
        <v>0</v>
      </c>
      <c r="D11" s="96">
        <f>SUM('List č.3-Pravidelné revize-DN '!I42)</f>
        <v>0</v>
      </c>
      <c r="E11" s="179">
        <f>SUM('List č.3-Pravidelné revize-DN '!J42)</f>
        <v>0</v>
      </c>
      <c r="F11" s="97"/>
      <c r="G11" s="98"/>
      <c r="H11" s="99"/>
      <c r="I11" s="98"/>
      <c r="J11" s="98"/>
      <c r="K11" s="98"/>
      <c r="L11" s="97"/>
      <c r="M11" s="98"/>
      <c r="N11" s="99"/>
    </row>
    <row r="12" spans="1:14" x14ac:dyDescent="0.2">
      <c r="A12" s="189" t="s">
        <v>15</v>
      </c>
      <c r="B12" s="94" t="s">
        <v>119</v>
      </c>
      <c r="C12" s="95">
        <f>SUM('List č.4-Pravidelné revize-PRM'!H11)</f>
        <v>0</v>
      </c>
      <c r="D12" s="96">
        <f>SUM('List č.4-Pravidelné revize-PRM'!I11)</f>
        <v>0</v>
      </c>
      <c r="E12" s="179">
        <f>SUM('List č.4-Pravidelné revize-PRM'!J11)</f>
        <v>0</v>
      </c>
      <c r="F12" s="97"/>
      <c r="G12" s="98"/>
      <c r="H12" s="99"/>
      <c r="I12" s="98"/>
      <c r="J12" s="98"/>
      <c r="K12" s="98"/>
      <c r="L12" s="97"/>
      <c r="M12" s="98"/>
      <c r="N12" s="99"/>
    </row>
    <row r="13" spans="1:14" x14ac:dyDescent="0.2">
      <c r="A13" s="189" t="s">
        <v>16</v>
      </c>
      <c r="B13" s="94" t="s">
        <v>120</v>
      </c>
      <c r="C13" s="95">
        <f>SUM('List č.4-Pravidelné revize-PRM'!H25)</f>
        <v>0</v>
      </c>
      <c r="D13" s="96">
        <f>SUM('List č.4-Pravidelné revize-PRM'!I25)</f>
        <v>0</v>
      </c>
      <c r="E13" s="179">
        <f>SUM('List č.4-Pravidelné revize-PRM'!J25)</f>
        <v>0</v>
      </c>
      <c r="F13" s="97"/>
      <c r="G13" s="98"/>
      <c r="H13" s="99"/>
      <c r="I13" s="98"/>
      <c r="J13" s="98"/>
      <c r="K13" s="98"/>
      <c r="L13" s="97"/>
      <c r="M13" s="98"/>
      <c r="N13" s="99"/>
    </row>
    <row r="14" spans="1:14" x14ac:dyDescent="0.2">
      <c r="A14" s="189" t="s">
        <v>17</v>
      </c>
      <c r="B14" s="94" t="s">
        <v>18</v>
      </c>
      <c r="C14" s="97"/>
      <c r="D14" s="98"/>
      <c r="E14" s="99"/>
      <c r="F14" s="95">
        <f>SUM('List č.5-Operativní servis'!J8:J10)</f>
        <v>0</v>
      </c>
      <c r="G14" s="96">
        <f>SUM('List č.5-Operativní servis'!K8:K10)</f>
        <v>0</v>
      </c>
      <c r="H14" s="193">
        <f>SUM('List č.5-Operativní servis'!L8:L10)</f>
        <v>0</v>
      </c>
      <c r="I14" s="98"/>
      <c r="J14" s="98"/>
      <c r="K14" s="98"/>
      <c r="L14" s="100"/>
      <c r="M14" s="101"/>
      <c r="N14" s="102"/>
    </row>
    <row r="15" spans="1:14" x14ac:dyDescent="0.2">
      <c r="A15" s="189" t="s">
        <v>19</v>
      </c>
      <c r="B15" s="94" t="s">
        <v>20</v>
      </c>
      <c r="C15" s="97"/>
      <c r="D15" s="98"/>
      <c r="E15" s="99"/>
      <c r="F15" s="95">
        <f>SUM('List č.5-Operativní servis'!J11:J13)</f>
        <v>0</v>
      </c>
      <c r="G15" s="96">
        <f>SUM('List č.5-Operativní servis'!K11:K13)</f>
        <v>0</v>
      </c>
      <c r="H15" s="193">
        <f>SUM('List č.5-Operativní servis'!L11:L13)</f>
        <v>0</v>
      </c>
      <c r="I15" s="98"/>
      <c r="J15" s="98"/>
      <c r="K15" s="98"/>
      <c r="L15" s="100"/>
      <c r="M15" s="101"/>
      <c r="N15" s="102"/>
    </row>
    <row r="16" spans="1:14" x14ac:dyDescent="0.2">
      <c r="A16" s="189" t="s">
        <v>21</v>
      </c>
      <c r="B16" s="94" t="s">
        <v>22</v>
      </c>
      <c r="C16" s="97"/>
      <c r="D16" s="98"/>
      <c r="E16" s="99"/>
      <c r="F16" s="95">
        <f>SUM('List č.5-Operativní servis'!J19:J21)</f>
        <v>0</v>
      </c>
      <c r="G16" s="96">
        <f>SUM('List č.5-Operativní servis'!K19:K21)</f>
        <v>0</v>
      </c>
      <c r="H16" s="193">
        <f>SUM('List č.5-Operativní servis'!L19:L21)</f>
        <v>0</v>
      </c>
      <c r="I16" s="98"/>
      <c r="J16" s="98"/>
      <c r="K16" s="98"/>
      <c r="L16" s="100"/>
      <c r="M16" s="101"/>
      <c r="N16" s="102"/>
    </row>
    <row r="17" spans="1:14" x14ac:dyDescent="0.2">
      <c r="A17" s="189" t="s">
        <v>23</v>
      </c>
      <c r="B17" s="94" t="s">
        <v>24</v>
      </c>
      <c r="C17" s="97"/>
      <c r="D17" s="98"/>
      <c r="E17" s="99"/>
      <c r="F17" s="95">
        <f>SUM('List č.5-Operativní servis'!J22:J24)</f>
        <v>0</v>
      </c>
      <c r="G17" s="96">
        <f>SUM('List č.5-Operativní servis'!K22:K24)</f>
        <v>0</v>
      </c>
      <c r="H17" s="193">
        <f>SUM('List č.5-Operativní servis'!L22:L24)</f>
        <v>0</v>
      </c>
      <c r="I17" s="98"/>
      <c r="J17" s="98"/>
      <c r="K17" s="98"/>
      <c r="L17" s="100"/>
      <c r="M17" s="101"/>
      <c r="N17" s="102"/>
    </row>
    <row r="18" spans="1:14" x14ac:dyDescent="0.2">
      <c r="A18" s="190" t="s">
        <v>156</v>
      </c>
      <c r="B18" s="192" t="s">
        <v>152</v>
      </c>
      <c r="C18" s="104"/>
      <c r="D18" s="185"/>
      <c r="E18" s="106"/>
      <c r="F18" s="104"/>
      <c r="G18" s="185"/>
      <c r="H18" s="106"/>
      <c r="I18" s="95">
        <f>SUM('List č.6 - Opravy'!F7:F9)</f>
        <v>0</v>
      </c>
      <c r="J18" s="96">
        <f>SUM('List č.6 - Opravy'!G7:G9)</f>
        <v>0</v>
      </c>
      <c r="K18" s="179">
        <f>SUM('List č.6 - Opravy'!H7:H9)</f>
        <v>0</v>
      </c>
      <c r="L18" s="186"/>
      <c r="M18" s="187"/>
      <c r="N18" s="188"/>
    </row>
    <row r="19" spans="1:14" x14ac:dyDescent="0.2">
      <c r="A19" s="190" t="s">
        <v>157</v>
      </c>
      <c r="B19" s="192" t="s">
        <v>153</v>
      </c>
      <c r="C19" s="104"/>
      <c r="D19" s="185"/>
      <c r="E19" s="106"/>
      <c r="F19" s="107"/>
      <c r="G19" s="108"/>
      <c r="H19" s="109"/>
      <c r="I19" s="95">
        <f>SUM('List č.6 - Opravy'!F10:F12)</f>
        <v>0</v>
      </c>
      <c r="J19" s="96">
        <f>SUM('List č.6 - Opravy'!G10:G12)</f>
        <v>0</v>
      </c>
      <c r="K19" s="179">
        <f>SUM('List č.6 - Opravy'!H10:H12)</f>
        <v>0</v>
      </c>
      <c r="L19" s="186"/>
      <c r="M19" s="187"/>
      <c r="N19" s="188"/>
    </row>
    <row r="20" spans="1:14" x14ac:dyDescent="0.2">
      <c r="A20" s="190" t="s">
        <v>158</v>
      </c>
      <c r="B20" s="192" t="s">
        <v>154</v>
      </c>
      <c r="C20" s="104"/>
      <c r="D20" s="185"/>
      <c r="E20" s="106"/>
      <c r="F20" s="107"/>
      <c r="G20" s="108"/>
      <c r="H20" s="109"/>
      <c r="I20" s="95">
        <f>SUM('List č.6 - Opravy'!F13:F15)</f>
        <v>0</v>
      </c>
      <c r="J20" s="96">
        <f>SUM('List č.6 - Opravy'!G13:G15)</f>
        <v>0</v>
      </c>
      <c r="K20" s="179">
        <f>SUM('List č.6 - Opravy'!H13:H15)</f>
        <v>0</v>
      </c>
      <c r="L20" s="104"/>
      <c r="M20" s="185"/>
      <c r="N20" s="106"/>
    </row>
    <row r="21" spans="1:14" x14ac:dyDescent="0.2">
      <c r="A21" s="190" t="s">
        <v>159</v>
      </c>
      <c r="B21" s="103" t="s">
        <v>25</v>
      </c>
      <c r="C21" s="104"/>
      <c r="D21" s="105"/>
      <c r="E21" s="106"/>
      <c r="F21" s="107"/>
      <c r="G21" s="108"/>
      <c r="H21" s="109"/>
      <c r="I21" s="107"/>
      <c r="J21" s="108"/>
      <c r="K21" s="109"/>
      <c r="L21" s="194">
        <f>SUM('List č.7-Náhradní díly'!H8:H11)</f>
        <v>150000</v>
      </c>
      <c r="M21" s="197">
        <f>SUM('List č.7-Náhradní díly'!I8:I11)</f>
        <v>31500</v>
      </c>
      <c r="N21" s="196">
        <f>SUM('List č.7-Náhradní díly'!J8:J11)</f>
        <v>181500</v>
      </c>
    </row>
    <row r="22" spans="1:14" x14ac:dyDescent="0.2">
      <c r="A22" s="189" t="s">
        <v>160</v>
      </c>
      <c r="B22" s="103" t="s">
        <v>26</v>
      </c>
      <c r="C22" s="104"/>
      <c r="D22" s="105"/>
      <c r="E22" s="106"/>
      <c r="F22" s="107"/>
      <c r="G22" s="108"/>
      <c r="H22" s="109"/>
      <c r="I22" s="107"/>
      <c r="J22" s="108"/>
      <c r="K22" s="109"/>
      <c r="L22" s="194">
        <f>SUM('List č.7-Náhradní díly'!H12:H15)</f>
        <v>100000</v>
      </c>
      <c r="M22" s="197">
        <f>SUM('List č.7-Náhradní díly'!I12:I15)</f>
        <v>21000</v>
      </c>
      <c r="N22" s="196">
        <f>SUM('List č.7-Náhradní díly'!J12:J15)</f>
        <v>121000</v>
      </c>
    </row>
    <row r="23" spans="1:14" ht="13.5" thickBot="1" x14ac:dyDescent="0.25">
      <c r="A23" s="191" t="s">
        <v>161</v>
      </c>
      <c r="B23" s="103" t="s">
        <v>147</v>
      </c>
      <c r="C23" s="104"/>
      <c r="D23" s="105"/>
      <c r="E23" s="106"/>
      <c r="F23" s="107"/>
      <c r="G23" s="108"/>
      <c r="H23" s="109"/>
      <c r="I23" s="107"/>
      <c r="J23" s="108"/>
      <c r="K23" s="109"/>
      <c r="L23" s="195">
        <f>SUM('List č.7-Náhradní díly'!H13:H16)</f>
        <v>100000</v>
      </c>
      <c r="M23" s="198">
        <f>SUM('List č.7-Náhradní díly'!I13:I16)</f>
        <v>21000</v>
      </c>
      <c r="N23" s="199">
        <f>SUM('List č.7-Náhradní díly'!J13:J16)</f>
        <v>121000</v>
      </c>
    </row>
    <row r="24" spans="1:14" ht="15.75" thickBot="1" x14ac:dyDescent="0.3">
      <c r="A24" s="82"/>
      <c r="B24" s="110" t="s">
        <v>27</v>
      </c>
      <c r="C24" s="111">
        <f>SUM(C8:C13)</f>
        <v>0</v>
      </c>
      <c r="D24" s="112">
        <f>SUM(D8:D13)</f>
        <v>0</v>
      </c>
      <c r="E24" s="113">
        <f>SUM(E8:E13)</f>
        <v>0</v>
      </c>
      <c r="F24" s="111">
        <f>SUM(F14:F17)</f>
        <v>0</v>
      </c>
      <c r="G24" s="112">
        <f>SUM(G14:G17)</f>
        <v>0</v>
      </c>
      <c r="H24" s="113">
        <f>SUM(H14:H17)</f>
        <v>0</v>
      </c>
      <c r="I24" s="111">
        <f>SUM(I18:I20)</f>
        <v>0</v>
      </c>
      <c r="J24" s="112">
        <f>SUM(J18:J20)</f>
        <v>0</v>
      </c>
      <c r="K24" s="113">
        <f>SUM(K18:K20)</f>
        <v>0</v>
      </c>
      <c r="L24" s="111">
        <f>SUM(L21:L23)</f>
        <v>350000</v>
      </c>
      <c r="M24" s="112">
        <f>SUM(M21:M23)</f>
        <v>73500</v>
      </c>
      <c r="N24" s="113">
        <f>SUM(N21:N23)</f>
        <v>423500</v>
      </c>
    </row>
    <row r="25" spans="1:14" ht="13.5" thickBot="1" x14ac:dyDescent="0.25"/>
    <row r="26" spans="1:14" ht="39" thickBot="1" x14ac:dyDescent="0.25">
      <c r="B26" s="208" t="s">
        <v>163</v>
      </c>
      <c r="C26" s="210">
        <f>SUM((C24*0.4)+(F24*0.2)+(I24*0.2)+(L24*0.2))</f>
        <v>70000</v>
      </c>
      <c r="D26" s="211"/>
      <c r="E26" s="212"/>
    </row>
    <row r="27" spans="1:14" x14ac:dyDescent="0.2">
      <c r="B27" s="114"/>
      <c r="C27" s="115"/>
      <c r="L27" t="s">
        <v>28</v>
      </c>
    </row>
    <row r="29" spans="1:14" x14ac:dyDescent="0.2">
      <c r="B29" s="89"/>
    </row>
    <row r="30" spans="1:14" x14ac:dyDescent="0.2">
      <c r="L30" s="116"/>
      <c r="M30" s="116"/>
      <c r="N30" s="116"/>
    </row>
    <row r="31" spans="1:14" x14ac:dyDescent="0.2">
      <c r="L31" s="209" t="s">
        <v>29</v>
      </c>
      <c r="M31" s="209"/>
      <c r="N31" s="209"/>
    </row>
  </sheetData>
  <mergeCells count="8">
    <mergeCell ref="L31:N31"/>
    <mergeCell ref="C26:E26"/>
    <mergeCell ref="A2:B2"/>
    <mergeCell ref="A6:B7"/>
    <mergeCell ref="C6:E6"/>
    <mergeCell ref="F6:H6"/>
    <mergeCell ref="L6:N6"/>
    <mergeCell ref="I6:K6"/>
  </mergeCells>
  <pageMargins left="0.7" right="0.7" top="0.78740157499999996" bottom="0.78740157499999996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selection activeCell="T13" sqref="T13"/>
    </sheetView>
  </sheetViews>
  <sheetFormatPr defaultRowHeight="12.75" x14ac:dyDescent="0.2"/>
  <cols>
    <col min="1" max="1" width="20" style="6" customWidth="1"/>
    <col min="2" max="2" width="20.28515625" style="6" customWidth="1"/>
    <col min="3" max="3" width="5.42578125" style="6" customWidth="1"/>
    <col min="4" max="4" width="7.85546875" style="6" customWidth="1"/>
    <col min="5" max="5" width="16.42578125" style="7" hidden="1" customWidth="1"/>
    <col min="6" max="8" width="14.5703125" style="7" hidden="1" customWidth="1"/>
    <col min="9" max="9" width="11.42578125" style="6" customWidth="1"/>
    <col min="10" max="10" width="11.7109375" style="6" customWidth="1"/>
    <col min="11" max="11" width="12.85546875" style="6" customWidth="1"/>
    <col min="12" max="13" width="11.85546875" style="6" customWidth="1"/>
    <col min="14" max="14" width="12.5703125" style="6" customWidth="1"/>
    <col min="15" max="16384" width="9.140625" style="6"/>
  </cols>
  <sheetData>
    <row r="1" spans="1:14" ht="29.25" customHeight="1" x14ac:dyDescent="0.35">
      <c r="A1" s="44" t="s">
        <v>121</v>
      </c>
      <c r="B1" s="35"/>
      <c r="C1" s="35"/>
      <c r="D1" s="35"/>
      <c r="E1" s="35"/>
      <c r="F1" s="35"/>
      <c r="G1" s="35"/>
      <c r="H1" s="35"/>
    </row>
    <row r="2" spans="1:14" s="3" customFormat="1" ht="20.25" x14ac:dyDescent="0.3">
      <c r="A2" s="42" t="s">
        <v>30</v>
      </c>
      <c r="B2" s="43"/>
      <c r="C2" s="43"/>
      <c r="D2" s="43"/>
      <c r="E2" s="43"/>
      <c r="F2" s="43"/>
      <c r="G2" s="43"/>
      <c r="H2" s="43"/>
    </row>
    <row r="3" spans="1:14" s="3" customFormat="1" ht="21" thickBot="1" x14ac:dyDescent="0.35">
      <c r="A3" s="36"/>
      <c r="B3" s="37"/>
      <c r="C3" s="37"/>
      <c r="D3" s="37"/>
      <c r="E3" s="37"/>
      <c r="F3" s="37"/>
      <c r="G3" s="37"/>
      <c r="H3" s="37"/>
    </row>
    <row r="4" spans="1:14" ht="15" x14ac:dyDescent="0.2">
      <c r="A4" s="225" t="s">
        <v>122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5.75" thickBot="1" x14ac:dyDescent="0.25">
      <c r="A5" s="228" t="s">
        <v>31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</row>
    <row r="6" spans="1:14" s="1" customFormat="1" ht="39.75" thickBot="1" x14ac:dyDescent="0.3">
      <c r="A6" s="22" t="s">
        <v>32</v>
      </c>
      <c r="B6" s="22" t="s">
        <v>33</v>
      </c>
      <c r="C6" s="22" t="s">
        <v>34</v>
      </c>
      <c r="D6" s="22" t="s">
        <v>35</v>
      </c>
      <c r="E6" s="38"/>
      <c r="F6" s="38"/>
      <c r="G6" s="38"/>
      <c r="H6" s="39"/>
      <c r="I6" s="32" t="s">
        <v>36</v>
      </c>
      <c r="J6" s="32" t="s">
        <v>37</v>
      </c>
      <c r="K6" s="40" t="s">
        <v>38</v>
      </c>
      <c r="L6" s="41" t="s">
        <v>5</v>
      </c>
      <c r="M6" s="33" t="s">
        <v>6</v>
      </c>
      <c r="N6" s="34" t="s">
        <v>7</v>
      </c>
    </row>
    <row r="7" spans="1:14" s="2" customFormat="1" x14ac:dyDescent="0.2">
      <c r="A7" s="11" t="s">
        <v>39</v>
      </c>
      <c r="B7" s="11"/>
      <c r="C7" s="231">
        <v>497</v>
      </c>
      <c r="D7" s="234" t="s">
        <v>40</v>
      </c>
      <c r="E7" s="117"/>
      <c r="F7" s="117"/>
      <c r="G7" s="117"/>
      <c r="H7" s="118"/>
      <c r="I7" s="237"/>
      <c r="J7" s="240">
        <f>SUM(I7*0.21)</f>
        <v>0</v>
      </c>
      <c r="K7" s="243">
        <f>SUM(I7:J7)</f>
        <v>0</v>
      </c>
      <c r="L7" s="246">
        <f>PRODUCT(I7*C7*2)</f>
        <v>0</v>
      </c>
      <c r="M7" s="240">
        <f>SUM(L7*0.21)</f>
        <v>0</v>
      </c>
      <c r="N7" s="243">
        <f>SUM(L7:M7)</f>
        <v>0</v>
      </c>
    </row>
    <row r="8" spans="1:14" ht="12.75" customHeight="1" x14ac:dyDescent="0.2">
      <c r="A8" s="12" t="s">
        <v>41</v>
      </c>
      <c r="B8" s="12" t="s">
        <v>42</v>
      </c>
      <c r="C8" s="232"/>
      <c r="D8" s="235"/>
      <c r="E8" s="119"/>
      <c r="F8" s="119"/>
      <c r="G8" s="119"/>
      <c r="H8" s="120"/>
      <c r="I8" s="238"/>
      <c r="J8" s="241"/>
      <c r="K8" s="244"/>
      <c r="L8" s="247"/>
      <c r="M8" s="241"/>
      <c r="N8" s="244"/>
    </row>
    <row r="9" spans="1:14" ht="12.75" customHeight="1" x14ac:dyDescent="0.2">
      <c r="A9" s="13"/>
      <c r="B9" s="13"/>
      <c r="C9" s="233"/>
      <c r="D9" s="236"/>
      <c r="E9" s="121"/>
      <c r="F9" s="121"/>
      <c r="G9" s="121"/>
      <c r="H9" s="122"/>
      <c r="I9" s="239"/>
      <c r="J9" s="242"/>
      <c r="K9" s="245"/>
      <c r="L9" s="248"/>
      <c r="M9" s="242"/>
      <c r="N9" s="245"/>
    </row>
    <row r="10" spans="1:14" x14ac:dyDescent="0.2">
      <c r="A10" s="21" t="s">
        <v>43</v>
      </c>
      <c r="B10" s="4" t="s">
        <v>44</v>
      </c>
      <c r="C10" s="251">
        <v>248</v>
      </c>
      <c r="D10" s="252" t="s">
        <v>40</v>
      </c>
      <c r="E10" s="123"/>
      <c r="F10" s="123"/>
      <c r="G10" s="123"/>
      <c r="H10" s="124"/>
      <c r="I10" s="253"/>
      <c r="J10" s="249">
        <f>SUM(I10*0.21)</f>
        <v>0</v>
      </c>
      <c r="K10" s="250">
        <f>SUM(I10:J10)</f>
        <v>0</v>
      </c>
      <c r="L10" s="256">
        <f>PRODUCT(I10*C10*2)</f>
        <v>0</v>
      </c>
      <c r="M10" s="249">
        <f>SUM(L10*0.21)</f>
        <v>0</v>
      </c>
      <c r="N10" s="250">
        <f>SUM(L10:M10)</f>
        <v>0</v>
      </c>
    </row>
    <row r="11" spans="1:14" x14ac:dyDescent="0.2">
      <c r="A11" s="21"/>
      <c r="B11" s="4"/>
      <c r="C11" s="232"/>
      <c r="D11" s="235"/>
      <c r="E11" s="119"/>
      <c r="F11" s="119"/>
      <c r="G11" s="119"/>
      <c r="H11" s="120"/>
      <c r="I11" s="254"/>
      <c r="J11" s="241"/>
      <c r="K11" s="244"/>
      <c r="L11" s="247"/>
      <c r="M11" s="241"/>
      <c r="N11" s="244"/>
    </row>
    <row r="12" spans="1:14" x14ac:dyDescent="0.2">
      <c r="A12" s="5" t="s">
        <v>45</v>
      </c>
      <c r="B12" s="4"/>
      <c r="C12" s="233"/>
      <c r="D12" s="236"/>
      <c r="E12" s="121"/>
      <c r="F12" s="121"/>
      <c r="G12" s="121"/>
      <c r="H12" s="122"/>
      <c r="I12" s="255"/>
      <c r="J12" s="242"/>
      <c r="K12" s="245"/>
      <c r="L12" s="248"/>
      <c r="M12" s="242"/>
      <c r="N12" s="245"/>
    </row>
    <row r="13" spans="1:14" x14ac:dyDescent="0.2">
      <c r="A13" s="15" t="s">
        <v>46</v>
      </c>
      <c r="B13" s="8"/>
      <c r="C13" s="251">
        <v>97</v>
      </c>
      <c r="D13" s="252" t="s">
        <v>40</v>
      </c>
      <c r="E13" s="123"/>
      <c r="F13" s="123"/>
      <c r="G13" s="123"/>
      <c r="H13" s="124"/>
      <c r="I13" s="253"/>
      <c r="J13" s="249">
        <f>SUM(I13*0.21)</f>
        <v>0</v>
      </c>
      <c r="K13" s="250">
        <f>SUM(I13:J13)</f>
        <v>0</v>
      </c>
      <c r="L13" s="256">
        <f>PRODUCT(I13*C13*2)</f>
        <v>0</v>
      </c>
      <c r="M13" s="249">
        <f>SUM(L13*0.21)</f>
        <v>0</v>
      </c>
      <c r="N13" s="250">
        <f>SUM(L13:M13)</f>
        <v>0</v>
      </c>
    </row>
    <row r="14" spans="1:14" x14ac:dyDescent="0.2">
      <c r="A14" s="4" t="s">
        <v>47</v>
      </c>
      <c r="B14" s="4" t="s">
        <v>42</v>
      </c>
      <c r="C14" s="232"/>
      <c r="D14" s="235"/>
      <c r="E14" s="119"/>
      <c r="F14" s="119"/>
      <c r="G14" s="119"/>
      <c r="H14" s="120"/>
      <c r="I14" s="254"/>
      <c r="J14" s="241"/>
      <c r="K14" s="244"/>
      <c r="L14" s="247"/>
      <c r="M14" s="241"/>
      <c r="N14" s="244"/>
    </row>
    <row r="15" spans="1:14" x14ac:dyDescent="0.2">
      <c r="A15" s="5" t="s">
        <v>48</v>
      </c>
      <c r="B15" s="5"/>
      <c r="C15" s="233"/>
      <c r="D15" s="236"/>
      <c r="E15" s="121"/>
      <c r="F15" s="121"/>
      <c r="G15" s="121"/>
      <c r="H15" s="122"/>
      <c r="I15" s="255"/>
      <c r="J15" s="242"/>
      <c r="K15" s="245"/>
      <c r="L15" s="248"/>
      <c r="M15" s="242"/>
      <c r="N15" s="245"/>
    </row>
    <row r="16" spans="1:14" x14ac:dyDescent="0.2">
      <c r="A16" s="15" t="s">
        <v>49</v>
      </c>
      <c r="B16" s="4"/>
      <c r="C16" s="251">
        <v>7</v>
      </c>
      <c r="D16" s="252" t="s">
        <v>40</v>
      </c>
      <c r="E16" s="123"/>
      <c r="F16" s="123"/>
      <c r="G16" s="123"/>
      <c r="H16" s="124"/>
      <c r="I16" s="253"/>
      <c r="J16" s="249">
        <f>SUM(I16*0.21)</f>
        <v>0</v>
      </c>
      <c r="K16" s="250">
        <f>SUM(I16:J16)</f>
        <v>0</v>
      </c>
      <c r="L16" s="256">
        <f>PRODUCT(I16*C16*2)</f>
        <v>0</v>
      </c>
      <c r="M16" s="249">
        <f>SUM(L16*0.21)</f>
        <v>0</v>
      </c>
      <c r="N16" s="250">
        <f>SUM(L16:M16)</f>
        <v>0</v>
      </c>
    </row>
    <row r="17" spans="1:14" x14ac:dyDescent="0.2">
      <c r="A17" s="4" t="s">
        <v>50</v>
      </c>
      <c r="B17" s="4" t="s">
        <v>51</v>
      </c>
      <c r="C17" s="232"/>
      <c r="D17" s="235"/>
      <c r="E17" s="119"/>
      <c r="F17" s="119"/>
      <c r="G17" s="119"/>
      <c r="H17" s="120"/>
      <c r="I17" s="254"/>
      <c r="J17" s="241"/>
      <c r="K17" s="244"/>
      <c r="L17" s="247"/>
      <c r="M17" s="241"/>
      <c r="N17" s="244"/>
    </row>
    <row r="18" spans="1:14" x14ac:dyDescent="0.2">
      <c r="A18" s="5"/>
      <c r="B18" s="4"/>
      <c r="C18" s="233"/>
      <c r="D18" s="236"/>
      <c r="E18" s="121"/>
      <c r="F18" s="121"/>
      <c r="G18" s="121"/>
      <c r="H18" s="122"/>
      <c r="I18" s="255"/>
      <c r="J18" s="242"/>
      <c r="K18" s="245"/>
      <c r="L18" s="248"/>
      <c r="M18" s="242"/>
      <c r="N18" s="245"/>
    </row>
    <row r="19" spans="1:14" x14ac:dyDescent="0.2">
      <c r="A19" s="15" t="s">
        <v>52</v>
      </c>
      <c r="B19" s="16"/>
      <c r="C19" s="251">
        <v>22</v>
      </c>
      <c r="D19" s="252" t="s">
        <v>40</v>
      </c>
      <c r="E19" s="123"/>
      <c r="F19" s="123"/>
      <c r="G19" s="123"/>
      <c r="H19" s="124"/>
      <c r="I19" s="253"/>
      <c r="J19" s="249">
        <f>SUM(I19*0.21)</f>
        <v>0</v>
      </c>
      <c r="K19" s="250">
        <f>SUM(I19:J19)</f>
        <v>0</v>
      </c>
      <c r="L19" s="256">
        <f>PRODUCT(I19*C19*2)</f>
        <v>0</v>
      </c>
      <c r="M19" s="249">
        <f>SUM(L19*0.21)</f>
        <v>0</v>
      </c>
      <c r="N19" s="250">
        <f>SUM(L19:M19)</f>
        <v>0</v>
      </c>
    </row>
    <row r="20" spans="1:14" x14ac:dyDescent="0.2">
      <c r="A20" s="4" t="s">
        <v>53</v>
      </c>
      <c r="B20" s="4" t="s">
        <v>42</v>
      </c>
      <c r="C20" s="232"/>
      <c r="D20" s="235"/>
      <c r="E20" s="119"/>
      <c r="F20" s="119"/>
      <c r="G20" s="119"/>
      <c r="H20" s="120"/>
      <c r="I20" s="254"/>
      <c r="J20" s="241"/>
      <c r="K20" s="244"/>
      <c r="L20" s="247"/>
      <c r="M20" s="241"/>
      <c r="N20" s="244"/>
    </row>
    <row r="21" spans="1:14" x14ac:dyDescent="0.2">
      <c r="A21" s="4" t="s">
        <v>54</v>
      </c>
      <c r="B21" s="4"/>
      <c r="C21" s="233"/>
      <c r="D21" s="236"/>
      <c r="E21" s="121"/>
      <c r="F21" s="121"/>
      <c r="G21" s="121"/>
      <c r="H21" s="122"/>
      <c r="I21" s="255"/>
      <c r="J21" s="242"/>
      <c r="K21" s="245"/>
      <c r="L21" s="248"/>
      <c r="M21" s="242"/>
      <c r="N21" s="245"/>
    </row>
    <row r="22" spans="1:14" x14ac:dyDescent="0.2">
      <c r="A22" s="8" t="s">
        <v>55</v>
      </c>
      <c r="B22" s="8"/>
      <c r="C22" s="251">
        <v>41</v>
      </c>
      <c r="D22" s="252" t="s">
        <v>40</v>
      </c>
      <c r="E22" s="123"/>
      <c r="F22" s="123"/>
      <c r="G22" s="123"/>
      <c r="H22" s="124"/>
      <c r="I22" s="253"/>
      <c r="J22" s="249">
        <f>SUM(I22*0.21)</f>
        <v>0</v>
      </c>
      <c r="K22" s="250">
        <f>SUM(I22:J22)</f>
        <v>0</v>
      </c>
      <c r="L22" s="256">
        <f>PRODUCT(I22*C22*2)</f>
        <v>0</v>
      </c>
      <c r="M22" s="249">
        <f>SUM(L22*0.21)</f>
        <v>0</v>
      </c>
      <c r="N22" s="250">
        <f>SUM(L22:M22)</f>
        <v>0</v>
      </c>
    </row>
    <row r="23" spans="1:14" x14ac:dyDescent="0.2">
      <c r="A23" s="4" t="s">
        <v>56</v>
      </c>
      <c r="B23" s="4" t="s">
        <v>51</v>
      </c>
      <c r="C23" s="232"/>
      <c r="D23" s="235"/>
      <c r="E23" s="119"/>
      <c r="F23" s="119"/>
      <c r="G23" s="119"/>
      <c r="H23" s="120"/>
      <c r="I23" s="254"/>
      <c r="J23" s="241"/>
      <c r="K23" s="244"/>
      <c r="L23" s="247"/>
      <c r="M23" s="241"/>
      <c r="N23" s="244"/>
    </row>
    <row r="24" spans="1:14" x14ac:dyDescent="0.2">
      <c r="A24" s="4"/>
      <c r="B24" s="4"/>
      <c r="C24" s="233"/>
      <c r="D24" s="236"/>
      <c r="E24" s="121"/>
      <c r="F24" s="121"/>
      <c r="G24" s="121"/>
      <c r="H24" s="122"/>
      <c r="I24" s="255"/>
      <c r="J24" s="242"/>
      <c r="K24" s="245"/>
      <c r="L24" s="248"/>
      <c r="M24" s="242"/>
      <c r="N24" s="245"/>
    </row>
    <row r="25" spans="1:14" x14ac:dyDescent="0.2">
      <c r="A25" s="18" t="s">
        <v>57</v>
      </c>
      <c r="B25" s="8"/>
      <c r="C25" s="251">
        <v>40</v>
      </c>
      <c r="D25" s="252" t="s">
        <v>40</v>
      </c>
      <c r="E25" s="123"/>
      <c r="F25" s="123"/>
      <c r="G25" s="123"/>
      <c r="H25" s="124"/>
      <c r="I25" s="253"/>
      <c r="J25" s="249">
        <f>SUM(I25*0.21)</f>
        <v>0</v>
      </c>
      <c r="K25" s="250">
        <f>SUM(I25:J25)</f>
        <v>0</v>
      </c>
      <c r="L25" s="256">
        <f>PRODUCT(I25*C25*2)</f>
        <v>0</v>
      </c>
      <c r="M25" s="249">
        <f>SUM(L25*0.21)</f>
        <v>0</v>
      </c>
      <c r="N25" s="250">
        <f>SUM(L25:M25)</f>
        <v>0</v>
      </c>
    </row>
    <row r="26" spans="1:14" x14ac:dyDescent="0.2">
      <c r="A26" s="4" t="s">
        <v>58</v>
      </c>
      <c r="B26" s="4" t="s">
        <v>51</v>
      </c>
      <c r="C26" s="232"/>
      <c r="D26" s="235"/>
      <c r="E26" s="119"/>
      <c r="F26" s="119"/>
      <c r="G26" s="119"/>
      <c r="H26" s="120"/>
      <c r="I26" s="254"/>
      <c r="J26" s="241"/>
      <c r="K26" s="244"/>
      <c r="L26" s="247"/>
      <c r="M26" s="241"/>
      <c r="N26" s="244"/>
    </row>
    <row r="27" spans="1:14" x14ac:dyDescent="0.2">
      <c r="A27" s="183" t="s">
        <v>134</v>
      </c>
      <c r="B27" s="5"/>
      <c r="C27" s="233"/>
      <c r="D27" s="236"/>
      <c r="E27" s="121"/>
      <c r="F27" s="121"/>
      <c r="G27" s="121"/>
      <c r="H27" s="122"/>
      <c r="I27" s="255"/>
      <c r="J27" s="242"/>
      <c r="K27" s="245"/>
      <c r="L27" s="248"/>
      <c r="M27" s="242"/>
      <c r="N27" s="245"/>
    </row>
    <row r="28" spans="1:14" x14ac:dyDescent="0.2">
      <c r="A28" s="4" t="s">
        <v>59</v>
      </c>
      <c r="B28" s="4"/>
      <c r="C28" s="251">
        <v>54</v>
      </c>
      <c r="D28" s="252" t="s">
        <v>40</v>
      </c>
      <c r="E28" s="123"/>
      <c r="F28" s="123"/>
      <c r="G28" s="123"/>
      <c r="H28" s="124"/>
      <c r="I28" s="253"/>
      <c r="J28" s="249">
        <f>SUM(I28*0.21)</f>
        <v>0</v>
      </c>
      <c r="K28" s="250">
        <f>SUM(I28:J28)</f>
        <v>0</v>
      </c>
      <c r="L28" s="256">
        <f>PRODUCT(I28*C28*2)</f>
        <v>0</v>
      </c>
      <c r="M28" s="249">
        <f>SUM(L28*0.21)</f>
        <v>0</v>
      </c>
      <c r="N28" s="250">
        <f>SUM(L28:M28)</f>
        <v>0</v>
      </c>
    </row>
    <row r="29" spans="1:14" x14ac:dyDescent="0.2">
      <c r="A29" s="4" t="s">
        <v>60</v>
      </c>
      <c r="B29" s="4" t="s">
        <v>51</v>
      </c>
      <c r="C29" s="232"/>
      <c r="D29" s="235"/>
      <c r="E29" s="119"/>
      <c r="F29" s="119"/>
      <c r="G29" s="119"/>
      <c r="H29" s="120"/>
      <c r="I29" s="254"/>
      <c r="J29" s="241"/>
      <c r="K29" s="244"/>
      <c r="L29" s="247"/>
      <c r="M29" s="241"/>
      <c r="N29" s="244"/>
    </row>
    <row r="30" spans="1:14" x14ac:dyDescent="0.2">
      <c r="A30" s="5"/>
      <c r="B30" s="5"/>
      <c r="C30" s="233"/>
      <c r="D30" s="236"/>
      <c r="E30" s="121"/>
      <c r="F30" s="121"/>
      <c r="G30" s="121"/>
      <c r="H30" s="122"/>
      <c r="I30" s="255"/>
      <c r="J30" s="242"/>
      <c r="K30" s="245"/>
      <c r="L30" s="248"/>
      <c r="M30" s="242"/>
      <c r="N30" s="245"/>
    </row>
    <row r="31" spans="1:14" x14ac:dyDescent="0.2">
      <c r="A31" s="4" t="s">
        <v>61</v>
      </c>
      <c r="B31" s="4"/>
      <c r="C31" s="251">
        <v>3</v>
      </c>
      <c r="D31" s="252" t="s">
        <v>40</v>
      </c>
      <c r="E31" s="123"/>
      <c r="F31" s="123"/>
      <c r="G31" s="123"/>
      <c r="H31" s="124"/>
      <c r="I31" s="253"/>
      <c r="J31" s="249">
        <f>SUM(I31*0.21)</f>
        <v>0</v>
      </c>
      <c r="K31" s="250">
        <f>SUM(I31:J31)</f>
        <v>0</v>
      </c>
      <c r="L31" s="256">
        <f>PRODUCT(I31*C31*2)</f>
        <v>0</v>
      </c>
      <c r="M31" s="249">
        <f>SUM(L31*0.21)</f>
        <v>0</v>
      </c>
      <c r="N31" s="250">
        <f>SUM(L31:M31)</f>
        <v>0</v>
      </c>
    </row>
    <row r="32" spans="1:14" x14ac:dyDescent="0.2">
      <c r="A32" s="4" t="s">
        <v>62</v>
      </c>
      <c r="B32" s="4" t="s">
        <v>51</v>
      </c>
      <c r="C32" s="232"/>
      <c r="D32" s="235"/>
      <c r="E32" s="119"/>
      <c r="F32" s="119"/>
      <c r="G32" s="119"/>
      <c r="H32" s="120"/>
      <c r="I32" s="254"/>
      <c r="J32" s="241"/>
      <c r="K32" s="244"/>
      <c r="L32" s="247"/>
      <c r="M32" s="241"/>
      <c r="N32" s="244"/>
    </row>
    <row r="33" spans="1:14" x14ac:dyDescent="0.2">
      <c r="A33" s="5"/>
      <c r="B33" s="4"/>
      <c r="C33" s="233"/>
      <c r="D33" s="236"/>
      <c r="E33" s="121"/>
      <c r="F33" s="121"/>
      <c r="G33" s="121"/>
      <c r="H33" s="122"/>
      <c r="I33" s="255"/>
      <c r="J33" s="242"/>
      <c r="K33" s="245"/>
      <c r="L33" s="248"/>
      <c r="M33" s="242"/>
      <c r="N33" s="245"/>
    </row>
    <row r="34" spans="1:14" x14ac:dyDescent="0.2">
      <c r="A34" s="20" t="s">
        <v>135</v>
      </c>
      <c r="B34" s="8"/>
      <c r="C34" s="265">
        <v>75</v>
      </c>
      <c r="D34" s="252" t="s">
        <v>40</v>
      </c>
      <c r="E34" s="123"/>
      <c r="F34" s="123"/>
      <c r="G34" s="123"/>
      <c r="H34" s="124"/>
      <c r="I34" s="253"/>
      <c r="J34" s="249">
        <f>SUM(I34*0.21)</f>
        <v>0</v>
      </c>
      <c r="K34" s="250">
        <f>SUM(I34:J34)</f>
        <v>0</v>
      </c>
      <c r="L34" s="256">
        <f>PRODUCT(I34*C34*2)</f>
        <v>0</v>
      </c>
      <c r="M34" s="249">
        <f>SUM(L34*0.21)</f>
        <v>0</v>
      </c>
      <c r="N34" s="250">
        <f>SUM(L34:M34)</f>
        <v>0</v>
      </c>
    </row>
    <row r="35" spans="1:14" x14ac:dyDescent="0.2">
      <c r="A35" s="12" t="s">
        <v>136</v>
      </c>
      <c r="B35" s="4" t="s">
        <v>137</v>
      </c>
      <c r="C35" s="263"/>
      <c r="D35" s="235"/>
      <c r="E35" s="119"/>
      <c r="F35" s="119"/>
      <c r="G35" s="119"/>
      <c r="H35" s="120"/>
      <c r="I35" s="254"/>
      <c r="J35" s="241"/>
      <c r="K35" s="244"/>
      <c r="L35" s="247"/>
      <c r="M35" s="241"/>
      <c r="N35" s="244"/>
    </row>
    <row r="36" spans="1:14" ht="13.5" thickBot="1" x14ac:dyDescent="0.25">
      <c r="A36" s="12"/>
      <c r="B36" s="4"/>
      <c r="C36" s="266"/>
      <c r="D36" s="267"/>
      <c r="E36" s="119"/>
      <c r="F36" s="119"/>
      <c r="G36" s="119"/>
      <c r="H36" s="120"/>
      <c r="I36" s="268"/>
      <c r="J36" s="257"/>
      <c r="K36" s="258"/>
      <c r="L36" s="269"/>
      <c r="M36" s="257"/>
      <c r="N36" s="258"/>
    </row>
    <row r="37" spans="1:14" ht="13.5" thickBot="1" x14ac:dyDescent="0.25">
      <c r="A37" s="29" t="s">
        <v>123</v>
      </c>
      <c r="B37" s="31"/>
      <c r="C37" s="180">
        <f>SUM(C7:C36)</f>
        <v>1084</v>
      </c>
      <c r="D37" s="125" t="s">
        <v>40</v>
      </c>
      <c r="E37" s="30"/>
      <c r="F37" s="30"/>
      <c r="G37" s="30"/>
      <c r="H37" s="126"/>
      <c r="I37" s="127"/>
      <c r="J37" s="54"/>
      <c r="K37" s="128"/>
      <c r="L37" s="129">
        <f>SUM(L7:L36)</f>
        <v>0</v>
      </c>
      <c r="M37" s="130">
        <f>SUM(M7:M36)</f>
        <v>0</v>
      </c>
      <c r="N37" s="131">
        <f>SUM(N7:N36)</f>
        <v>0</v>
      </c>
    </row>
    <row r="38" spans="1:14" x14ac:dyDescent="0.2">
      <c r="A38" s="9"/>
      <c r="B38" s="9"/>
      <c r="C38" s="23"/>
      <c r="D38" s="23"/>
      <c r="E38" s="14"/>
      <c r="F38" s="10"/>
      <c r="G38" s="10"/>
      <c r="H38" s="10"/>
    </row>
    <row r="39" spans="1:14" ht="15.75" thickBot="1" x14ac:dyDescent="0.25">
      <c r="A39" s="19"/>
      <c r="B39" s="46"/>
      <c r="C39" s="47"/>
      <c r="D39" s="47"/>
      <c r="E39" s="48"/>
      <c r="F39" s="48"/>
      <c r="G39" s="48"/>
      <c r="H39" s="48"/>
      <c r="I39" s="46"/>
      <c r="J39" s="19"/>
      <c r="K39" s="19"/>
      <c r="L39" s="19"/>
      <c r="M39" s="19"/>
      <c r="N39" s="19"/>
    </row>
    <row r="40" spans="1:14" ht="15.75" thickBot="1" x14ac:dyDescent="0.3">
      <c r="A40" s="259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1"/>
    </row>
    <row r="41" spans="1:14" ht="29.25" customHeight="1" thickBot="1" x14ac:dyDescent="0.3">
      <c r="A41" s="45" t="s">
        <v>32</v>
      </c>
      <c r="B41" s="45" t="s">
        <v>33</v>
      </c>
      <c r="C41" s="45" t="s">
        <v>34</v>
      </c>
      <c r="D41" s="50" t="s">
        <v>63</v>
      </c>
      <c r="E41" s="49"/>
      <c r="F41" s="49"/>
      <c r="G41" s="49"/>
      <c r="H41" s="49"/>
      <c r="I41" s="32" t="s">
        <v>36</v>
      </c>
      <c r="J41" s="32" t="s">
        <v>37</v>
      </c>
      <c r="K41" s="40" t="s">
        <v>38</v>
      </c>
      <c r="L41" s="41" t="s">
        <v>5</v>
      </c>
      <c r="M41" s="33" t="s">
        <v>6</v>
      </c>
      <c r="N41" s="34" t="s">
        <v>7</v>
      </c>
    </row>
    <row r="42" spans="1:14" ht="14.25" x14ac:dyDescent="0.2">
      <c r="A42" s="11" t="s">
        <v>39</v>
      </c>
      <c r="B42" s="11"/>
      <c r="C42" s="262">
        <v>16</v>
      </c>
      <c r="D42" s="234" t="s">
        <v>40</v>
      </c>
      <c r="E42" s="135"/>
      <c r="F42" s="136"/>
      <c r="G42" s="136"/>
      <c r="H42" s="136"/>
      <c r="I42" s="254"/>
      <c r="J42" s="241">
        <f>SUM(I42*0.21)</f>
        <v>0</v>
      </c>
      <c r="K42" s="244">
        <f>SUM(I42:J42)</f>
        <v>0</v>
      </c>
      <c r="L42" s="247">
        <f>PRODUCT(I42*C42*2)</f>
        <v>0</v>
      </c>
      <c r="M42" s="241">
        <f>SUM(L42*0.21)</f>
        <v>0</v>
      </c>
      <c r="N42" s="244">
        <f>SUM(L42:M42)</f>
        <v>0</v>
      </c>
    </row>
    <row r="43" spans="1:14" ht="14.25" x14ac:dyDescent="0.2">
      <c r="A43" s="12" t="s">
        <v>41</v>
      </c>
      <c r="B43" s="12" t="s">
        <v>64</v>
      </c>
      <c r="C43" s="263"/>
      <c r="D43" s="235"/>
      <c r="E43" s="137"/>
      <c r="F43" s="138"/>
      <c r="G43" s="139"/>
      <c r="H43" s="139"/>
      <c r="I43" s="254"/>
      <c r="J43" s="241"/>
      <c r="K43" s="244"/>
      <c r="L43" s="247"/>
      <c r="M43" s="241"/>
      <c r="N43" s="244"/>
    </row>
    <row r="44" spans="1:14" ht="15" x14ac:dyDescent="0.2">
      <c r="A44" s="13"/>
      <c r="B44" s="13"/>
      <c r="C44" s="264"/>
      <c r="D44" s="236"/>
      <c r="E44" s="140"/>
      <c r="F44" s="141"/>
      <c r="G44" s="141"/>
      <c r="H44" s="141"/>
      <c r="I44" s="255"/>
      <c r="J44" s="242"/>
      <c r="K44" s="245"/>
      <c r="L44" s="248"/>
      <c r="M44" s="242"/>
      <c r="N44" s="245"/>
    </row>
    <row r="45" spans="1:14" x14ac:dyDescent="0.2">
      <c r="A45" s="21" t="s">
        <v>43</v>
      </c>
      <c r="B45" s="4"/>
      <c r="C45" s="251">
        <v>4</v>
      </c>
      <c r="D45" s="252" t="s">
        <v>40</v>
      </c>
      <c r="E45" s="142"/>
      <c r="F45" s="143"/>
      <c r="G45" s="143"/>
      <c r="H45" s="143"/>
      <c r="I45" s="253"/>
      <c r="J45" s="249">
        <f>SUM(I45*0.21)</f>
        <v>0</v>
      </c>
      <c r="K45" s="250">
        <f>SUM(I45:J45)</f>
        <v>0</v>
      </c>
      <c r="L45" s="256">
        <f>PRODUCT(I45*C45*2)</f>
        <v>0</v>
      </c>
      <c r="M45" s="249">
        <f>SUM(L45*0.21)</f>
        <v>0</v>
      </c>
      <c r="N45" s="250">
        <f>SUM(L45:M45)</f>
        <v>0</v>
      </c>
    </row>
    <row r="46" spans="1:14" x14ac:dyDescent="0.2">
      <c r="A46" s="21" t="s">
        <v>45</v>
      </c>
      <c r="B46" s="4" t="s">
        <v>64</v>
      </c>
      <c r="C46" s="232"/>
      <c r="D46" s="235"/>
      <c r="E46" s="142"/>
      <c r="F46" s="143"/>
      <c r="G46" s="143"/>
      <c r="H46" s="143"/>
      <c r="I46" s="254"/>
      <c r="J46" s="241"/>
      <c r="K46" s="244"/>
      <c r="L46" s="247"/>
      <c r="M46" s="241"/>
      <c r="N46" s="244"/>
    </row>
    <row r="47" spans="1:14" x14ac:dyDescent="0.2">
      <c r="A47" s="5"/>
      <c r="B47" s="4"/>
      <c r="C47" s="233"/>
      <c r="D47" s="236"/>
      <c r="E47" s="142"/>
      <c r="F47" s="143"/>
      <c r="G47" s="143"/>
      <c r="H47" s="143"/>
      <c r="I47" s="255"/>
      <c r="J47" s="242"/>
      <c r="K47" s="245"/>
      <c r="L47" s="248"/>
      <c r="M47" s="242"/>
      <c r="N47" s="245"/>
    </row>
    <row r="48" spans="1:14" x14ac:dyDescent="0.2">
      <c r="A48" s="15" t="s">
        <v>46</v>
      </c>
      <c r="B48" s="8"/>
      <c r="C48" s="251">
        <v>4</v>
      </c>
      <c r="D48" s="252" t="s">
        <v>40</v>
      </c>
      <c r="E48" s="144"/>
      <c r="F48" s="145"/>
      <c r="G48" s="146"/>
      <c r="H48" s="146"/>
      <c r="I48" s="253"/>
      <c r="J48" s="249">
        <f>SUM(I48*0.21)</f>
        <v>0</v>
      </c>
      <c r="K48" s="250">
        <f>SUM(I48:J48)</f>
        <v>0</v>
      </c>
      <c r="L48" s="256">
        <f>PRODUCT(I48*C48*2)</f>
        <v>0</v>
      </c>
      <c r="M48" s="249">
        <f>SUM(L48*0.21)</f>
        <v>0</v>
      </c>
      <c r="N48" s="250">
        <f>SUM(L48:M48)</f>
        <v>0</v>
      </c>
    </row>
    <row r="49" spans="1:14" x14ac:dyDescent="0.2">
      <c r="A49" s="4" t="s">
        <v>47</v>
      </c>
      <c r="B49" s="4" t="s">
        <v>64</v>
      </c>
      <c r="C49" s="232"/>
      <c r="D49" s="235"/>
      <c r="E49" s="147"/>
      <c r="F49" s="138"/>
      <c r="G49" s="138"/>
      <c r="H49" s="138"/>
      <c r="I49" s="254"/>
      <c r="J49" s="241"/>
      <c r="K49" s="244"/>
      <c r="L49" s="247"/>
      <c r="M49" s="241"/>
      <c r="N49" s="244"/>
    </row>
    <row r="50" spans="1:14" x14ac:dyDescent="0.2">
      <c r="A50" s="5"/>
      <c r="B50" s="5"/>
      <c r="C50" s="233"/>
      <c r="D50" s="236"/>
      <c r="E50" s="148"/>
      <c r="F50" s="149"/>
      <c r="G50" s="150"/>
      <c r="H50" s="150"/>
      <c r="I50" s="255"/>
      <c r="J50" s="242"/>
      <c r="K50" s="245"/>
      <c r="L50" s="248"/>
      <c r="M50" s="242"/>
      <c r="N50" s="245"/>
    </row>
    <row r="51" spans="1:14" x14ac:dyDescent="0.2">
      <c r="A51" s="4" t="s">
        <v>55</v>
      </c>
      <c r="B51" s="4"/>
      <c r="C51" s="251">
        <v>3</v>
      </c>
      <c r="D51" s="251" t="s">
        <v>40</v>
      </c>
      <c r="E51" s="151"/>
      <c r="F51" s="152"/>
      <c r="G51" s="138"/>
      <c r="H51" s="138"/>
      <c r="I51" s="253"/>
      <c r="J51" s="249">
        <f>SUM(I51*0.21)</f>
        <v>0</v>
      </c>
      <c r="K51" s="250">
        <f>SUM(I51:J51)</f>
        <v>0</v>
      </c>
      <c r="L51" s="256">
        <f>PRODUCT(I51*C51*2)</f>
        <v>0</v>
      </c>
      <c r="M51" s="249">
        <f>SUM(L51*0.21)</f>
        <v>0</v>
      </c>
      <c r="N51" s="250">
        <f>SUM(L51:M51)</f>
        <v>0</v>
      </c>
    </row>
    <row r="52" spans="1:14" x14ac:dyDescent="0.2">
      <c r="A52" s="4" t="s">
        <v>65</v>
      </c>
      <c r="B52" s="4" t="s">
        <v>66</v>
      </c>
      <c r="C52" s="232"/>
      <c r="D52" s="232"/>
      <c r="E52" s="151"/>
      <c r="F52" s="152"/>
      <c r="G52" s="138"/>
      <c r="H52" s="138"/>
      <c r="I52" s="254"/>
      <c r="J52" s="241"/>
      <c r="K52" s="244"/>
      <c r="L52" s="247"/>
      <c r="M52" s="241"/>
      <c r="N52" s="244"/>
    </row>
    <row r="53" spans="1:14" x14ac:dyDescent="0.2">
      <c r="A53" s="5"/>
      <c r="B53" s="5"/>
      <c r="C53" s="233"/>
      <c r="D53" s="233"/>
      <c r="E53" s="148"/>
      <c r="F53" s="149"/>
      <c r="G53" s="150"/>
      <c r="H53" s="150"/>
      <c r="I53" s="255"/>
      <c r="J53" s="242"/>
      <c r="K53" s="245"/>
      <c r="L53" s="248"/>
      <c r="M53" s="242"/>
      <c r="N53" s="245"/>
    </row>
    <row r="54" spans="1:14" x14ac:dyDescent="0.2">
      <c r="A54" s="4" t="s">
        <v>57</v>
      </c>
      <c r="B54" s="4"/>
      <c r="C54" s="251">
        <v>2</v>
      </c>
      <c r="D54" s="251" t="s">
        <v>40</v>
      </c>
      <c r="E54" s="151"/>
      <c r="F54" s="152"/>
      <c r="G54" s="138"/>
      <c r="H54" s="138"/>
      <c r="I54" s="253"/>
      <c r="J54" s="249">
        <f>SUM(I54*0.21)</f>
        <v>0</v>
      </c>
      <c r="K54" s="250">
        <f>SUM(I54:J54)</f>
        <v>0</v>
      </c>
      <c r="L54" s="256">
        <f>PRODUCT(I54*C54*2)</f>
        <v>0</v>
      </c>
      <c r="M54" s="249">
        <f>SUM(L54*0.21)</f>
        <v>0</v>
      </c>
      <c r="N54" s="250">
        <f>SUM(L54:M54)</f>
        <v>0</v>
      </c>
    </row>
    <row r="55" spans="1:14" x14ac:dyDescent="0.2">
      <c r="A55" s="4" t="s">
        <v>67</v>
      </c>
      <c r="B55" s="4" t="s">
        <v>64</v>
      </c>
      <c r="C55" s="232"/>
      <c r="D55" s="232"/>
      <c r="E55" s="151"/>
      <c r="F55" s="152"/>
      <c r="G55" s="138"/>
      <c r="H55" s="138"/>
      <c r="I55" s="254"/>
      <c r="J55" s="241"/>
      <c r="K55" s="244"/>
      <c r="L55" s="247"/>
      <c r="M55" s="241"/>
      <c r="N55" s="244"/>
    </row>
    <row r="56" spans="1:14" x14ac:dyDescent="0.2">
      <c r="A56" s="5"/>
      <c r="B56" s="5"/>
      <c r="C56" s="233"/>
      <c r="D56" s="233"/>
      <c r="E56" s="151"/>
      <c r="F56" s="152"/>
      <c r="G56" s="138"/>
      <c r="H56" s="138"/>
      <c r="I56" s="255"/>
      <c r="J56" s="242"/>
      <c r="K56" s="245"/>
      <c r="L56" s="248"/>
      <c r="M56" s="242"/>
      <c r="N56" s="245"/>
    </row>
    <row r="57" spans="1:14" x14ac:dyDescent="0.2">
      <c r="A57" s="18" t="s">
        <v>68</v>
      </c>
      <c r="B57" s="8"/>
      <c r="C57" s="251">
        <v>3</v>
      </c>
      <c r="D57" s="252" t="s">
        <v>40</v>
      </c>
      <c r="E57" s="153"/>
      <c r="F57" s="146"/>
      <c r="G57" s="146"/>
      <c r="H57" s="146"/>
      <c r="I57" s="253"/>
      <c r="J57" s="249">
        <f>SUM(I57*0.21)</f>
        <v>0</v>
      </c>
      <c r="K57" s="250">
        <f>SUM(I57:J57)</f>
        <v>0</v>
      </c>
      <c r="L57" s="256">
        <f>PRODUCT(I57*C57*2)</f>
        <v>0</v>
      </c>
      <c r="M57" s="249">
        <f>SUM(L57*0.21)</f>
        <v>0</v>
      </c>
      <c r="N57" s="250">
        <f>SUM(L57:M57)</f>
        <v>0</v>
      </c>
    </row>
    <row r="58" spans="1:14" x14ac:dyDescent="0.2">
      <c r="A58" s="4" t="s">
        <v>60</v>
      </c>
      <c r="B58" s="4" t="s">
        <v>64</v>
      </c>
      <c r="C58" s="232"/>
      <c r="D58" s="235"/>
      <c r="E58" s="147"/>
      <c r="F58" s="138"/>
      <c r="G58" s="138"/>
      <c r="H58" s="138"/>
      <c r="I58" s="254"/>
      <c r="J58" s="241"/>
      <c r="K58" s="244"/>
      <c r="L58" s="247"/>
      <c r="M58" s="241"/>
      <c r="N58" s="244"/>
    </row>
    <row r="59" spans="1:14" x14ac:dyDescent="0.2">
      <c r="A59" s="5"/>
      <c r="B59" s="5"/>
      <c r="C59" s="233"/>
      <c r="D59" s="236"/>
      <c r="E59" s="184"/>
      <c r="F59" s="150"/>
      <c r="G59" s="150"/>
      <c r="H59" s="150"/>
      <c r="I59" s="255"/>
      <c r="J59" s="242"/>
      <c r="K59" s="245"/>
      <c r="L59" s="248"/>
      <c r="M59" s="242"/>
      <c r="N59" s="245"/>
    </row>
    <row r="60" spans="1:14" x14ac:dyDescent="0.2">
      <c r="A60" s="20" t="s">
        <v>135</v>
      </c>
      <c r="B60" s="4"/>
      <c r="C60" s="232">
        <v>2</v>
      </c>
      <c r="D60" s="235" t="s">
        <v>40</v>
      </c>
      <c r="E60" s="147"/>
      <c r="F60" s="138"/>
      <c r="G60" s="138"/>
      <c r="H60" s="138"/>
      <c r="I60" s="254"/>
      <c r="J60" s="241">
        <f>SUM(I60*0.21)</f>
        <v>0</v>
      </c>
      <c r="K60" s="244">
        <f>SUM(I60:J60)</f>
        <v>0</v>
      </c>
      <c r="L60" s="247">
        <f>PRODUCT(I60*C60*2)</f>
        <v>0</v>
      </c>
      <c r="M60" s="241">
        <f>SUM(L60*0.21)</f>
        <v>0</v>
      </c>
      <c r="N60" s="244">
        <f>SUM(L60:M60)</f>
        <v>0</v>
      </c>
    </row>
    <row r="61" spans="1:14" x14ac:dyDescent="0.2">
      <c r="A61" s="12" t="s">
        <v>136</v>
      </c>
      <c r="B61" s="4" t="s">
        <v>64</v>
      </c>
      <c r="C61" s="232"/>
      <c r="D61" s="235"/>
      <c r="E61" s="147"/>
      <c r="F61" s="138"/>
      <c r="G61" s="138"/>
      <c r="H61" s="138"/>
      <c r="I61" s="254"/>
      <c r="J61" s="241"/>
      <c r="K61" s="244"/>
      <c r="L61" s="247"/>
      <c r="M61" s="241"/>
      <c r="N61" s="244"/>
    </row>
    <row r="62" spans="1:14" ht="13.5" thickBot="1" x14ac:dyDescent="0.25">
      <c r="A62" s="12"/>
      <c r="B62" s="4"/>
      <c r="C62" s="270"/>
      <c r="D62" s="267"/>
      <c r="E62" s="147"/>
      <c r="F62" s="138"/>
      <c r="G62" s="138"/>
      <c r="H62" s="138"/>
      <c r="I62" s="268"/>
      <c r="J62" s="257"/>
      <c r="K62" s="258"/>
      <c r="L62" s="269"/>
      <c r="M62" s="257"/>
      <c r="N62" s="258"/>
    </row>
    <row r="63" spans="1:14" ht="13.5" thickBot="1" x14ac:dyDescent="0.25">
      <c r="A63" s="29" t="s">
        <v>125</v>
      </c>
      <c r="B63" s="30"/>
      <c r="C63" s="28">
        <f>SUM(C42:C62)</f>
        <v>34</v>
      </c>
      <c r="D63" s="51" t="s">
        <v>40</v>
      </c>
      <c r="E63" s="52"/>
      <c r="F63" s="53"/>
      <c r="G63" s="53"/>
      <c r="H63" s="53"/>
      <c r="I63" s="54"/>
      <c r="J63" s="54"/>
      <c r="K63" s="128"/>
      <c r="L63" s="154">
        <f>SUM(L42:L62)</f>
        <v>0</v>
      </c>
      <c r="M63" s="155">
        <f>SUM(M42:M62)</f>
        <v>0</v>
      </c>
      <c r="N63" s="131">
        <f>SUM(N42:N62)</f>
        <v>0</v>
      </c>
    </row>
    <row r="64" spans="1:14" x14ac:dyDescent="0.2">
      <c r="A64" s="156"/>
      <c r="B64" s="9"/>
      <c r="C64" s="86"/>
      <c r="D64" s="23"/>
      <c r="E64" s="10"/>
      <c r="F64" s="10"/>
      <c r="G64" s="10"/>
      <c r="H64" s="10"/>
      <c r="I64" s="9"/>
      <c r="J64" s="9"/>
      <c r="K64" s="9"/>
      <c r="L64" s="157"/>
      <c r="M64" s="157"/>
      <c r="N64" s="157"/>
    </row>
    <row r="65" spans="1:2" x14ac:dyDescent="0.2">
      <c r="A65" t="s">
        <v>69</v>
      </c>
      <c r="B65" s="158"/>
    </row>
  </sheetData>
  <mergeCells count="139">
    <mergeCell ref="M54:M56"/>
    <mergeCell ref="N54:N56"/>
    <mergeCell ref="C60:C62"/>
    <mergeCell ref="D60:D62"/>
    <mergeCell ref="I60:I62"/>
    <mergeCell ref="J60:J62"/>
    <mergeCell ref="K60:K62"/>
    <mergeCell ref="L60:L62"/>
    <mergeCell ref="M60:M62"/>
    <mergeCell ref="N60:N62"/>
    <mergeCell ref="C54:C56"/>
    <mergeCell ref="D54:D56"/>
    <mergeCell ref="I54:I56"/>
    <mergeCell ref="J54:J56"/>
    <mergeCell ref="K54:K56"/>
    <mergeCell ref="L54:L56"/>
    <mergeCell ref="C57:C59"/>
    <mergeCell ref="D57:D59"/>
    <mergeCell ref="I57:I59"/>
    <mergeCell ref="J57:J59"/>
    <mergeCell ref="K57:K59"/>
    <mergeCell ref="L57:L59"/>
    <mergeCell ref="M57:M59"/>
    <mergeCell ref="N57:N59"/>
    <mergeCell ref="C51:C53"/>
    <mergeCell ref="D51:D53"/>
    <mergeCell ref="I51:I53"/>
    <mergeCell ref="J51:J53"/>
    <mergeCell ref="K51:K53"/>
    <mergeCell ref="L51:L53"/>
    <mergeCell ref="M51:M53"/>
    <mergeCell ref="N51:N53"/>
    <mergeCell ref="C48:C50"/>
    <mergeCell ref="D48:D50"/>
    <mergeCell ref="I48:I50"/>
    <mergeCell ref="J48:J50"/>
    <mergeCell ref="K48:K50"/>
    <mergeCell ref="L48:L50"/>
    <mergeCell ref="C45:C47"/>
    <mergeCell ref="D45:D47"/>
    <mergeCell ref="I45:I47"/>
    <mergeCell ref="J45:J47"/>
    <mergeCell ref="K45:K47"/>
    <mergeCell ref="L45:L47"/>
    <mergeCell ref="M45:M47"/>
    <mergeCell ref="N45:N47"/>
    <mergeCell ref="M48:M50"/>
    <mergeCell ref="N48:N50"/>
    <mergeCell ref="M34:M36"/>
    <mergeCell ref="N34:N36"/>
    <mergeCell ref="A40:N40"/>
    <mergeCell ref="C42:C44"/>
    <mergeCell ref="D42:D44"/>
    <mergeCell ref="I42:I44"/>
    <mergeCell ref="J42:J44"/>
    <mergeCell ref="K42:K44"/>
    <mergeCell ref="L42:L44"/>
    <mergeCell ref="M42:M44"/>
    <mergeCell ref="C34:C36"/>
    <mergeCell ref="D34:D36"/>
    <mergeCell ref="I34:I36"/>
    <mergeCell ref="J34:J36"/>
    <mergeCell ref="K34:K36"/>
    <mergeCell ref="L34:L36"/>
    <mergeCell ref="N42:N44"/>
    <mergeCell ref="M31:M33"/>
    <mergeCell ref="N31:N33"/>
    <mergeCell ref="C31:C33"/>
    <mergeCell ref="D31:D33"/>
    <mergeCell ref="I31:I33"/>
    <mergeCell ref="J31:J33"/>
    <mergeCell ref="K31:K33"/>
    <mergeCell ref="L31:L33"/>
    <mergeCell ref="M28:M30"/>
    <mergeCell ref="N28:N30"/>
    <mergeCell ref="C28:C30"/>
    <mergeCell ref="D28:D30"/>
    <mergeCell ref="I28:I30"/>
    <mergeCell ref="J28:J30"/>
    <mergeCell ref="K28:K30"/>
    <mergeCell ref="L28:L30"/>
    <mergeCell ref="M22:M24"/>
    <mergeCell ref="N22:N24"/>
    <mergeCell ref="C25:C27"/>
    <mergeCell ref="D25:D27"/>
    <mergeCell ref="I25:I27"/>
    <mergeCell ref="J25:J27"/>
    <mergeCell ref="K25:K27"/>
    <mergeCell ref="L25:L27"/>
    <mergeCell ref="M25:M27"/>
    <mergeCell ref="N25:N27"/>
    <mergeCell ref="C22:C24"/>
    <mergeCell ref="D22:D24"/>
    <mergeCell ref="I22:I24"/>
    <mergeCell ref="J22:J24"/>
    <mergeCell ref="K22:K24"/>
    <mergeCell ref="L22:L24"/>
    <mergeCell ref="M16:M18"/>
    <mergeCell ref="N16:N18"/>
    <mergeCell ref="C19:C21"/>
    <mergeCell ref="D19:D21"/>
    <mergeCell ref="I19:I21"/>
    <mergeCell ref="J19:J21"/>
    <mergeCell ref="K19:K21"/>
    <mergeCell ref="L19:L21"/>
    <mergeCell ref="M19:M21"/>
    <mergeCell ref="N19:N21"/>
    <mergeCell ref="C16:C18"/>
    <mergeCell ref="D16:D18"/>
    <mergeCell ref="I16:I18"/>
    <mergeCell ref="J16:J18"/>
    <mergeCell ref="K16:K18"/>
    <mergeCell ref="L16:L18"/>
    <mergeCell ref="M10:M12"/>
    <mergeCell ref="N10:N12"/>
    <mergeCell ref="C13:C15"/>
    <mergeCell ref="D13:D15"/>
    <mergeCell ref="I13:I15"/>
    <mergeCell ref="J13:J15"/>
    <mergeCell ref="K13:K15"/>
    <mergeCell ref="L13:L15"/>
    <mergeCell ref="M13:M15"/>
    <mergeCell ref="N13:N15"/>
    <mergeCell ref="C10:C12"/>
    <mergeCell ref="D10:D12"/>
    <mergeCell ref="I10:I12"/>
    <mergeCell ref="J10:J12"/>
    <mergeCell ref="K10:K12"/>
    <mergeCell ref="L10:L12"/>
    <mergeCell ref="A4:N4"/>
    <mergeCell ref="A5:N5"/>
    <mergeCell ref="C7:C9"/>
    <mergeCell ref="D7:D9"/>
    <mergeCell ref="I7:I9"/>
    <mergeCell ref="J7:J9"/>
    <mergeCell ref="K7:K9"/>
    <mergeCell ref="L7:L9"/>
    <mergeCell ref="M7:M9"/>
    <mergeCell ref="N7:N9"/>
  </mergeCells>
  <pageMargins left="0.7" right="0.7" top="0.78740157499999996" bottom="0.78740157499999996" header="0.3" footer="0.3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zoomScaleNormal="100" workbookViewId="0">
      <selection activeCell="E44" sqref="E44"/>
    </sheetView>
  </sheetViews>
  <sheetFormatPr defaultRowHeight="12.75" x14ac:dyDescent="0.2"/>
  <cols>
    <col min="1" max="1" width="22.140625" customWidth="1"/>
    <col min="2" max="2" width="14.7109375" customWidth="1"/>
    <col min="3" max="3" width="4.7109375" customWidth="1"/>
    <col min="4" max="4" width="12.28515625" customWidth="1"/>
    <col min="5" max="5" width="13.42578125" customWidth="1"/>
    <col min="6" max="7" width="13" customWidth="1"/>
    <col min="10" max="10" width="9.7109375" customWidth="1"/>
  </cols>
  <sheetData>
    <row r="3" spans="1:10" ht="15.75" x14ac:dyDescent="0.25">
      <c r="A3" s="27" t="s">
        <v>126</v>
      </c>
      <c r="B3" s="27"/>
    </row>
    <row r="4" spans="1:10" ht="15.75" x14ac:dyDescent="0.25">
      <c r="A4" s="42" t="s">
        <v>30</v>
      </c>
      <c r="B4" s="27"/>
    </row>
    <row r="5" spans="1:10" ht="13.5" thickBot="1" x14ac:dyDescent="0.25"/>
    <row r="6" spans="1:10" ht="13.5" thickBot="1" x14ac:dyDescent="0.25">
      <c r="A6" s="271" t="s">
        <v>144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51.75" thickBot="1" x14ac:dyDescent="0.25">
      <c r="A7" s="78" t="s">
        <v>127</v>
      </c>
      <c r="B7" s="79" t="s">
        <v>33</v>
      </c>
      <c r="C7" s="79" t="s">
        <v>34</v>
      </c>
      <c r="D7" s="79" t="s">
        <v>35</v>
      </c>
      <c r="E7" s="61" t="s">
        <v>36</v>
      </c>
      <c r="F7" s="32" t="s">
        <v>37</v>
      </c>
      <c r="G7" s="71" t="s">
        <v>38</v>
      </c>
      <c r="H7" s="70" t="s">
        <v>5</v>
      </c>
      <c r="I7" s="33" t="s">
        <v>6</v>
      </c>
      <c r="J7" s="34" t="s">
        <v>7</v>
      </c>
    </row>
    <row r="8" spans="1:10" x14ac:dyDescent="0.2">
      <c r="A8" s="56" t="s">
        <v>138</v>
      </c>
      <c r="B8" s="63"/>
      <c r="C8" s="274">
        <v>14</v>
      </c>
      <c r="D8" s="274" t="s">
        <v>40</v>
      </c>
      <c r="E8" s="277"/>
      <c r="F8" s="278">
        <f>SUM(E8*0.21)</f>
        <v>0</v>
      </c>
      <c r="G8" s="279">
        <f>SUM(E8:F8)</f>
        <v>0</v>
      </c>
      <c r="H8" s="280">
        <f>PRODUCT(E8*C8*2)</f>
        <v>0</v>
      </c>
      <c r="I8" s="278">
        <f>SUM(H8*0.21)</f>
        <v>0</v>
      </c>
      <c r="J8" s="281">
        <f>SUM(H8:I8)</f>
        <v>0</v>
      </c>
    </row>
    <row r="9" spans="1:10" x14ac:dyDescent="0.2">
      <c r="A9" s="57"/>
      <c r="B9" s="64" t="s">
        <v>51</v>
      </c>
      <c r="C9" s="275"/>
      <c r="D9" s="275"/>
      <c r="E9" s="277"/>
      <c r="F9" s="278"/>
      <c r="G9" s="279"/>
      <c r="H9" s="280"/>
      <c r="I9" s="278"/>
      <c r="J9" s="281"/>
    </row>
    <row r="10" spans="1:10" x14ac:dyDescent="0.2">
      <c r="A10" s="58" t="s">
        <v>71</v>
      </c>
      <c r="B10" s="65"/>
      <c r="C10" s="276"/>
      <c r="D10" s="276"/>
      <c r="E10" s="277"/>
      <c r="F10" s="278"/>
      <c r="G10" s="279"/>
      <c r="H10" s="280"/>
      <c r="I10" s="278"/>
      <c r="J10" s="281"/>
    </row>
    <row r="11" spans="1:10" x14ac:dyDescent="0.2">
      <c r="A11" s="59" t="s">
        <v>49</v>
      </c>
      <c r="B11" s="66"/>
      <c r="C11" s="282">
        <v>69</v>
      </c>
      <c r="D11" s="282" t="s">
        <v>40</v>
      </c>
      <c r="E11" s="277"/>
      <c r="F11" s="278">
        <f>SUM(E11*0.21)</f>
        <v>0</v>
      </c>
      <c r="G11" s="279">
        <f>SUM(E11:F11)</f>
        <v>0</v>
      </c>
      <c r="H11" s="280">
        <f>PRODUCT(E11*C11*2)</f>
        <v>0</v>
      </c>
      <c r="I11" s="278">
        <f>SUM(H11*0.21)</f>
        <v>0</v>
      </c>
      <c r="J11" s="281">
        <f>SUM(H11:I11)</f>
        <v>0</v>
      </c>
    </row>
    <row r="12" spans="1:10" x14ac:dyDescent="0.2">
      <c r="A12" s="57"/>
      <c r="B12" s="64" t="s">
        <v>51</v>
      </c>
      <c r="C12" s="275"/>
      <c r="D12" s="275"/>
      <c r="E12" s="277"/>
      <c r="F12" s="278"/>
      <c r="G12" s="279"/>
      <c r="H12" s="280"/>
      <c r="I12" s="278"/>
      <c r="J12" s="281"/>
    </row>
    <row r="13" spans="1:10" x14ac:dyDescent="0.2">
      <c r="A13" s="58"/>
      <c r="B13" s="65"/>
      <c r="C13" s="276"/>
      <c r="D13" s="276"/>
      <c r="E13" s="277"/>
      <c r="F13" s="278"/>
      <c r="G13" s="279"/>
      <c r="H13" s="280"/>
      <c r="I13" s="278"/>
      <c r="J13" s="281"/>
    </row>
    <row r="14" spans="1:10" x14ac:dyDescent="0.2">
      <c r="A14" s="59" t="s">
        <v>139</v>
      </c>
      <c r="B14" s="66"/>
      <c r="C14" s="282">
        <v>16</v>
      </c>
      <c r="D14" s="282" t="s">
        <v>40</v>
      </c>
      <c r="E14" s="277"/>
      <c r="F14" s="278">
        <f>SUM(E14*0.21)</f>
        <v>0</v>
      </c>
      <c r="G14" s="279">
        <f>SUM(E14:F14)</f>
        <v>0</v>
      </c>
      <c r="H14" s="280">
        <f>PRODUCT(E14*C14*2)</f>
        <v>0</v>
      </c>
      <c r="I14" s="278">
        <f>SUM(H14*0.21)</f>
        <v>0</v>
      </c>
      <c r="J14" s="281">
        <f>SUM(H14:I14)</f>
        <v>0</v>
      </c>
    </row>
    <row r="15" spans="1:10" x14ac:dyDescent="0.2">
      <c r="A15" s="57"/>
      <c r="B15" s="64" t="s">
        <v>51</v>
      </c>
      <c r="C15" s="275"/>
      <c r="D15" s="275"/>
      <c r="E15" s="277"/>
      <c r="F15" s="278"/>
      <c r="G15" s="279"/>
      <c r="H15" s="280"/>
      <c r="I15" s="278"/>
      <c r="J15" s="281"/>
    </row>
    <row r="16" spans="1:10" x14ac:dyDescent="0.2">
      <c r="A16" s="58" t="s">
        <v>72</v>
      </c>
      <c r="B16" s="65"/>
      <c r="C16" s="276"/>
      <c r="D16" s="276"/>
      <c r="E16" s="277"/>
      <c r="F16" s="278"/>
      <c r="G16" s="279"/>
      <c r="H16" s="280"/>
      <c r="I16" s="278"/>
      <c r="J16" s="281"/>
    </row>
    <row r="17" spans="1:10" x14ac:dyDescent="0.2">
      <c r="A17" s="59" t="s">
        <v>73</v>
      </c>
      <c r="B17" s="66"/>
      <c r="C17" s="282">
        <v>69</v>
      </c>
      <c r="D17" s="282" t="s">
        <v>40</v>
      </c>
      <c r="E17" s="277"/>
      <c r="F17" s="278">
        <f>SUM(E17*0.21)</f>
        <v>0</v>
      </c>
      <c r="G17" s="279">
        <f>SUM(E17:F17)</f>
        <v>0</v>
      </c>
      <c r="H17" s="280">
        <f>PRODUCT(E17*C17*2)</f>
        <v>0</v>
      </c>
      <c r="I17" s="278">
        <f>SUM(H17*0.21)</f>
        <v>0</v>
      </c>
      <c r="J17" s="281">
        <f>SUM(H17:I17)</f>
        <v>0</v>
      </c>
    </row>
    <row r="18" spans="1:10" x14ac:dyDescent="0.2">
      <c r="A18" s="74"/>
      <c r="B18" s="64" t="s">
        <v>51</v>
      </c>
      <c r="C18" s="275"/>
      <c r="D18" s="275"/>
      <c r="E18" s="277"/>
      <c r="F18" s="278"/>
      <c r="G18" s="279"/>
      <c r="H18" s="280"/>
      <c r="I18" s="278"/>
      <c r="J18" s="281"/>
    </row>
    <row r="19" spans="1:10" x14ac:dyDescent="0.2">
      <c r="A19" s="58"/>
      <c r="B19" s="65"/>
      <c r="C19" s="276"/>
      <c r="D19" s="276"/>
      <c r="E19" s="277"/>
      <c r="F19" s="278"/>
      <c r="G19" s="279"/>
      <c r="H19" s="280"/>
      <c r="I19" s="278"/>
      <c r="J19" s="281"/>
    </row>
    <row r="20" spans="1:10" x14ac:dyDescent="0.2">
      <c r="A20" s="59" t="s">
        <v>140</v>
      </c>
      <c r="B20" s="66"/>
      <c r="C20" s="282">
        <v>10</v>
      </c>
      <c r="D20" s="282" t="s">
        <v>40</v>
      </c>
      <c r="E20" s="277"/>
      <c r="F20" s="278">
        <f>SUM(E20*0.21)</f>
        <v>0</v>
      </c>
      <c r="G20" s="279">
        <f>SUM(E20:F20)</f>
        <v>0</v>
      </c>
      <c r="H20" s="280">
        <f>PRODUCT(E20*C20*2)</f>
        <v>0</v>
      </c>
      <c r="I20" s="278">
        <f>SUM(H20*0.21)</f>
        <v>0</v>
      </c>
      <c r="J20" s="281">
        <f>SUM(H20:I20)</f>
        <v>0</v>
      </c>
    </row>
    <row r="21" spans="1:10" x14ac:dyDescent="0.2">
      <c r="A21" s="57" t="s">
        <v>74</v>
      </c>
      <c r="B21" s="64" t="s">
        <v>51</v>
      </c>
      <c r="C21" s="275"/>
      <c r="D21" s="275"/>
      <c r="E21" s="277"/>
      <c r="F21" s="278"/>
      <c r="G21" s="279"/>
      <c r="H21" s="280"/>
      <c r="I21" s="278"/>
      <c r="J21" s="281"/>
    </row>
    <row r="22" spans="1:10" x14ac:dyDescent="0.2">
      <c r="A22" s="58"/>
      <c r="B22" s="65"/>
      <c r="C22" s="276"/>
      <c r="D22" s="276"/>
      <c r="E22" s="277"/>
      <c r="F22" s="278"/>
      <c r="G22" s="279"/>
      <c r="H22" s="280"/>
      <c r="I22" s="278"/>
      <c r="J22" s="281"/>
    </row>
    <row r="23" spans="1:10" x14ac:dyDescent="0.2">
      <c r="A23" s="59" t="s">
        <v>141</v>
      </c>
      <c r="B23" s="66"/>
      <c r="C23" s="282">
        <v>8</v>
      </c>
      <c r="D23" s="282" t="s">
        <v>40</v>
      </c>
      <c r="E23" s="277"/>
      <c r="F23" s="278">
        <f>SUM(E23*0.21)</f>
        <v>0</v>
      </c>
      <c r="G23" s="279">
        <f>SUM(E23:F23)</f>
        <v>0</v>
      </c>
      <c r="H23" s="280">
        <f>PRODUCT(E23*C23*2)</f>
        <v>0</v>
      </c>
      <c r="I23" s="278">
        <f>SUM(H23*0.21)</f>
        <v>0</v>
      </c>
      <c r="J23" s="281">
        <f>SUM(H23:I23)</f>
        <v>0</v>
      </c>
    </row>
    <row r="24" spans="1:10" x14ac:dyDescent="0.2">
      <c r="A24" s="57"/>
      <c r="B24" s="64" t="s">
        <v>51</v>
      </c>
      <c r="C24" s="275"/>
      <c r="D24" s="275"/>
      <c r="E24" s="277"/>
      <c r="F24" s="278"/>
      <c r="G24" s="279"/>
      <c r="H24" s="280"/>
      <c r="I24" s="278"/>
      <c r="J24" s="281"/>
    </row>
    <row r="25" spans="1:10" x14ac:dyDescent="0.2">
      <c r="A25" s="58"/>
      <c r="B25" s="65"/>
      <c r="C25" s="276"/>
      <c r="D25" s="276"/>
      <c r="E25" s="277"/>
      <c r="F25" s="278"/>
      <c r="G25" s="279"/>
      <c r="H25" s="280"/>
      <c r="I25" s="278"/>
      <c r="J25" s="281"/>
    </row>
    <row r="26" spans="1:10" x14ac:dyDescent="0.2">
      <c r="A26" s="59" t="s">
        <v>39</v>
      </c>
      <c r="B26" s="66"/>
      <c r="C26" s="282">
        <v>8</v>
      </c>
      <c r="D26" s="282" t="s">
        <v>40</v>
      </c>
      <c r="E26" s="277"/>
      <c r="F26" s="278">
        <f>SUM(E26*0.21)</f>
        <v>0</v>
      </c>
      <c r="G26" s="279">
        <f>SUM(E26:F26)</f>
        <v>0</v>
      </c>
      <c r="H26" s="280">
        <f>PRODUCT(E26*C26*2)</f>
        <v>0</v>
      </c>
      <c r="I26" s="278">
        <f>SUM(H26*0.21)</f>
        <v>0</v>
      </c>
      <c r="J26" s="281">
        <f>SUM(H26:I26)</f>
        <v>0</v>
      </c>
    </row>
    <row r="27" spans="1:10" x14ac:dyDescent="0.2">
      <c r="A27" s="57"/>
      <c r="B27" s="64" t="s">
        <v>51</v>
      </c>
      <c r="C27" s="275"/>
      <c r="D27" s="275"/>
      <c r="E27" s="277"/>
      <c r="F27" s="278"/>
      <c r="G27" s="279"/>
      <c r="H27" s="280"/>
      <c r="I27" s="278"/>
      <c r="J27" s="281"/>
    </row>
    <row r="28" spans="1:10" x14ac:dyDescent="0.2">
      <c r="A28" s="58" t="s">
        <v>75</v>
      </c>
      <c r="B28" s="65"/>
      <c r="C28" s="276"/>
      <c r="D28" s="276"/>
      <c r="E28" s="277"/>
      <c r="F28" s="278"/>
      <c r="G28" s="279"/>
      <c r="H28" s="280"/>
      <c r="I28" s="278"/>
      <c r="J28" s="281"/>
    </row>
    <row r="29" spans="1:10" x14ac:dyDescent="0.2">
      <c r="A29" s="59" t="s">
        <v>70</v>
      </c>
      <c r="B29" s="66"/>
      <c r="C29" s="282">
        <v>15</v>
      </c>
      <c r="D29" s="282" t="s">
        <v>40</v>
      </c>
      <c r="E29" s="277"/>
      <c r="F29" s="278">
        <f>SUM(E29*0.21)</f>
        <v>0</v>
      </c>
      <c r="G29" s="279">
        <f>SUM(E29:F29)</f>
        <v>0</v>
      </c>
      <c r="H29" s="280">
        <f>PRODUCT(E29*C29*2)</f>
        <v>0</v>
      </c>
      <c r="I29" s="278">
        <f>SUM(H29*0.21)</f>
        <v>0</v>
      </c>
      <c r="J29" s="281">
        <f>SUM(H29:I29)</f>
        <v>0</v>
      </c>
    </row>
    <row r="30" spans="1:10" x14ac:dyDescent="0.2">
      <c r="A30" s="64"/>
      <c r="B30" s="64" t="s">
        <v>51</v>
      </c>
      <c r="C30" s="275"/>
      <c r="D30" s="275"/>
      <c r="E30" s="277"/>
      <c r="F30" s="278"/>
      <c r="G30" s="279"/>
      <c r="H30" s="280"/>
      <c r="I30" s="278"/>
      <c r="J30" s="281"/>
    </row>
    <row r="31" spans="1:10" ht="13.5" thickBot="1" x14ac:dyDescent="0.25">
      <c r="A31" s="60" t="s">
        <v>142</v>
      </c>
      <c r="B31" s="67"/>
      <c r="C31" s="286"/>
      <c r="D31" s="286"/>
      <c r="E31" s="277"/>
      <c r="F31" s="278"/>
      <c r="G31" s="279"/>
      <c r="H31" s="280"/>
      <c r="I31" s="278"/>
      <c r="J31" s="281"/>
    </row>
    <row r="32" spans="1:10" ht="13.5" thickBot="1" x14ac:dyDescent="0.25">
      <c r="A32" s="29" t="s">
        <v>129</v>
      </c>
      <c r="B32" s="68"/>
      <c r="C32" s="28">
        <f>SUM(C8:C31)</f>
        <v>209</v>
      </c>
      <c r="D32" s="69" t="s">
        <v>40</v>
      </c>
      <c r="E32" s="62"/>
      <c r="F32" s="25"/>
      <c r="G32" s="26"/>
      <c r="H32" s="159">
        <f>SUM(H8:H31)</f>
        <v>0</v>
      </c>
      <c r="I32" s="159">
        <f>SUM(I8:I31)</f>
        <v>0</v>
      </c>
      <c r="J32" s="160">
        <f>SUM(J8:J31)</f>
        <v>0</v>
      </c>
    </row>
    <row r="33" spans="1:10" ht="13.5" thickBot="1" x14ac:dyDescent="0.25">
      <c r="A33" s="24"/>
      <c r="B33" s="24"/>
      <c r="C33" s="24"/>
      <c r="D33" s="24"/>
    </row>
    <row r="34" spans="1:10" ht="13.5" thickBot="1" x14ac:dyDescent="0.25">
      <c r="A34" s="283" t="s">
        <v>76</v>
      </c>
      <c r="B34" s="284"/>
      <c r="C34" s="284"/>
      <c r="D34" s="284"/>
      <c r="E34" s="284"/>
      <c r="F34" s="284"/>
      <c r="G34" s="284"/>
      <c r="H34" s="284"/>
      <c r="I34" s="284"/>
      <c r="J34" s="285"/>
    </row>
    <row r="35" spans="1:10" s="73" customFormat="1" ht="51.75" thickBot="1" x14ac:dyDescent="0.25">
      <c r="A35" s="78" t="s">
        <v>128</v>
      </c>
      <c r="B35" s="79" t="s">
        <v>77</v>
      </c>
      <c r="C35" s="79" t="s">
        <v>34</v>
      </c>
      <c r="D35" s="79" t="s">
        <v>35</v>
      </c>
      <c r="E35" s="61" t="s">
        <v>36</v>
      </c>
      <c r="F35" s="32" t="s">
        <v>37</v>
      </c>
      <c r="G35" s="40" t="s">
        <v>38</v>
      </c>
      <c r="H35" s="41" t="s">
        <v>5</v>
      </c>
      <c r="I35" s="33" t="s">
        <v>6</v>
      </c>
      <c r="J35" s="34" t="s">
        <v>7</v>
      </c>
    </row>
    <row r="36" spans="1:10" x14ac:dyDescent="0.2">
      <c r="A36" s="75"/>
      <c r="B36" s="80"/>
      <c r="C36" s="274">
        <v>2</v>
      </c>
      <c r="D36" s="274" t="s">
        <v>40</v>
      </c>
      <c r="E36" s="277"/>
      <c r="F36" s="278">
        <f>SUM(E36*0.21)</f>
        <v>0</v>
      </c>
      <c r="G36" s="279">
        <f>SUM(E36:F36)</f>
        <v>0</v>
      </c>
      <c r="H36" s="280">
        <f>PRODUCT(E36*C36*2)</f>
        <v>0</v>
      </c>
      <c r="I36" s="278">
        <f>SUM(H36*0.21)</f>
        <v>0</v>
      </c>
      <c r="J36" s="281">
        <f>SUM(H36:I36)</f>
        <v>0</v>
      </c>
    </row>
    <row r="37" spans="1:10" x14ac:dyDescent="0.2">
      <c r="A37" s="64" t="s">
        <v>78</v>
      </c>
      <c r="B37" s="24" t="s">
        <v>79</v>
      </c>
      <c r="C37" s="275"/>
      <c r="D37" s="275"/>
      <c r="E37" s="277"/>
      <c r="F37" s="278"/>
      <c r="G37" s="279"/>
      <c r="H37" s="280"/>
      <c r="I37" s="278"/>
      <c r="J37" s="281"/>
    </row>
    <row r="38" spans="1:10" x14ac:dyDescent="0.2">
      <c r="A38" s="64"/>
      <c r="B38" s="24"/>
      <c r="C38" s="276"/>
      <c r="D38" s="276"/>
      <c r="E38" s="277"/>
      <c r="F38" s="278"/>
      <c r="G38" s="279"/>
      <c r="H38" s="280"/>
      <c r="I38" s="278"/>
      <c r="J38" s="281"/>
    </row>
    <row r="39" spans="1:10" x14ac:dyDescent="0.2">
      <c r="A39" s="59"/>
      <c r="B39" s="66"/>
      <c r="C39" s="282">
        <v>3</v>
      </c>
      <c r="D39" s="282" t="s">
        <v>40</v>
      </c>
      <c r="E39" s="277"/>
      <c r="F39" s="278">
        <f>SUM(E39*0.21)</f>
        <v>0</v>
      </c>
      <c r="G39" s="279">
        <f>SUM(E39:F39)</f>
        <v>0</v>
      </c>
      <c r="H39" s="280">
        <f>PRODUCT(E39*C39*2)</f>
        <v>0</v>
      </c>
      <c r="I39" s="278">
        <f>SUM(H39*0.21)</f>
        <v>0</v>
      </c>
      <c r="J39" s="281">
        <f>SUM(H39:I39)</f>
        <v>0</v>
      </c>
    </row>
    <row r="40" spans="1:10" x14ac:dyDescent="0.2">
      <c r="A40" s="64" t="s">
        <v>80</v>
      </c>
      <c r="B40" s="64" t="s">
        <v>79</v>
      </c>
      <c r="C40" s="275"/>
      <c r="D40" s="275"/>
      <c r="E40" s="277"/>
      <c r="F40" s="278"/>
      <c r="G40" s="279"/>
      <c r="H40" s="280"/>
      <c r="I40" s="278"/>
      <c r="J40" s="281"/>
    </row>
    <row r="41" spans="1:10" ht="13.5" thickBot="1" x14ac:dyDescent="0.25">
      <c r="A41" s="58"/>
      <c r="B41" s="65"/>
      <c r="C41" s="276"/>
      <c r="D41" s="276"/>
      <c r="E41" s="277"/>
      <c r="F41" s="278"/>
      <c r="G41" s="279"/>
      <c r="H41" s="280"/>
      <c r="I41" s="278"/>
      <c r="J41" s="281"/>
    </row>
    <row r="42" spans="1:10" ht="13.5" thickBot="1" x14ac:dyDescent="0.25">
      <c r="A42" s="29" t="s">
        <v>130</v>
      </c>
      <c r="B42" s="29"/>
      <c r="C42" s="28">
        <f>SUM(C36:C41)</f>
        <v>5</v>
      </c>
      <c r="D42" s="69" t="s">
        <v>40</v>
      </c>
      <c r="E42" s="62"/>
      <c r="F42" s="25"/>
      <c r="G42" s="81"/>
      <c r="H42" s="161">
        <f>SUM(H36:H41)</f>
        <v>0</v>
      </c>
      <c r="I42" s="162">
        <f>SUM(I36:I41)</f>
        <v>0</v>
      </c>
      <c r="J42" s="160">
        <f>SUM(J36:J41)</f>
        <v>0</v>
      </c>
    </row>
    <row r="45" spans="1:10" x14ac:dyDescent="0.2">
      <c r="A45" t="s">
        <v>69</v>
      </c>
      <c r="B45" s="158"/>
    </row>
  </sheetData>
  <mergeCells count="82">
    <mergeCell ref="J36:J38"/>
    <mergeCell ref="C39:C41"/>
    <mergeCell ref="D39:D41"/>
    <mergeCell ref="E39:E41"/>
    <mergeCell ref="F39:F41"/>
    <mergeCell ref="G39:G41"/>
    <mergeCell ref="H39:H41"/>
    <mergeCell ref="I39:I41"/>
    <mergeCell ref="J39:J41"/>
    <mergeCell ref="I29:I31"/>
    <mergeCell ref="J29:J31"/>
    <mergeCell ref="A34:J34"/>
    <mergeCell ref="C36:C38"/>
    <mergeCell ref="D36:D38"/>
    <mergeCell ref="E36:E38"/>
    <mergeCell ref="F36:F38"/>
    <mergeCell ref="G36:G38"/>
    <mergeCell ref="H36:H38"/>
    <mergeCell ref="I36:I38"/>
    <mergeCell ref="C29:C31"/>
    <mergeCell ref="D29:D31"/>
    <mergeCell ref="E29:E31"/>
    <mergeCell ref="F29:F31"/>
    <mergeCell ref="G29:G31"/>
    <mergeCell ref="H29:H31"/>
    <mergeCell ref="C26:C28"/>
    <mergeCell ref="D26:D28"/>
    <mergeCell ref="E26:E28"/>
    <mergeCell ref="F26:F28"/>
    <mergeCell ref="G26:G28"/>
    <mergeCell ref="H26:H28"/>
    <mergeCell ref="I26:I28"/>
    <mergeCell ref="J26:J28"/>
    <mergeCell ref="I20:I22"/>
    <mergeCell ref="J20:J22"/>
    <mergeCell ref="H23:H25"/>
    <mergeCell ref="I23:I25"/>
    <mergeCell ref="J23:J25"/>
    <mergeCell ref="H20:H22"/>
    <mergeCell ref="C23:C25"/>
    <mergeCell ref="D23:D25"/>
    <mergeCell ref="E23:E25"/>
    <mergeCell ref="F23:F25"/>
    <mergeCell ref="G23:G25"/>
    <mergeCell ref="C20:C22"/>
    <mergeCell ref="D20:D22"/>
    <mergeCell ref="E20:E22"/>
    <mergeCell ref="F20:F22"/>
    <mergeCell ref="G20:G22"/>
    <mergeCell ref="C17:C19"/>
    <mergeCell ref="D17:D19"/>
    <mergeCell ref="E17:E19"/>
    <mergeCell ref="F17:F19"/>
    <mergeCell ref="G17:G19"/>
    <mergeCell ref="H17:H19"/>
    <mergeCell ref="I17:I19"/>
    <mergeCell ref="J17:J19"/>
    <mergeCell ref="I11:I13"/>
    <mergeCell ref="J11:J13"/>
    <mergeCell ref="H14:H16"/>
    <mergeCell ref="I14:I16"/>
    <mergeCell ref="J14:J16"/>
    <mergeCell ref="H11:H13"/>
    <mergeCell ref="C14:C16"/>
    <mergeCell ref="D14:D16"/>
    <mergeCell ref="E14:E16"/>
    <mergeCell ref="F14:F16"/>
    <mergeCell ref="G14:G16"/>
    <mergeCell ref="C11:C13"/>
    <mergeCell ref="D11:D13"/>
    <mergeCell ref="E11:E13"/>
    <mergeCell ref="F11:F13"/>
    <mergeCell ref="G11:G13"/>
    <mergeCell ref="A6:J6"/>
    <mergeCell ref="C8:C10"/>
    <mergeCell ref="D8:D10"/>
    <mergeCell ref="E8:E10"/>
    <mergeCell ref="F8:F10"/>
    <mergeCell ref="G8:G10"/>
    <mergeCell ref="H8:H10"/>
    <mergeCell ref="I8:I10"/>
    <mergeCell ref="J8:J10"/>
  </mergeCells>
  <pageMargins left="0.7" right="0.7" top="0.78740157499999996" bottom="0.78740157499999996" header="0.3" footer="0.3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zoomScaleNormal="100" workbookViewId="0">
      <selection activeCell="B34" sqref="B34"/>
    </sheetView>
  </sheetViews>
  <sheetFormatPr defaultRowHeight="12.75" x14ac:dyDescent="0.2"/>
  <cols>
    <col min="1" max="1" width="22.140625" customWidth="1"/>
    <col min="2" max="2" width="14.7109375" customWidth="1"/>
    <col min="3" max="3" width="4.7109375" customWidth="1"/>
    <col min="4" max="4" width="12.28515625" customWidth="1"/>
    <col min="5" max="5" width="13.42578125" customWidth="1"/>
    <col min="6" max="7" width="13" customWidth="1"/>
  </cols>
  <sheetData>
    <row r="3" spans="1:10" ht="15.75" x14ac:dyDescent="0.25">
      <c r="A3" s="27" t="s">
        <v>131</v>
      </c>
      <c r="B3" s="27"/>
    </row>
    <row r="4" spans="1:10" ht="15" x14ac:dyDescent="0.25">
      <c r="A4" s="42" t="s">
        <v>81</v>
      </c>
    </row>
    <row r="5" spans="1:10" ht="13.5" thickBot="1" x14ac:dyDescent="0.25">
      <c r="A5" s="24"/>
      <c r="B5" s="24"/>
      <c r="C5" s="24"/>
      <c r="D5" s="24"/>
    </row>
    <row r="6" spans="1:10" ht="13.5" thickBot="1" x14ac:dyDescent="0.25">
      <c r="A6" s="271" t="s">
        <v>143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51.75" thickBot="1" x14ac:dyDescent="0.25">
      <c r="A7" s="72" t="s">
        <v>82</v>
      </c>
      <c r="B7" s="28" t="s">
        <v>33</v>
      </c>
      <c r="C7" s="28" t="s">
        <v>34</v>
      </c>
      <c r="D7" s="28" t="s">
        <v>63</v>
      </c>
      <c r="E7" s="61" t="s">
        <v>36</v>
      </c>
      <c r="F7" s="32" t="s">
        <v>37</v>
      </c>
      <c r="G7" s="71" t="s">
        <v>38</v>
      </c>
      <c r="H7" s="70" t="s">
        <v>5</v>
      </c>
      <c r="I7" s="33" t="s">
        <v>6</v>
      </c>
      <c r="J7" s="34" t="s">
        <v>7</v>
      </c>
    </row>
    <row r="8" spans="1:10" x14ac:dyDescent="0.2">
      <c r="A8" s="56"/>
      <c r="B8" s="63"/>
      <c r="C8" s="287">
        <v>33</v>
      </c>
      <c r="D8" s="290" t="s">
        <v>40</v>
      </c>
      <c r="E8" s="277"/>
      <c r="F8" s="278">
        <f>SUM(E8*0.21)</f>
        <v>0</v>
      </c>
      <c r="G8" s="279">
        <f>SUM(E8:F8)</f>
        <v>0</v>
      </c>
      <c r="H8" s="280">
        <f>PRODUCT(E8*C8*2)</f>
        <v>0</v>
      </c>
      <c r="I8" s="278">
        <f>SUM(H8*0.21)</f>
        <v>0</v>
      </c>
      <c r="J8" s="281">
        <f>SUM(H8:I8)</f>
        <v>0</v>
      </c>
    </row>
    <row r="9" spans="1:10" x14ac:dyDescent="0.2">
      <c r="A9" s="57"/>
      <c r="B9" s="64" t="s">
        <v>83</v>
      </c>
      <c r="C9" s="288"/>
      <c r="D9" s="291"/>
      <c r="E9" s="277"/>
      <c r="F9" s="278"/>
      <c r="G9" s="279"/>
      <c r="H9" s="280"/>
      <c r="I9" s="278"/>
      <c r="J9" s="281"/>
    </row>
    <row r="10" spans="1:10" ht="13.5" thickBot="1" x14ac:dyDescent="0.25">
      <c r="A10" s="60"/>
      <c r="B10" s="67"/>
      <c r="C10" s="289"/>
      <c r="D10" s="292"/>
      <c r="E10" s="277"/>
      <c r="F10" s="278"/>
      <c r="G10" s="279"/>
      <c r="H10" s="280"/>
      <c r="I10" s="278"/>
      <c r="J10" s="281"/>
    </row>
    <row r="11" spans="1:10" ht="13.5" thickBot="1" x14ac:dyDescent="0.25">
      <c r="A11" s="29" t="s">
        <v>132</v>
      </c>
      <c r="B11" s="68"/>
      <c r="C11" s="28">
        <f>SUM(C8)</f>
        <v>33</v>
      </c>
      <c r="D11" s="69" t="s">
        <v>40</v>
      </c>
      <c r="E11" s="62"/>
      <c r="F11" s="25"/>
      <c r="G11" s="26"/>
      <c r="H11" s="163">
        <f>SUM(H8)</f>
        <v>0</v>
      </c>
      <c r="I11" s="159">
        <f>SUM(I8)</f>
        <v>0</v>
      </c>
      <c r="J11" s="160">
        <f>SUM(J8)</f>
        <v>0</v>
      </c>
    </row>
    <row r="13" spans="1:10" ht="13.5" thickBot="1" x14ac:dyDescent="0.25"/>
    <row r="14" spans="1:10" ht="13.5" thickBot="1" x14ac:dyDescent="0.25">
      <c r="A14" s="283" t="s">
        <v>76</v>
      </c>
      <c r="B14" s="284"/>
      <c r="C14" s="284"/>
      <c r="D14" s="284"/>
      <c r="E14" s="284"/>
      <c r="F14" s="284"/>
      <c r="G14" s="284"/>
      <c r="H14" s="284"/>
      <c r="I14" s="284"/>
      <c r="J14" s="285"/>
    </row>
    <row r="15" spans="1:10" ht="51.75" thickBot="1" x14ac:dyDescent="0.25">
      <c r="A15" s="72" t="s">
        <v>82</v>
      </c>
      <c r="B15" s="79" t="s">
        <v>77</v>
      </c>
      <c r="C15" s="79" t="s">
        <v>34</v>
      </c>
      <c r="D15" s="79" t="s">
        <v>35</v>
      </c>
      <c r="E15" s="61" t="s">
        <v>36</v>
      </c>
      <c r="F15" s="32" t="s">
        <v>37</v>
      </c>
      <c r="G15" s="40" t="s">
        <v>38</v>
      </c>
      <c r="H15" s="41" t="s">
        <v>5</v>
      </c>
      <c r="I15" s="33" t="s">
        <v>6</v>
      </c>
      <c r="J15" s="34" t="s">
        <v>7</v>
      </c>
    </row>
    <row r="16" spans="1:10" x14ac:dyDescent="0.2">
      <c r="A16" s="75"/>
      <c r="B16" s="80"/>
      <c r="C16" s="274">
        <v>1</v>
      </c>
      <c r="D16" s="75"/>
      <c r="E16" s="277"/>
      <c r="F16" s="278">
        <f>SUM(E16*0.21)</f>
        <v>0</v>
      </c>
      <c r="G16" s="279">
        <f>SUM(E16:F16)</f>
        <v>0</v>
      </c>
      <c r="H16" s="280">
        <f>PRODUCT(E16*C16*2)</f>
        <v>0</v>
      </c>
      <c r="I16" s="278">
        <f>SUM(H16*0.21)</f>
        <v>0</v>
      </c>
      <c r="J16" s="281">
        <f>SUM(H16:I16)</f>
        <v>0</v>
      </c>
    </row>
    <row r="17" spans="1:10" x14ac:dyDescent="0.2">
      <c r="A17" s="87"/>
      <c r="B17" s="86"/>
      <c r="C17" s="275"/>
      <c r="D17" s="87"/>
      <c r="E17" s="277"/>
      <c r="F17" s="278"/>
      <c r="G17" s="279"/>
      <c r="H17" s="280"/>
      <c r="I17" s="278"/>
      <c r="J17" s="281"/>
    </row>
    <row r="18" spans="1:10" x14ac:dyDescent="0.2">
      <c r="A18" s="88" t="s">
        <v>84</v>
      </c>
      <c r="B18" s="89" t="s">
        <v>79</v>
      </c>
      <c r="C18" s="276"/>
      <c r="D18" s="182" t="s">
        <v>40</v>
      </c>
      <c r="E18" s="277"/>
      <c r="F18" s="278"/>
      <c r="G18" s="279"/>
      <c r="H18" s="280"/>
      <c r="I18" s="278"/>
      <c r="J18" s="281"/>
    </row>
    <row r="19" spans="1:10" x14ac:dyDescent="0.2">
      <c r="A19" s="85"/>
      <c r="B19" s="86"/>
      <c r="C19" s="282">
        <v>1</v>
      </c>
      <c r="D19" s="87"/>
      <c r="E19" s="277"/>
      <c r="F19" s="278">
        <f>SUM(E19*0.21)</f>
        <v>0</v>
      </c>
      <c r="G19" s="279">
        <f>SUM(E19:F19)</f>
        <v>0</v>
      </c>
      <c r="H19" s="280">
        <f>PRODUCT(E19*C19*2)</f>
        <v>0</v>
      </c>
      <c r="I19" s="278">
        <f>SUM(H19*0.21)</f>
        <v>0</v>
      </c>
      <c r="J19" s="281">
        <f>SUM(H19:I19)</f>
        <v>0</v>
      </c>
    </row>
    <row r="20" spans="1:10" x14ac:dyDescent="0.2">
      <c r="A20" s="85"/>
      <c r="B20" s="86"/>
      <c r="C20" s="275"/>
      <c r="D20" s="87"/>
      <c r="E20" s="277"/>
      <c r="F20" s="278"/>
      <c r="G20" s="279"/>
      <c r="H20" s="280"/>
      <c r="I20" s="278"/>
      <c r="J20" s="281"/>
    </row>
    <row r="21" spans="1:10" x14ac:dyDescent="0.2">
      <c r="A21" s="88" t="s">
        <v>85</v>
      </c>
      <c r="B21" s="89" t="s">
        <v>79</v>
      </c>
      <c r="C21" s="276"/>
      <c r="D21" s="182" t="s">
        <v>40</v>
      </c>
      <c r="E21" s="277"/>
      <c r="F21" s="278"/>
      <c r="G21" s="279"/>
      <c r="H21" s="280"/>
      <c r="I21" s="278"/>
      <c r="J21" s="281"/>
    </row>
    <row r="22" spans="1:10" x14ac:dyDescent="0.2">
      <c r="A22" s="84"/>
      <c r="B22" s="24"/>
      <c r="C22" s="282">
        <v>1</v>
      </c>
      <c r="D22" s="181"/>
      <c r="E22" s="277"/>
      <c r="F22" s="278">
        <f>SUM(E22*0.21)</f>
        <v>0</v>
      </c>
      <c r="G22" s="279">
        <f>SUM(E22:F22)</f>
        <v>0</v>
      </c>
      <c r="H22" s="280">
        <f>PRODUCT(E22*C22*2)</f>
        <v>0</v>
      </c>
      <c r="I22" s="278">
        <f>SUM(H22*0.21)</f>
        <v>0</v>
      </c>
      <c r="J22" s="281">
        <f>SUM(H22:I22)</f>
        <v>0</v>
      </c>
    </row>
    <row r="23" spans="1:10" x14ac:dyDescent="0.2">
      <c r="A23" s="84"/>
      <c r="B23" s="24"/>
      <c r="C23" s="275"/>
      <c r="D23" s="181"/>
      <c r="E23" s="277"/>
      <c r="F23" s="278"/>
      <c r="G23" s="279"/>
      <c r="H23" s="280"/>
      <c r="I23" s="278"/>
      <c r="J23" s="281"/>
    </row>
    <row r="24" spans="1:10" ht="13.5" thickBot="1" x14ac:dyDescent="0.25">
      <c r="A24" s="84" t="s">
        <v>86</v>
      </c>
      <c r="B24" s="24" t="s">
        <v>79</v>
      </c>
      <c r="C24" s="286"/>
      <c r="D24" s="181" t="s">
        <v>40</v>
      </c>
      <c r="E24" s="277"/>
      <c r="F24" s="278"/>
      <c r="G24" s="279"/>
      <c r="H24" s="280"/>
      <c r="I24" s="278"/>
      <c r="J24" s="281"/>
    </row>
    <row r="25" spans="1:10" ht="13.5" thickBot="1" x14ac:dyDescent="0.25">
      <c r="A25" s="29" t="s">
        <v>133</v>
      </c>
      <c r="B25" s="29"/>
      <c r="C25" s="28">
        <v>3</v>
      </c>
      <c r="D25" s="69" t="s">
        <v>40</v>
      </c>
      <c r="E25" s="62"/>
      <c r="F25" s="25"/>
      <c r="G25" s="81"/>
      <c r="H25" s="163">
        <f>SUM(H16:H24)</f>
        <v>0</v>
      </c>
      <c r="I25" s="159">
        <f>SUM(I16:I24)</f>
        <v>0</v>
      </c>
      <c r="J25" s="160">
        <f>SUM(J16:J24)</f>
        <v>0</v>
      </c>
    </row>
    <row r="30" spans="1:10" x14ac:dyDescent="0.2">
      <c r="A30" t="s">
        <v>69</v>
      </c>
      <c r="B30" s="158"/>
    </row>
  </sheetData>
  <mergeCells count="31">
    <mergeCell ref="C19:C21"/>
    <mergeCell ref="C22:C24"/>
    <mergeCell ref="E22:E24"/>
    <mergeCell ref="F22:F24"/>
    <mergeCell ref="G22:G24"/>
    <mergeCell ref="H22:H24"/>
    <mergeCell ref="I22:I24"/>
    <mergeCell ref="J22:J24"/>
    <mergeCell ref="E19:E21"/>
    <mergeCell ref="F19:F21"/>
    <mergeCell ref="G19:G21"/>
    <mergeCell ref="H19:H21"/>
    <mergeCell ref="I19:I21"/>
    <mergeCell ref="J19:J21"/>
    <mergeCell ref="A14:J14"/>
    <mergeCell ref="E16:E18"/>
    <mergeCell ref="F16:F18"/>
    <mergeCell ref="G16:G18"/>
    <mergeCell ref="H16:H18"/>
    <mergeCell ref="I16:I18"/>
    <mergeCell ref="J16:J18"/>
    <mergeCell ref="C16:C18"/>
    <mergeCell ref="A6:J6"/>
    <mergeCell ref="C8:C10"/>
    <mergeCell ref="D8:D10"/>
    <mergeCell ref="E8:E10"/>
    <mergeCell ref="F8:F10"/>
    <mergeCell ref="G8:G10"/>
    <mergeCell ref="H8:H10"/>
    <mergeCell ref="I8:I10"/>
    <mergeCell ref="J8:J10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zoomScaleNormal="100" workbookViewId="0">
      <selection activeCell="A29" sqref="A29"/>
    </sheetView>
  </sheetViews>
  <sheetFormatPr defaultRowHeight="12.75" x14ac:dyDescent="0.2"/>
  <cols>
    <col min="1" max="1" width="25" style="6" customWidth="1"/>
    <col min="2" max="2" width="20.28515625" style="6" customWidth="1"/>
    <col min="3" max="3" width="16.42578125" style="7" hidden="1" customWidth="1"/>
    <col min="4" max="6" width="14.5703125" style="7" hidden="1" customWidth="1"/>
    <col min="7" max="7" width="11.42578125" style="6" customWidth="1"/>
    <col min="8" max="8" width="11.7109375" style="6" customWidth="1"/>
    <col min="9" max="9" width="12.85546875" style="6" customWidth="1"/>
    <col min="10" max="11" width="11.85546875" style="6" customWidth="1"/>
    <col min="12" max="12" width="12.5703125" style="6" customWidth="1"/>
    <col min="13" max="16384" width="9.140625" style="6"/>
  </cols>
  <sheetData>
    <row r="1" spans="1:12" ht="29.25" customHeight="1" x14ac:dyDescent="0.35">
      <c r="A1" s="44" t="s">
        <v>87</v>
      </c>
      <c r="B1" s="35"/>
      <c r="C1" s="35"/>
      <c r="D1" s="35"/>
      <c r="E1" s="35"/>
      <c r="F1" s="35"/>
    </row>
    <row r="2" spans="1:12" s="3" customFormat="1" ht="20.25" x14ac:dyDescent="0.3">
      <c r="A2" s="42" t="s">
        <v>88</v>
      </c>
      <c r="B2" s="43"/>
      <c r="C2" s="43"/>
      <c r="D2" s="43"/>
      <c r="E2" s="43"/>
      <c r="F2" s="43"/>
    </row>
    <row r="3" spans="1:12" s="3" customFormat="1" ht="21" thickBot="1" x14ac:dyDescent="0.35">
      <c r="A3" s="36"/>
      <c r="B3" s="37"/>
      <c r="C3" s="37"/>
      <c r="D3" s="37"/>
      <c r="E3" s="37"/>
      <c r="F3" s="37"/>
    </row>
    <row r="4" spans="1:12" ht="15" x14ac:dyDescent="0.2">
      <c r="A4" s="225" t="s">
        <v>89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7"/>
    </row>
    <row r="5" spans="1:12" ht="15.75" thickBot="1" x14ac:dyDescent="0.25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30"/>
    </row>
    <row r="6" spans="1:12" s="1" customFormat="1" ht="39.75" thickBot="1" x14ac:dyDescent="0.3">
      <c r="A6" s="22" t="s">
        <v>33</v>
      </c>
      <c r="B6" s="22" t="s">
        <v>90</v>
      </c>
      <c r="C6" s="38"/>
      <c r="D6" s="38"/>
      <c r="E6" s="38"/>
      <c r="F6" s="39"/>
      <c r="G6" s="32" t="s">
        <v>36</v>
      </c>
      <c r="H6" s="32" t="s">
        <v>37</v>
      </c>
      <c r="I6" s="40" t="s">
        <v>38</v>
      </c>
      <c r="J6" s="41" t="s">
        <v>5</v>
      </c>
      <c r="K6" s="33" t="s">
        <v>6</v>
      </c>
      <c r="L6" s="34" t="s">
        <v>7</v>
      </c>
    </row>
    <row r="7" spans="1:12" s="1" customFormat="1" ht="15.75" thickBot="1" x14ac:dyDescent="0.3">
      <c r="A7" s="164"/>
      <c r="B7" s="165"/>
      <c r="C7" s="166"/>
      <c r="D7" s="166"/>
      <c r="E7" s="166"/>
      <c r="F7" s="167"/>
      <c r="G7" s="168"/>
      <c r="H7" s="76"/>
      <c r="I7" s="132"/>
      <c r="J7" s="133"/>
      <c r="K7" s="77"/>
      <c r="L7" s="134"/>
    </row>
    <row r="8" spans="1:12" s="2" customFormat="1" x14ac:dyDescent="0.2">
      <c r="A8" s="11" t="s">
        <v>91</v>
      </c>
      <c r="B8" s="231">
        <v>16</v>
      </c>
      <c r="C8" s="117"/>
      <c r="D8" s="117"/>
      <c r="E8" s="117"/>
      <c r="F8" s="118"/>
      <c r="G8" s="237"/>
      <c r="H8" s="293">
        <f>SUM(G8*0.21)</f>
        <v>0</v>
      </c>
      <c r="I8" s="294">
        <f>SUM(G8:H8)</f>
        <v>0</v>
      </c>
      <c r="J8" s="295">
        <f>PRODUCT(G8*B8*3)</f>
        <v>0</v>
      </c>
      <c r="K8" s="293">
        <f>SUM(J8*0.21)</f>
        <v>0</v>
      </c>
      <c r="L8" s="296">
        <f>SUM(J8:K8)</f>
        <v>0</v>
      </c>
    </row>
    <row r="9" spans="1:12" ht="12.75" customHeight="1" x14ac:dyDescent="0.2">
      <c r="A9" s="12" t="s">
        <v>92</v>
      </c>
      <c r="B9" s="232"/>
      <c r="C9" s="119"/>
      <c r="D9" s="119"/>
      <c r="E9" s="119"/>
      <c r="F9" s="120"/>
      <c r="G9" s="238"/>
      <c r="H9" s="278"/>
      <c r="I9" s="279"/>
      <c r="J9" s="280"/>
      <c r="K9" s="278"/>
      <c r="L9" s="281"/>
    </row>
    <row r="10" spans="1:12" ht="12.75" customHeight="1" x14ac:dyDescent="0.2">
      <c r="A10" s="13"/>
      <c r="B10" s="233"/>
      <c r="C10" s="121"/>
      <c r="D10" s="121"/>
      <c r="E10" s="121"/>
      <c r="F10" s="122"/>
      <c r="G10" s="239"/>
      <c r="H10" s="278"/>
      <c r="I10" s="279"/>
      <c r="J10" s="280"/>
      <c r="K10" s="278"/>
      <c r="L10" s="281"/>
    </row>
    <row r="11" spans="1:12" x14ac:dyDescent="0.2">
      <c r="A11" s="15" t="s">
        <v>93</v>
      </c>
      <c r="B11" s="232">
        <v>16</v>
      </c>
      <c r="C11" s="119"/>
      <c r="D11" s="119"/>
      <c r="E11" s="119"/>
      <c r="F11" s="120"/>
      <c r="G11" s="255"/>
      <c r="H11" s="242">
        <f>SUM(G11*0.21)</f>
        <v>0</v>
      </c>
      <c r="I11" s="300">
        <f>SUM(G11:H11)</f>
        <v>0</v>
      </c>
      <c r="J11" s="248">
        <f>PRODUCT(G11*B11)</f>
        <v>0</v>
      </c>
      <c r="K11" s="242">
        <f>SUM(J11*0.21)</f>
        <v>0</v>
      </c>
      <c r="L11" s="245">
        <f>SUM(J11:K11)</f>
        <v>0</v>
      </c>
    </row>
    <row r="12" spans="1:12" x14ac:dyDescent="0.2">
      <c r="A12" s="15" t="s">
        <v>94</v>
      </c>
      <c r="B12" s="232"/>
      <c r="C12" s="119"/>
      <c r="D12" s="119"/>
      <c r="E12" s="119"/>
      <c r="F12" s="120"/>
      <c r="G12" s="277"/>
      <c r="H12" s="278"/>
      <c r="I12" s="279"/>
      <c r="J12" s="280"/>
      <c r="K12" s="278"/>
      <c r="L12" s="281"/>
    </row>
    <row r="13" spans="1:12" ht="13.5" thickBot="1" x14ac:dyDescent="0.25">
      <c r="A13" s="17" t="s">
        <v>95</v>
      </c>
      <c r="B13" s="270"/>
      <c r="C13" s="169"/>
      <c r="D13" s="169"/>
      <c r="E13" s="169"/>
      <c r="F13" s="170"/>
      <c r="G13" s="298"/>
      <c r="H13" s="299"/>
      <c r="I13" s="301"/>
      <c r="J13" s="302"/>
      <c r="K13" s="299"/>
      <c r="L13" s="297"/>
    </row>
    <row r="14" spans="1:12" x14ac:dyDescent="0.2">
      <c r="A14" s="9"/>
      <c r="B14" s="9"/>
      <c r="C14" s="14"/>
      <c r="D14" s="10"/>
      <c r="E14" s="10"/>
      <c r="F14" s="10"/>
    </row>
    <row r="15" spans="1:12" ht="13.5" thickBot="1" x14ac:dyDescent="0.25">
      <c r="A15" s="9"/>
      <c r="B15" s="9"/>
      <c r="C15" s="14"/>
      <c r="D15" s="10"/>
      <c r="E15" s="10"/>
      <c r="F15" s="10"/>
    </row>
    <row r="16" spans="1:12" ht="15" x14ac:dyDescent="0.2">
      <c r="A16" s="225" t="s">
        <v>96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7"/>
    </row>
    <row r="17" spans="1:12" ht="15.75" thickBot="1" x14ac:dyDescent="0.25">
      <c r="A17" s="228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30"/>
    </row>
    <row r="18" spans="1:12" ht="39.75" thickBot="1" x14ac:dyDescent="0.3">
      <c r="A18" s="22" t="s">
        <v>33</v>
      </c>
      <c r="B18" s="22" t="s">
        <v>90</v>
      </c>
      <c r="C18" s="38"/>
      <c r="D18" s="38"/>
      <c r="E18" s="38"/>
      <c r="F18" s="39"/>
      <c r="G18" s="32" t="s">
        <v>36</v>
      </c>
      <c r="H18" s="32" t="s">
        <v>37</v>
      </c>
      <c r="I18" s="40" t="s">
        <v>38</v>
      </c>
      <c r="J18" s="41" t="s">
        <v>5</v>
      </c>
      <c r="K18" s="33" t="s">
        <v>6</v>
      </c>
      <c r="L18" s="34" t="s">
        <v>7</v>
      </c>
    </row>
    <row r="19" spans="1:12" x14ac:dyDescent="0.2">
      <c r="A19" s="11" t="s">
        <v>97</v>
      </c>
      <c r="B19" s="231">
        <v>8</v>
      </c>
      <c r="C19" s="117"/>
      <c r="D19" s="117"/>
      <c r="E19" s="117"/>
      <c r="F19" s="118"/>
      <c r="G19" s="237"/>
      <c r="H19" s="293">
        <f>SUM(G19*0.21)</f>
        <v>0</v>
      </c>
      <c r="I19" s="294">
        <f>SUM(G19:H19)</f>
        <v>0</v>
      </c>
      <c r="J19" s="295">
        <f>PRODUCT(G19*B19*3)</f>
        <v>0</v>
      </c>
      <c r="K19" s="293">
        <f>SUM(J19*0.21)</f>
        <v>0</v>
      </c>
      <c r="L19" s="296">
        <f>SUM(J19:K19)</f>
        <v>0</v>
      </c>
    </row>
    <row r="20" spans="1:12" ht="15.75" customHeight="1" x14ac:dyDescent="0.2">
      <c r="A20" s="12" t="s">
        <v>92</v>
      </c>
      <c r="B20" s="232"/>
      <c r="C20" s="119"/>
      <c r="D20" s="119"/>
      <c r="E20" s="119"/>
      <c r="F20" s="120"/>
      <c r="G20" s="238"/>
      <c r="H20" s="278"/>
      <c r="I20" s="279"/>
      <c r="J20" s="280"/>
      <c r="K20" s="278"/>
      <c r="L20" s="281"/>
    </row>
    <row r="21" spans="1:12" x14ac:dyDescent="0.2">
      <c r="A21" s="13"/>
      <c r="B21" s="233"/>
      <c r="C21" s="121"/>
      <c r="D21" s="121"/>
      <c r="E21" s="121"/>
      <c r="F21" s="122"/>
      <c r="G21" s="239"/>
      <c r="H21" s="278"/>
      <c r="I21" s="279"/>
      <c r="J21" s="280"/>
      <c r="K21" s="278"/>
      <c r="L21" s="281"/>
    </row>
    <row r="22" spans="1:12" x14ac:dyDescent="0.2">
      <c r="A22" s="15" t="s">
        <v>93</v>
      </c>
      <c r="B22" s="232">
        <v>8</v>
      </c>
      <c r="C22" s="119"/>
      <c r="D22" s="119"/>
      <c r="E22" s="119"/>
      <c r="F22" s="120"/>
      <c r="G22" s="255"/>
      <c r="H22" s="242">
        <f>SUM(G22*0.21)</f>
        <v>0</v>
      </c>
      <c r="I22" s="300">
        <f>SUM(G22:H22)</f>
        <v>0</v>
      </c>
      <c r="J22" s="248">
        <f>PRODUCT(G22*B22)</f>
        <v>0</v>
      </c>
      <c r="K22" s="242">
        <f>SUM(J22*0.21)</f>
        <v>0</v>
      </c>
      <c r="L22" s="245">
        <f>SUM(J22:K22)</f>
        <v>0</v>
      </c>
    </row>
    <row r="23" spans="1:12" x14ac:dyDescent="0.2">
      <c r="A23" s="15" t="s">
        <v>94</v>
      </c>
      <c r="B23" s="232"/>
      <c r="C23" s="119"/>
      <c r="D23" s="119"/>
      <c r="E23" s="119"/>
      <c r="F23" s="120"/>
      <c r="G23" s="277"/>
      <c r="H23" s="278"/>
      <c r="I23" s="279"/>
      <c r="J23" s="280"/>
      <c r="K23" s="278"/>
      <c r="L23" s="281"/>
    </row>
    <row r="24" spans="1:12" ht="13.5" thickBot="1" x14ac:dyDescent="0.25">
      <c r="A24" s="17" t="s">
        <v>95</v>
      </c>
      <c r="B24" s="270"/>
      <c r="C24" s="169"/>
      <c r="D24" s="169"/>
      <c r="E24" s="169"/>
      <c r="F24" s="170"/>
      <c r="G24" s="298"/>
      <c r="H24" s="299"/>
      <c r="I24" s="301"/>
      <c r="J24" s="302"/>
      <c r="K24" s="299"/>
      <c r="L24" s="297"/>
    </row>
    <row r="25" spans="1:12" x14ac:dyDescent="0.2">
      <c r="A25" s="9"/>
      <c r="B25" s="9"/>
      <c r="C25" s="14"/>
      <c r="D25" s="10"/>
      <c r="E25" s="10"/>
      <c r="F25" s="10"/>
    </row>
    <row r="26" spans="1:12" x14ac:dyDescent="0.2">
      <c r="A26" t="s">
        <v>69</v>
      </c>
      <c r="B26" s="158"/>
    </row>
  </sheetData>
  <mergeCells count="32">
    <mergeCell ref="L22:L24"/>
    <mergeCell ref="B22:B24"/>
    <mergeCell ref="G22:G24"/>
    <mergeCell ref="H22:H24"/>
    <mergeCell ref="I22:I24"/>
    <mergeCell ref="J22:J24"/>
    <mergeCell ref="K22:K24"/>
    <mergeCell ref="L11:L13"/>
    <mergeCell ref="A16:L16"/>
    <mergeCell ref="A17:L17"/>
    <mergeCell ref="B19:B21"/>
    <mergeCell ref="G19:G21"/>
    <mergeCell ref="H19:H21"/>
    <mergeCell ref="I19:I21"/>
    <mergeCell ref="J19:J21"/>
    <mergeCell ref="K19:K21"/>
    <mergeCell ref="L19:L21"/>
    <mergeCell ref="B11:B13"/>
    <mergeCell ref="G11:G13"/>
    <mergeCell ref="H11:H13"/>
    <mergeCell ref="I11:I13"/>
    <mergeCell ref="J11:J13"/>
    <mergeCell ref="K11:K13"/>
    <mergeCell ref="A4:L4"/>
    <mergeCell ref="A5:L5"/>
    <mergeCell ref="B8:B10"/>
    <mergeCell ref="G8:G10"/>
    <mergeCell ref="H8:H10"/>
    <mergeCell ref="I8:I10"/>
    <mergeCell ref="J8:J10"/>
    <mergeCell ref="K8:K10"/>
    <mergeCell ref="L8:L10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Normal="100" workbookViewId="0">
      <selection activeCell="B24" sqref="B24"/>
    </sheetView>
  </sheetViews>
  <sheetFormatPr defaultRowHeight="12.75" x14ac:dyDescent="0.2"/>
  <cols>
    <col min="1" max="1" width="25" customWidth="1"/>
    <col min="2" max="2" width="21.5703125" customWidth="1"/>
    <col min="3" max="3" width="16.7109375" customWidth="1"/>
    <col min="4" max="4" width="15.85546875" customWidth="1"/>
    <col min="5" max="5" width="13" customWidth="1"/>
    <col min="6" max="6" width="14.140625" customWidth="1"/>
    <col min="7" max="7" width="15.85546875" customWidth="1"/>
    <col min="8" max="8" width="13.42578125" customWidth="1"/>
  </cols>
  <sheetData>
    <row r="1" spans="1:8" ht="23.25" x14ac:dyDescent="0.35">
      <c r="A1" s="44" t="s">
        <v>98</v>
      </c>
      <c r="B1" s="35"/>
      <c r="C1" s="6"/>
      <c r="D1" s="6"/>
      <c r="E1" s="6"/>
      <c r="F1" s="6"/>
      <c r="G1" s="6"/>
      <c r="H1" s="6"/>
    </row>
    <row r="2" spans="1:8" ht="20.25" x14ac:dyDescent="0.3">
      <c r="A2" s="42" t="s">
        <v>151</v>
      </c>
      <c r="B2" s="43"/>
      <c r="C2" s="3"/>
      <c r="D2" s="3"/>
      <c r="E2" s="3"/>
      <c r="F2" s="3"/>
      <c r="G2" s="3"/>
      <c r="H2" s="3"/>
    </row>
    <row r="3" spans="1:8" ht="21" thickBot="1" x14ac:dyDescent="0.35">
      <c r="A3" s="36"/>
      <c r="B3" s="37"/>
      <c r="C3" s="3"/>
      <c r="D3" s="3"/>
      <c r="E3" s="3"/>
      <c r="F3" s="3"/>
      <c r="G3" s="3"/>
      <c r="H3" s="3"/>
    </row>
    <row r="4" spans="1:8" ht="15" x14ac:dyDescent="0.2">
      <c r="A4" s="225" t="s">
        <v>151</v>
      </c>
      <c r="B4" s="226"/>
      <c r="C4" s="226"/>
      <c r="D4" s="226"/>
      <c r="E4" s="226"/>
      <c r="F4" s="226"/>
      <c r="G4" s="226"/>
      <c r="H4" s="227"/>
    </row>
    <row r="5" spans="1:8" ht="15.75" thickBot="1" x14ac:dyDescent="0.25">
      <c r="A5" s="228"/>
      <c r="B5" s="229"/>
      <c r="C5" s="229"/>
      <c r="D5" s="229"/>
      <c r="E5" s="229"/>
      <c r="F5" s="229"/>
      <c r="G5" s="229"/>
      <c r="H5" s="230"/>
    </row>
    <row r="6" spans="1:8" ht="33" customHeight="1" thickBot="1" x14ac:dyDescent="0.25">
      <c r="A6" s="22" t="s">
        <v>33</v>
      </c>
      <c r="B6" s="22" t="s">
        <v>90</v>
      </c>
      <c r="C6" s="200" t="s">
        <v>36</v>
      </c>
      <c r="D6" s="200" t="s">
        <v>37</v>
      </c>
      <c r="E6" s="201" t="s">
        <v>38</v>
      </c>
      <c r="F6" s="202" t="s">
        <v>5</v>
      </c>
      <c r="G6" s="203" t="s">
        <v>6</v>
      </c>
      <c r="H6" s="204" t="s">
        <v>7</v>
      </c>
    </row>
    <row r="7" spans="1:8" x14ac:dyDescent="0.2">
      <c r="A7" s="11" t="s">
        <v>91</v>
      </c>
      <c r="B7" s="251">
        <v>100</v>
      </c>
      <c r="C7" s="303"/>
      <c r="D7" s="293">
        <f>SUM(C7*0.21)</f>
        <v>0</v>
      </c>
      <c r="E7" s="294">
        <f>SUM(C7:D7)</f>
        <v>0</v>
      </c>
      <c r="F7" s="295">
        <f>PRODUCT(C7*B7)</f>
        <v>0</v>
      </c>
      <c r="G7" s="293">
        <f>SUM(F7*0.21)</f>
        <v>0</v>
      </c>
      <c r="H7" s="296">
        <f>SUM(F7:G7)</f>
        <v>0</v>
      </c>
    </row>
    <row r="8" spans="1:8" x14ac:dyDescent="0.2">
      <c r="A8" s="12" t="s">
        <v>92</v>
      </c>
      <c r="B8" s="232"/>
      <c r="C8" s="277"/>
      <c r="D8" s="278"/>
      <c r="E8" s="279"/>
      <c r="F8" s="280"/>
      <c r="G8" s="278"/>
      <c r="H8" s="281"/>
    </row>
    <row r="9" spans="1:8" x14ac:dyDescent="0.2">
      <c r="A9" s="13"/>
      <c r="B9" s="233"/>
      <c r="C9" s="277"/>
      <c r="D9" s="278"/>
      <c r="E9" s="279"/>
      <c r="F9" s="280"/>
      <c r="G9" s="278"/>
      <c r="H9" s="281"/>
    </row>
    <row r="10" spans="1:8" x14ac:dyDescent="0.2">
      <c r="A10" s="12" t="s">
        <v>93</v>
      </c>
      <c r="B10" s="251">
        <v>10</v>
      </c>
      <c r="C10" s="277"/>
      <c r="D10" s="278">
        <f>SUM(C10*0.21)</f>
        <v>0</v>
      </c>
      <c r="E10" s="279">
        <f>SUM(C10:D10)</f>
        <v>0</v>
      </c>
      <c r="F10" s="280">
        <f>PRODUCT(C10*B10)</f>
        <v>0</v>
      </c>
      <c r="G10" s="278">
        <f>SUM(F10*0.21)</f>
        <v>0</v>
      </c>
      <c r="H10" s="281">
        <f>SUM(F10:G10)</f>
        <v>0</v>
      </c>
    </row>
    <row r="11" spans="1:8" x14ac:dyDescent="0.2">
      <c r="A11" s="12" t="s">
        <v>94</v>
      </c>
      <c r="B11" s="232"/>
      <c r="C11" s="277"/>
      <c r="D11" s="278"/>
      <c r="E11" s="279"/>
      <c r="F11" s="280"/>
      <c r="G11" s="278"/>
      <c r="H11" s="281"/>
    </row>
    <row r="12" spans="1:8" x14ac:dyDescent="0.2">
      <c r="A12" s="5" t="s">
        <v>95</v>
      </c>
      <c r="B12" s="233"/>
      <c r="C12" s="277"/>
      <c r="D12" s="278"/>
      <c r="E12" s="279"/>
      <c r="F12" s="280"/>
      <c r="G12" s="278"/>
      <c r="H12" s="281"/>
    </row>
    <row r="13" spans="1:8" x14ac:dyDescent="0.2">
      <c r="A13" s="12" t="s">
        <v>155</v>
      </c>
      <c r="B13" s="251">
        <v>10</v>
      </c>
      <c r="C13" s="255"/>
      <c r="D13" s="242">
        <f>SUM(C13*0.21)</f>
        <v>0</v>
      </c>
      <c r="E13" s="300">
        <f>SUM(C13:D13)</f>
        <v>0</v>
      </c>
      <c r="F13" s="248">
        <f>PRODUCT(C13*B13)</f>
        <v>0</v>
      </c>
      <c r="G13" s="242">
        <f>SUM(F13*0.21)</f>
        <v>0</v>
      </c>
      <c r="H13" s="245">
        <f>SUM(F13:G13)</f>
        <v>0</v>
      </c>
    </row>
    <row r="14" spans="1:8" x14ac:dyDescent="0.2">
      <c r="A14" s="12" t="s">
        <v>95</v>
      </c>
      <c r="B14" s="232"/>
      <c r="C14" s="277"/>
      <c r="D14" s="278"/>
      <c r="E14" s="279"/>
      <c r="F14" s="280"/>
      <c r="G14" s="278"/>
      <c r="H14" s="281"/>
    </row>
    <row r="15" spans="1:8" ht="13.5" thickBot="1" x14ac:dyDescent="0.25">
      <c r="A15" s="17"/>
      <c r="B15" s="270"/>
      <c r="C15" s="298"/>
      <c r="D15" s="299"/>
      <c r="E15" s="301"/>
      <c r="F15" s="302"/>
      <c r="G15" s="299"/>
      <c r="H15" s="297"/>
    </row>
    <row r="18" spans="1:6" s="6" customFormat="1" x14ac:dyDescent="0.2">
      <c r="A18" t="s">
        <v>69</v>
      </c>
      <c r="B18" s="158"/>
      <c r="C18" s="7"/>
      <c r="D18" s="7"/>
      <c r="E18" s="7"/>
      <c r="F18" s="7"/>
    </row>
  </sheetData>
  <mergeCells count="23">
    <mergeCell ref="G13:G15"/>
    <mergeCell ref="H13:H15"/>
    <mergeCell ref="B13:B15"/>
    <mergeCell ref="C13:C15"/>
    <mergeCell ref="D13:D15"/>
    <mergeCell ref="E13:E15"/>
    <mergeCell ref="F13:F15"/>
    <mergeCell ref="H10:H12"/>
    <mergeCell ref="A4:H4"/>
    <mergeCell ref="B7:B9"/>
    <mergeCell ref="C7:C9"/>
    <mergeCell ref="D7:D9"/>
    <mergeCell ref="E7:E9"/>
    <mergeCell ref="F7:F9"/>
    <mergeCell ref="G7:G9"/>
    <mergeCell ref="H7:H9"/>
    <mergeCell ref="B10:B12"/>
    <mergeCell ref="C10:C12"/>
    <mergeCell ref="D10:D12"/>
    <mergeCell ref="E10:E12"/>
    <mergeCell ref="F10:F12"/>
    <mergeCell ref="A5:H5"/>
    <mergeCell ref="G10:G12"/>
  </mergeCells>
  <pageMargins left="0.7" right="0.7" top="0.78740157499999996" bottom="0.78740157499999996" header="0.3" footer="0.3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Normal="100" workbookViewId="0">
      <selection activeCell="A24" sqref="A24"/>
    </sheetView>
  </sheetViews>
  <sheetFormatPr defaultRowHeight="12.75" x14ac:dyDescent="0.2"/>
  <cols>
    <col min="1" max="1" width="40.7109375" style="6" customWidth="1"/>
    <col min="2" max="2" width="20.28515625" style="6" customWidth="1"/>
    <col min="3" max="3" width="16.42578125" style="7" hidden="1" customWidth="1"/>
    <col min="4" max="6" width="14.5703125" style="7" hidden="1" customWidth="1"/>
    <col min="7" max="8" width="11.42578125" style="6" customWidth="1"/>
    <col min="9" max="9" width="11.7109375" style="6" customWidth="1"/>
    <col min="10" max="10" width="12.85546875" style="6" customWidth="1"/>
    <col min="11" max="16384" width="9.140625" style="6"/>
  </cols>
  <sheetData>
    <row r="1" spans="1:10" ht="29.25" customHeight="1" x14ac:dyDescent="0.35">
      <c r="A1" s="44" t="s">
        <v>162</v>
      </c>
      <c r="B1" s="35"/>
      <c r="C1" s="35"/>
      <c r="D1" s="35"/>
      <c r="E1" s="35"/>
      <c r="F1" s="35"/>
    </row>
    <row r="2" spans="1:10" s="3" customFormat="1" ht="20.25" x14ac:dyDescent="0.3">
      <c r="A2" s="42" t="s">
        <v>99</v>
      </c>
      <c r="B2" s="43"/>
      <c r="C2" s="43"/>
      <c r="D2" s="43"/>
      <c r="E2" s="43"/>
      <c r="F2" s="43"/>
    </row>
    <row r="3" spans="1:10" s="3" customFormat="1" ht="21" thickBot="1" x14ac:dyDescent="0.35">
      <c r="A3" s="36"/>
      <c r="B3" s="37"/>
      <c r="C3" s="37"/>
      <c r="D3" s="37"/>
      <c r="E3" s="37"/>
      <c r="F3" s="37"/>
    </row>
    <row r="4" spans="1:10" ht="15" x14ac:dyDescent="0.2">
      <c r="A4" s="225" t="s">
        <v>100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0" ht="15.75" thickBot="1" x14ac:dyDescent="0.25">
      <c r="A5" s="228"/>
      <c r="B5" s="229"/>
      <c r="C5" s="229"/>
      <c r="D5" s="229"/>
      <c r="E5" s="229"/>
      <c r="F5" s="229"/>
      <c r="G5" s="229"/>
      <c r="H5" s="229"/>
      <c r="I5" s="229"/>
      <c r="J5" s="230"/>
    </row>
    <row r="6" spans="1:10" s="1" customFormat="1" ht="90.75" thickBot="1" x14ac:dyDescent="0.3">
      <c r="A6" s="22" t="s">
        <v>101</v>
      </c>
      <c r="B6" s="171" t="s">
        <v>102</v>
      </c>
      <c r="C6" s="38"/>
      <c r="D6" s="38"/>
      <c r="E6" s="38"/>
      <c r="F6" s="39"/>
      <c r="G6" s="40" t="s">
        <v>103</v>
      </c>
      <c r="H6" s="172" t="s">
        <v>104</v>
      </c>
      <c r="I6" s="32" t="s">
        <v>105</v>
      </c>
      <c r="J6" s="71" t="s">
        <v>106</v>
      </c>
    </row>
    <row r="7" spans="1:10" s="1" customFormat="1" ht="15.75" thickBot="1" x14ac:dyDescent="0.3">
      <c r="A7" s="165"/>
      <c r="B7" s="173"/>
      <c r="C7" s="166"/>
      <c r="D7" s="166"/>
      <c r="E7" s="166"/>
      <c r="F7" s="167"/>
      <c r="G7" s="83"/>
      <c r="H7" s="174"/>
      <c r="I7" s="76"/>
      <c r="J7" s="55"/>
    </row>
    <row r="8" spans="1:10" s="2" customFormat="1" x14ac:dyDescent="0.2">
      <c r="A8" s="175" t="s">
        <v>107</v>
      </c>
      <c r="B8" s="295">
        <v>150000</v>
      </c>
      <c r="C8" s="117"/>
      <c r="D8" s="117"/>
      <c r="E8" s="117"/>
      <c r="F8" s="118"/>
      <c r="G8" s="304"/>
      <c r="H8" s="295">
        <f>SUM(B8-(B8*G8))</f>
        <v>150000</v>
      </c>
      <c r="I8" s="293">
        <f>SUM(H8*0.21)</f>
        <v>31500</v>
      </c>
      <c r="J8" s="296">
        <f>SUM(G8:I8)</f>
        <v>181500</v>
      </c>
    </row>
    <row r="9" spans="1:10" s="2" customFormat="1" x14ac:dyDescent="0.2">
      <c r="A9" s="4" t="s">
        <v>108</v>
      </c>
      <c r="B9" s="248"/>
      <c r="C9" s="176"/>
      <c r="D9" s="176"/>
      <c r="E9" s="176"/>
      <c r="F9" s="177"/>
      <c r="G9" s="305"/>
      <c r="H9" s="248"/>
      <c r="I9" s="242"/>
      <c r="J9" s="245"/>
    </row>
    <row r="10" spans="1:10" ht="12.75" customHeight="1" x14ac:dyDescent="0.2">
      <c r="A10" s="4" t="s">
        <v>109</v>
      </c>
      <c r="B10" s="280"/>
      <c r="C10" s="119"/>
      <c r="D10" s="119"/>
      <c r="E10" s="119"/>
      <c r="F10" s="120"/>
      <c r="G10" s="305"/>
      <c r="H10" s="280"/>
      <c r="I10" s="278"/>
      <c r="J10" s="281"/>
    </row>
    <row r="11" spans="1:10" ht="12.75" customHeight="1" x14ac:dyDescent="0.2">
      <c r="A11" s="5" t="s">
        <v>110</v>
      </c>
      <c r="B11" s="280"/>
      <c r="C11" s="121"/>
      <c r="D11" s="121"/>
      <c r="E11" s="121"/>
      <c r="F11" s="122"/>
      <c r="G11" s="306"/>
      <c r="H11" s="280"/>
      <c r="I11" s="278"/>
      <c r="J11" s="281"/>
    </row>
    <row r="12" spans="1:10" x14ac:dyDescent="0.2">
      <c r="A12" s="178" t="s">
        <v>111</v>
      </c>
      <c r="B12" s="280">
        <v>100000</v>
      </c>
      <c r="C12" s="119"/>
      <c r="D12" s="119"/>
      <c r="E12" s="119"/>
      <c r="F12" s="120"/>
      <c r="G12" s="307"/>
      <c r="H12" s="280">
        <f>SUM(B12-(B12*G12))</f>
        <v>100000</v>
      </c>
      <c r="I12" s="278">
        <f>SUM(H12*0.21)</f>
        <v>21000</v>
      </c>
      <c r="J12" s="281">
        <f>SUM(G12:I12)</f>
        <v>121000</v>
      </c>
    </row>
    <row r="13" spans="1:10" x14ac:dyDescent="0.2">
      <c r="A13" s="15" t="s">
        <v>112</v>
      </c>
      <c r="B13" s="248"/>
      <c r="C13" s="119"/>
      <c r="D13" s="119"/>
      <c r="E13" s="119"/>
      <c r="F13" s="120"/>
      <c r="G13" s="308"/>
      <c r="H13" s="248"/>
      <c r="I13" s="242"/>
      <c r="J13" s="245"/>
    </row>
    <row r="14" spans="1:10" x14ac:dyDescent="0.2">
      <c r="A14" s="4" t="s">
        <v>113</v>
      </c>
      <c r="B14" s="280"/>
      <c r="C14" s="119"/>
      <c r="D14" s="119"/>
      <c r="E14" s="119"/>
      <c r="F14" s="120"/>
      <c r="G14" s="307"/>
      <c r="H14" s="280"/>
      <c r="I14" s="278"/>
      <c r="J14" s="281"/>
    </row>
    <row r="15" spans="1:10" ht="13.5" thickBot="1" x14ac:dyDescent="0.25">
      <c r="A15" s="4" t="s">
        <v>114</v>
      </c>
      <c r="B15" s="280"/>
      <c r="C15" s="169"/>
      <c r="D15" s="169"/>
      <c r="E15" s="169"/>
      <c r="F15" s="170"/>
      <c r="G15" s="307"/>
      <c r="H15" s="280"/>
      <c r="I15" s="278"/>
      <c r="J15" s="281"/>
    </row>
    <row r="16" spans="1:10" x14ac:dyDescent="0.2">
      <c r="A16" s="205" t="s">
        <v>146</v>
      </c>
      <c r="B16" s="248">
        <v>100000</v>
      </c>
      <c r="C16" s="119"/>
      <c r="D16" s="119"/>
      <c r="E16" s="119"/>
      <c r="F16" s="120"/>
      <c r="G16" s="308"/>
      <c r="H16" s="248">
        <f>SUM(B16-(B16*G16))</f>
        <v>100000</v>
      </c>
      <c r="I16" s="242">
        <f>SUM(H16*0.21)</f>
        <v>21000</v>
      </c>
      <c r="J16" s="245">
        <f>SUM(G16:I16)</f>
        <v>121000</v>
      </c>
    </row>
    <row r="17" spans="1:10" x14ac:dyDescent="0.2">
      <c r="A17" s="206" t="s">
        <v>150</v>
      </c>
      <c r="B17" s="248"/>
      <c r="C17" s="119"/>
      <c r="D17" s="119"/>
      <c r="E17" s="119"/>
      <c r="F17" s="120"/>
      <c r="G17" s="308"/>
      <c r="H17" s="248"/>
      <c r="I17" s="242"/>
      <c r="J17" s="245"/>
    </row>
    <row r="18" spans="1:10" x14ac:dyDescent="0.2">
      <c r="A18" s="206" t="s">
        <v>148</v>
      </c>
      <c r="B18" s="280"/>
      <c r="C18" s="119"/>
      <c r="D18" s="119"/>
      <c r="E18" s="119"/>
      <c r="F18" s="120"/>
      <c r="G18" s="307"/>
      <c r="H18" s="280"/>
      <c r="I18" s="278"/>
      <c r="J18" s="281"/>
    </row>
    <row r="19" spans="1:10" ht="13.5" thickBot="1" x14ac:dyDescent="0.25">
      <c r="A19" s="207" t="s">
        <v>149</v>
      </c>
      <c r="B19" s="302"/>
      <c r="C19" s="169"/>
      <c r="D19" s="169"/>
      <c r="E19" s="169"/>
      <c r="F19" s="170"/>
      <c r="G19" s="309"/>
      <c r="H19" s="302"/>
      <c r="I19" s="299"/>
      <c r="J19" s="297"/>
    </row>
    <row r="22" spans="1:10" x14ac:dyDescent="0.2">
      <c r="A22" t="s">
        <v>69</v>
      </c>
      <c r="B22" s="158"/>
    </row>
  </sheetData>
  <mergeCells count="17">
    <mergeCell ref="B16:B19"/>
    <mergeCell ref="G16:G19"/>
    <mergeCell ref="H16:H19"/>
    <mergeCell ref="I16:I19"/>
    <mergeCell ref="J16:J19"/>
    <mergeCell ref="B12:B15"/>
    <mergeCell ref="G12:G15"/>
    <mergeCell ref="H12:H15"/>
    <mergeCell ref="I12:I15"/>
    <mergeCell ref="J12:J15"/>
    <mergeCell ref="A4:J4"/>
    <mergeCell ref="A5:J5"/>
    <mergeCell ref="B8:B11"/>
    <mergeCell ref="G8:G11"/>
    <mergeCell ref="H8:H11"/>
    <mergeCell ref="I8:I11"/>
    <mergeCell ref="J8:J11"/>
  </mergeCells>
  <pageMargins left="0.7" right="0.7" top="0.78740157499999996" bottom="0.78740157499999996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66D0CC0DD9E8458AAE26D2FA6AF878" ma:contentTypeVersion="0" ma:contentTypeDescription="Vytvoří nový dokument" ma:contentTypeScope="" ma:versionID="77468f80be7e79bc7be7a38c700ee39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D26C4F6-869F-477E-956D-C4D6EF3D4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DBEA1-9835-4055-8667-0FEEEB1C4E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4A5A71-B69B-4944-8B7C-95797E4E78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AC9D00-DECE-416A-947F-AC20B884731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List č.1-Cenová nabídka</vt:lpstr>
      <vt:lpstr>List č.2-Pravidelné revize-NBP</vt:lpstr>
      <vt:lpstr>List č.3-Pravidelné revize-DN </vt:lpstr>
      <vt:lpstr>List č.4-Pravidelné revize-PRM</vt:lpstr>
      <vt:lpstr>List č.5-Operativní servis</vt:lpstr>
      <vt:lpstr>List č.6 - Opravy</vt:lpstr>
      <vt:lpstr>List č.7-Náhradní díly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Urbášek</dc:creator>
  <cp:keywords/>
  <cp:lastModifiedBy>Momirovová Iva</cp:lastModifiedBy>
  <cp:lastPrinted>2022-09-16T11:11:32Z</cp:lastPrinted>
  <dcterms:created xsi:type="dcterms:W3CDTF">2002-01-08T17:44:45Z</dcterms:created>
  <dcterms:modified xsi:type="dcterms:W3CDTF">2022-09-16T11:11:38Z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2DWAXVAW3MHF-1256-12</vt:lpwstr>
  </property>
  <property fmtid="{D5CDD505-2E9C-101B-9397-08002B2CF9AE}" pid="3" name="_dlc_DocIdItemGuid">
    <vt:lpwstr>d2df2aee-49c3-4bf7-877a-d6fbf275ebd4</vt:lpwstr>
  </property>
  <property fmtid="{D5CDD505-2E9C-101B-9397-08002B2CF9AE}" pid="4" name="_dlc_DocIdUrl">
    <vt:lpwstr>http://vis/c012/WebVZ/_layouts/15/DocIdRedir.aspx?ID=2DWAXVAW3MHF-1256-12, 2DWAXVAW3MHF-1256-12</vt:lpwstr>
  </property>
</Properties>
</file>