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9230" windowHeight="6300" activeTab="0"/>
  </bookViews>
  <sheets>
    <sheet name="krycí list_EU" sheetId="1" r:id="rId1"/>
    <sheet name="rekapitulace EU" sheetId="2" r:id="rId2"/>
    <sheet name="položky_EU" sheetId="3" r:id="rId3"/>
  </sheets>
  <externalReferences>
    <externalReference r:id="rId6"/>
  </externalReferences>
  <definedNames>
    <definedName name="ADKM">#REF!</definedName>
    <definedName name="Analog">#REF!</definedName>
    <definedName name="CENA_CELKEM">#REF!</definedName>
    <definedName name="gdfgdfg">'krycí list_EU'!$C$32</definedName>
    <definedName name="MDKM">#REF!</definedName>
    <definedName name="Monolog">#REF!</definedName>
    <definedName name="_xlnm.Print_Titles" localSheetId="2">'položky_EU'!$1:$1</definedName>
    <definedName name="nový">'krycí list_EU'!$G$8</definedName>
    <definedName name="Pocet_Integral">#REF!</definedName>
    <definedName name="PocetMJ">#REF!</definedName>
    <definedName name="SazbaDPH1">#REF!</definedName>
    <definedName name="SazbaDPH2">#REF!</definedName>
  </definedNames>
  <calcPr fullCalcOnLoad="1"/>
</workbook>
</file>

<file path=xl/sharedStrings.xml><?xml version="1.0" encoding="utf-8"?>
<sst xmlns="http://schemas.openxmlformats.org/spreadsheetml/2006/main" count="307" uniqueCount="193">
  <si>
    <t>Typ</t>
  </si>
  <si>
    <t>Název</t>
  </si>
  <si>
    <t>cena/ks</t>
  </si>
  <si>
    <t>celkem</t>
  </si>
  <si>
    <t>STRUKTUROVANÁ KABELÁŽ</t>
  </si>
  <si>
    <t>Nosný materiál - C E L K E M , vč. dopravy</t>
  </si>
  <si>
    <t xml:space="preserve"> -S Revize SK</t>
  </si>
  <si>
    <t>CELKEM - MEZISOUČET, vč. dopravy</t>
  </si>
  <si>
    <t>Složka - A, nosný materiál</t>
  </si>
  <si>
    <t>Složka - B, podružný materiál</t>
  </si>
  <si>
    <t>Montáže C - 22 M  MEZISOUČET</t>
  </si>
  <si>
    <t>C - 2 2 M      - ROZVODY</t>
  </si>
  <si>
    <t>C - 2 2 M  -  ZAŘÍZENÍ</t>
  </si>
  <si>
    <t>ks</t>
  </si>
  <si>
    <t>S K</t>
  </si>
  <si>
    <t xml:space="preserve"> -S UTP kabel do žlabu</t>
  </si>
  <si>
    <t>odb. odhah.</t>
  </si>
  <si>
    <t xml:space="preserve"> -S Montáž RJ45 </t>
  </si>
  <si>
    <t>odb. odhad</t>
  </si>
  <si>
    <t>Rozpočet :</t>
  </si>
  <si>
    <t>Oddíl</t>
  </si>
  <si>
    <t>HSV</t>
  </si>
  <si>
    <t>PSV</t>
  </si>
  <si>
    <t>Dodávka</t>
  </si>
  <si>
    <t>Montáž</t>
  </si>
  <si>
    <t>22M</t>
  </si>
  <si>
    <t>Montáž zařízení</t>
  </si>
  <si>
    <t>Montáž rozvodů</t>
  </si>
  <si>
    <t>CELKEM  OBJEKT</t>
  </si>
  <si>
    <t>F1.07 - Slaboproudé elektroinstalace</t>
  </si>
  <si>
    <t>Strukturovaná kabeláž</t>
  </si>
  <si>
    <t>REKAPITULACE  SLABOPROUDÝCH ELEKTROINSTALACÍ</t>
  </si>
  <si>
    <t>Koaxiální kabel 75Ω, FRNC</t>
  </si>
  <si>
    <t xml:space="preserve"> -S UTP kabel do trubky</t>
  </si>
  <si>
    <t xml:space="preserve"> -S Měření kabelu, zpacování protokolu</t>
  </si>
  <si>
    <t>Montaz kamery do krytu</t>
  </si>
  <si>
    <t>Uvedeni venk. pevne kamery do chodu</t>
  </si>
  <si>
    <t>Montaz zdroje pro kamery</t>
  </si>
  <si>
    <t>Krabice KO 68 pod omítku</t>
  </si>
  <si>
    <t>Krabice KT 250 pod omitku</t>
  </si>
  <si>
    <t>Trubka PVC o23 mm pod omítku</t>
  </si>
  <si>
    <t>Víko žlabu 40/20</t>
  </si>
  <si>
    <t>Víko žlabu 62/50</t>
  </si>
  <si>
    <t>Nosník "62"</t>
  </si>
  <si>
    <t>Koleno "62"</t>
  </si>
  <si>
    <t>Koleno "62" - víko</t>
  </si>
  <si>
    <t xml:space="preserve"> -S Kabelová forma UTP kabelu</t>
  </si>
  <si>
    <t>DT</t>
  </si>
  <si>
    <t>Montaz monitoru</t>
  </si>
  <si>
    <t>Montaz BNC konektoru</t>
  </si>
  <si>
    <t xml:space="preserve"> -S Osazení pracoviště, vyzkoušení, nastavení úrovní apod.</t>
  </si>
  <si>
    <t>mn.j.</t>
  </si>
  <si>
    <t>mn</t>
  </si>
  <si>
    <t>Prodejce</t>
  </si>
  <si>
    <t>m</t>
  </si>
  <si>
    <t>Spojovaci mater. 100ks (srouby,matice)</t>
  </si>
  <si>
    <t>Spojka</t>
  </si>
  <si>
    <t>Vyhledání vývodu nebo krabice</t>
  </si>
  <si>
    <t>Odv. a zavičk. krab. s víčkem na závit</t>
  </si>
  <si>
    <t>Odv. a zav. krab. s víčkem na šrouby</t>
  </si>
  <si>
    <t xml:space="preserve"> -S Montáž přepěťové ochrany</t>
  </si>
  <si>
    <t>Montáže  C - 22 M  mezisoučet</t>
  </si>
  <si>
    <t>Rozpočet:</t>
  </si>
  <si>
    <t>Objekt :</t>
  </si>
  <si>
    <t>Název objektu :</t>
  </si>
  <si>
    <t>JKSO :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</si>
  <si>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</si>
  <si>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</si>
  <si>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</si>
  <si>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</si>
  <si>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</si>
  <si>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</si>
  <si>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</si>
  <si>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</si>
  <si>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</si>
  <si>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</si>
  <si>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</si>
  <si>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</si>
  <si>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</si>
  <si>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</si>
  <si>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</si>
  <si>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</si>
  <si>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</si>
  <si>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</si>
  <si>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</si>
  <si>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</si>
  <si>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</si>
  <si>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</si>
  <si>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</si>
  <si>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</si>
  <si>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</si>
  <si>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</si>
  <si>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</si>
  <si>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</si>
  <si>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</si>
  <si>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</si>
  <si>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</si>
  <si>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</si>
  <si>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</si>
  <si>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</si>
  <si>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</si>
  <si>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</si>
  <si>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</si>
  <si>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</si>
  <si>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</si>
  <si>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 xml:space="preserve"> - 19" rozvodný panel 5x230V 1,5U 19“ 3m černý</t>
  </si>
  <si>
    <t xml:space="preserve"> - 19" ventilátor do stropu rozvaděče,</t>
  </si>
  <si>
    <t xml:space="preserve"> - 19" 1U záslepka,</t>
  </si>
  <si>
    <t xml:space="preserve"> - 19" 1U vyvazovací panel,</t>
  </si>
  <si>
    <t xml:space="preserve"> - ostatní drobný materiál nutný k montáži a zprovoznění rozvaděče</t>
  </si>
  <si>
    <t xml:space="preserve"> - 19" 1U panel telefonních linek 50xRJ45</t>
  </si>
  <si>
    <t xml:space="preserve"> - optický patchcord MM - 2m</t>
  </si>
  <si>
    <t>NOSNÝ MATERIÁL</t>
  </si>
  <si>
    <t>Nosný materiál</t>
  </si>
  <si>
    <t>t.j. 3% z "A"</t>
  </si>
  <si>
    <t xml:space="preserve"> -S Montáž napájecích zdrojů</t>
  </si>
  <si>
    <t xml:space="preserve"> -S Montáž hovorového modulu</t>
  </si>
  <si>
    <t>Montáž požární kabelové ucpávky vč. materiálu, do 100mm</t>
  </si>
  <si>
    <t xml:space="preserve"> -S Úprava stávajícího rozvaděče, vč. materiálu</t>
  </si>
  <si>
    <t>Horizontální rozvody</t>
  </si>
  <si>
    <t>Zásuvky</t>
  </si>
  <si>
    <t>Kabel J-Y(st)Y 2x2x0,8</t>
  </si>
  <si>
    <t>Krabice KT 250</t>
  </si>
  <si>
    <t>Krabice univers. KU68/2 vč. víčka</t>
  </si>
  <si>
    <t>CCTV</t>
  </si>
  <si>
    <t xml:space="preserve"> -S Koaxiální kabel v trubce nebo liště</t>
  </si>
  <si>
    <t>Značení trasy vedení</t>
  </si>
  <si>
    <t xml:space="preserve"> -S Převzetí prostor</t>
  </si>
  <si>
    <t>-S Seznameni s projektem</t>
  </si>
  <si>
    <t>Štítek kabelový</t>
  </si>
  <si>
    <t>Uzemění kabelu</t>
  </si>
  <si>
    <t xml:space="preserve"> -S Montování dat. rozvaděče, patch panelů, připojení napájení, zapojení ventil jednotky.</t>
  </si>
  <si>
    <t>Datový rozvaděč RD15</t>
  </si>
  <si>
    <t xml:space="preserve"> - 19"1U Patch Panel cat5e 24xRJ45 kompletní</t>
  </si>
  <si>
    <t xml:space="preserve"> - Patchcord RJ45/RJ45, cat5e - 1m</t>
  </si>
  <si>
    <t xml:space="preserve">Kabel U/UTP 4P cat. 5e, LSZH, </t>
  </si>
  <si>
    <t>Keystone  1xRJ45, kat.5e, nestíněný</t>
  </si>
  <si>
    <t xml:space="preserve"> -S Revize zarizeni CCTV</t>
  </si>
  <si>
    <t>1x1  F1.07-204</t>
  </si>
  <si>
    <t>1x1  F1.07-202</t>
  </si>
  <si>
    <t>1x1  F1.07-203</t>
  </si>
  <si>
    <t>Dovybavení rozvaděče Z01A</t>
  </si>
  <si>
    <t xml:space="preserve"> - 19" optická vana vč .organizéru optického kabelu a optických konektorů, a 16-ti ST spojek</t>
  </si>
  <si>
    <t>19" rozvaděč nástěnný  18U/600x600 skleněné dveře), vč.:</t>
  </si>
  <si>
    <t>2000 LR</t>
  </si>
  <si>
    <t>Propojovací stanice</t>
  </si>
  <si>
    <t>2000 TS1M</t>
  </si>
  <si>
    <t>Dveřní jednotka</t>
  </si>
  <si>
    <t xml:space="preserve">2000 ZL </t>
  </si>
  <si>
    <t>Zdroj napájení</t>
  </si>
  <si>
    <t>POE Power over Ethernet Injector, standart 802.3af</t>
  </si>
  <si>
    <t>Patch cord UTP 1m, Cat.5e, RJ45-RJ45, LSZH, Axemax</t>
  </si>
  <si>
    <t>Spínaný zdroj 30W, 12VDC/2.5A, plast box, kabel</t>
  </si>
  <si>
    <t xml:space="preserve"> barevný kvadrátor, 1024x625, 50 snímků, zoom,alarm,12V DC</t>
  </si>
  <si>
    <t>Konvertor ,100Base-TX/FX,MM, SC</t>
  </si>
  <si>
    <t>FN Brno - Heliport HEMS</t>
  </si>
  <si>
    <t>SO 01 - Heliport HEMS</t>
  </si>
  <si>
    <t>LT projekt a.s.</t>
  </si>
  <si>
    <t>FN Brno</t>
  </si>
  <si>
    <t>Komunikační systém</t>
  </si>
  <si>
    <t>Přepěťová ochrana ovládání kamer</t>
  </si>
  <si>
    <t xml:space="preserve"> 24" LCD monitor (BNC, DVI, HDMI, VGA), FullHD, Pelco</t>
  </si>
  <si>
    <t>1x1 viz. PD G05-102</t>
  </si>
  <si>
    <t>14x1 F1.07-201, 16x1 F1.07-202, 14x1 F1.07-203</t>
  </si>
  <si>
    <t>1x1 F1.07-203</t>
  </si>
  <si>
    <t>1x1 F1.07-202, 4x1 F1.07-203</t>
  </si>
  <si>
    <t>3x1 F1.07-202</t>
  </si>
  <si>
    <t>3x1 F1.07-202, 9x1 F1.07-203</t>
  </si>
  <si>
    <t>42x1  F1.07-202, 18x1  F1.07-203, 15x1  F1.07-204</t>
  </si>
  <si>
    <t>1x1 F1.07-202, 2x1  F1.07-203</t>
  </si>
  <si>
    <t>2x1  F1.07-202</t>
  </si>
  <si>
    <t>12x1 F1.07-202, 5x1 F1.07-203, 9x1 F1.07-204</t>
  </si>
  <si>
    <t>Přepěťová ochrana videosignálu kamer</t>
  </si>
  <si>
    <t>Komunikační systém SONICO</t>
  </si>
  <si>
    <t>44+2+12+3</t>
  </si>
  <si>
    <t xml:space="preserve"> -S Montaz kvadrátoru</t>
  </si>
  <si>
    <t>5x2</t>
  </si>
  <si>
    <t xml:space="preserve"> 1kanál. video server, MJPEG/H.264 dual,PTZ,audio,PoE webový videoserver (kodér) pro 1 kameru, komprese H.264/Motion JPEG (multistream), rozlišení 720x576, snímková rychlost 25fps, obousměrný přenos audia (vstup pro mikrofon, audio výstup, audio detekce), inteligentní videoanalytika (detekce pohybu, detekce zakrytí nebo posprejování kamery apod.), alarmový vstup/výstup, slot pro SD/SDHC kartu pro lokální záznam, podpora ovládání PTZ kamer, napájení po Ethernetu</t>
  </si>
  <si>
    <t>dekodér pro převod digitálního videostramu z IP-kamery nebo enkodéru s kompresí H.264/MPEG4/MJPEG na analogový videosignál, zobrazení na videomonitoru s analogovým (RCA) nebo digitálním (DVI-I) vstupem bez použití PC, podpora formátů PAL 720x576, VGA 640x480, SVGA 800x600, HDTV 1280x720, rychlost snímkování pro všechny formáty 25 fps, dekódování audia, přenos dat po rozhraní RS-422/485, sekvenční režim umožňuje zobrazení neomezeného počtu videostreamů, příslušné video je automaticky aktivováno při alarmu, napájení po ethernetovém kabelu PoE</t>
  </si>
  <si>
    <t>č.pol.</t>
  </si>
  <si>
    <t>Pro F1.08</t>
  </si>
  <si>
    <t xml:space="preserve">Maska nosná pro 2xRJ45, </t>
  </si>
  <si>
    <t xml:space="preserve">Kryt zásuvky komunikační </t>
  </si>
  <si>
    <t xml:space="preserve">Maska nosná pro 1xRJ45, </t>
  </si>
  <si>
    <t xml:space="preserve"> DN otočná kamera 36x, 0,00015lux, 230VAC, stěrač, na zeď - viz. technická zpráva</t>
  </si>
  <si>
    <t>Kabelový žlab kovový 40/20</t>
  </si>
  <si>
    <t>Kabelový žlab kovový 62/50</t>
  </si>
  <si>
    <t xml:space="preserve"> -S Montáž kabelového žlabu kovový 40/20</t>
  </si>
  <si>
    <t>Montáž kabelového žlabu kovový 62/50</t>
  </si>
  <si>
    <t xml:space="preserve"> -S Montáž lišty plastoé 18x13</t>
  </si>
  <si>
    <t>Lista plastová 18x13</t>
  </si>
  <si>
    <t>Trubka elektroinstalační ohebná (23mm)</t>
  </si>
  <si>
    <t>Soupis prací</t>
  </si>
</sst>
</file>

<file path=xl/styles.xml><?xml version="1.0" encoding="utf-8"?>
<styleSheet xmlns="http://schemas.openxmlformats.org/spreadsheetml/2006/main">
  <numFmts count="5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E+00_)"/>
    <numFmt numFmtId="165" formatCode="0.00_)"/>
    <numFmt numFmtId="166" formatCode="0_)"/>
    <numFmt numFmtId="167" formatCode="#,##0\ &quot;Kč&quot;"/>
    <numFmt numFmtId="168" formatCode="000\ 00"/>
    <numFmt numFmtId="169" formatCode="#,##0.00_ ;\-#,##0.00\ "/>
    <numFmt numFmtId="170" formatCode="#,##0.00\ &quot;Kč&quot;"/>
    <numFmt numFmtId="171" formatCode="General_)"/>
    <numFmt numFmtId="172" formatCode="0.000_)"/>
    <numFmt numFmtId="173" formatCode="dd\-mmm\-yy_)"/>
    <numFmt numFmtId="174" formatCode="#,##0\ _K_č"/>
    <numFmt numFmtId="175" formatCode="#,##0.00\ _K_č"/>
    <numFmt numFmtId="176" formatCode="0.00_ ;\-0.00\ "/>
    <numFmt numFmtId="177" formatCode="#,##0.00&quot;Kč&quot;_);\(#,##0.00&quot;Kč&quot;\)"/>
    <numFmt numFmtId="178" formatCode="0.0"/>
    <numFmt numFmtId="179" formatCode="_-* #,##0.000\ &quot;Kč&quot;_-;\-* #,##0.000\ &quot;Kč&quot;_-;_-* &quot;-&quot;??\ &quot;Kč&quot;_-;_-@_-"/>
    <numFmt numFmtId="180" formatCode="_-* #,##0.0\ &quot;Kč&quot;_-;\-* #,##0.0\ &quot;Kč&quot;_-;_-* &quot;-&quot;??\ &quot;Kč&quot;_-;_-@_-"/>
    <numFmt numFmtId="181" formatCode="_-* #,##0\ &quot;Kč&quot;_-;\-* #,##0\ &quot;Kč&quot;_-;_-* &quot;-&quot;??\ &quot;Kč&quot;_-;_-@_-"/>
    <numFmt numFmtId="182" formatCode="#,##0.0"/>
    <numFmt numFmtId="183" formatCode="#,##0.\-;\-#,##0\ &quot;Kč&quot;"/>
    <numFmt numFmtId="184" formatCode="#,##0_ ;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$-409]#,##0.00"/>
    <numFmt numFmtId="189" formatCode="[$$-409]#,##0.00_ ;\-[$$-409]#,##0.00\ "/>
    <numFmt numFmtId="190" formatCode="d/m/yy"/>
    <numFmt numFmtId="191" formatCode="dd/mm/yy"/>
    <numFmt numFmtId="192" formatCode="#,##0\ _A_T_S"/>
    <numFmt numFmtId="193" formatCode="#,##0.\-\ ;\-#,##0.\-"/>
    <numFmt numFmtId="194" formatCode="#,##0.\-\ &quot;EUR&quot;;\-#,##0\ &quot;EUR&quot;\ "/>
    <numFmt numFmtId="195" formatCode="#,###.\-"/>
    <numFmt numFmtId="196" formatCode="#,##0.0000"/>
    <numFmt numFmtId="197" formatCode="#\ ##0.00"/>
    <numFmt numFmtId="198" formatCode="_-* #,##0.0\ _K_c_-;\-* #,##0.0\ _K_c_-;_-* &quot;-&quot;??\ _K_c_-;_-@_-"/>
    <numFmt numFmtId="199" formatCode="#,##0.\-"/>
    <numFmt numFmtId="200" formatCode="#,##0.00\ [$€-1]"/>
    <numFmt numFmtId="201" formatCode="#,##0\ [$€-1]"/>
    <numFmt numFmtId="202" formatCode="0.000"/>
    <numFmt numFmtId="203" formatCode="#,##0.0000\ [$€-1]"/>
    <numFmt numFmtId="204" formatCode="#\ ##0"/>
    <numFmt numFmtId="205" formatCode="_-* #,##0.0\ _K_č_-;\-* #,##0.0\ _K_č_-;_-* &quot;-&quot;??\ _K_č_-;_-@_-"/>
    <numFmt numFmtId="206" formatCode="#,##0.00\ [$Kč-405];[Red]\-#,##0.00\ [$Kč-405]"/>
    <numFmt numFmtId="207" formatCode="#,##0.0\ &quot;Kč&quot;"/>
    <numFmt numFmtId="208" formatCode="[$€-2]\ #\ ##,000_);[Red]\([$€-2]\ #\ ##,000\)"/>
    <numFmt numFmtId="209" formatCode="[$$-409]#,##0.0_ ;\-[$$-409]#,##0.0\ "/>
    <numFmt numFmtId="210" formatCode="[$¥€-2]\ #\ ##,000_);[Red]\([$€-2]\ #\ ##,000\)"/>
  </numFmts>
  <fonts count="58">
    <font>
      <sz val="12"/>
      <name val="LinePrinter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u val="single"/>
      <sz val="12"/>
      <color indexed="12"/>
      <name val="LinePrinter"/>
      <family val="0"/>
    </font>
    <font>
      <u val="single"/>
      <sz val="12"/>
      <color indexed="36"/>
      <name val="LinePrinter"/>
      <family val="0"/>
    </font>
    <font>
      <sz val="10"/>
      <name val="LinePrinter"/>
      <family val="0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 CE"/>
      <family val="0"/>
    </font>
    <font>
      <sz val="10"/>
      <name val="Times New Roman CE"/>
      <family val="0"/>
    </font>
    <font>
      <sz val="8"/>
      <name val="LinePrinter"/>
      <family val="0"/>
    </font>
    <font>
      <sz val="14"/>
      <name val="LinePrinter"/>
      <family val="0"/>
    </font>
    <font>
      <b/>
      <sz val="11"/>
      <name val="Arial CE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9" fontId="4" fillId="0" borderId="3" applyNumberFormat="0">
      <alignment vertical="center" wrapText="1"/>
      <protection/>
    </xf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18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4" fillId="0" borderId="0" applyFont="0" applyFill="0" applyBorder="0" applyAlignment="0" applyProtection="0"/>
    <xf numFmtId="0" fontId="51" fillId="0" borderId="8" applyNumberFormat="0" applyFill="0" applyAlignment="0" applyProtection="0"/>
    <xf numFmtId="0" fontId="15" fillId="0" borderId="9">
      <alignment horizontal="left" vertical="center" wrapText="1" indent="1"/>
      <protection/>
    </xf>
    <xf numFmtId="0" fontId="16" fillId="0" borderId="3">
      <alignment horizontal="left" vertical="center" wrapText="1"/>
      <protection/>
    </xf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10" applyNumberFormat="0" applyAlignment="0" applyProtection="0"/>
    <xf numFmtId="0" fontId="55" fillId="26" borderId="10" applyNumberFormat="0" applyAlignment="0" applyProtection="0"/>
    <xf numFmtId="0" fontId="56" fillId="26" borderId="11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54">
    <xf numFmtId="164" fontId="0" fillId="0" borderId="0" xfId="0" applyNumberFormat="1" applyAlignment="1">
      <alignment/>
    </xf>
    <xf numFmtId="164" fontId="4" fillId="0" borderId="0" xfId="0" applyNumberFormat="1" applyFont="1" applyAlignment="1">
      <alignment vertical="top" wrapText="1"/>
    </xf>
    <xf numFmtId="164" fontId="4" fillId="0" borderId="0" xfId="0" applyNumberFormat="1" applyFont="1" applyAlignment="1">
      <alignment horizontal="center" vertical="top" wrapText="1"/>
    </xf>
    <xf numFmtId="164" fontId="4" fillId="0" borderId="0" xfId="0" applyNumberFormat="1" applyFont="1" applyAlignment="1">
      <alignment vertical="top"/>
    </xf>
    <xf numFmtId="2" fontId="4" fillId="0" borderId="0" xfId="0" applyNumberFormat="1" applyFont="1" applyBorder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2" fontId="4" fillId="0" borderId="0" xfId="0" applyNumberFormat="1" applyFont="1" applyAlignment="1" applyProtection="1">
      <alignment vertical="top"/>
      <protection locked="0"/>
    </xf>
    <xf numFmtId="0" fontId="13" fillId="0" borderId="0" xfId="0" applyFont="1" applyBorder="1" applyAlignment="1">
      <alignment horizontal="left" vertical="top"/>
    </xf>
    <xf numFmtId="1" fontId="4" fillId="0" borderId="0" xfId="0" applyNumberFormat="1" applyFont="1" applyAlignment="1">
      <alignment vertical="top"/>
    </xf>
    <xf numFmtId="1" fontId="4" fillId="0" borderId="0" xfId="0" applyNumberFormat="1" applyFont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10" fillId="0" borderId="0" xfId="0" applyFont="1" applyAlignment="1">
      <alignment/>
    </xf>
    <xf numFmtId="0" fontId="4" fillId="0" borderId="12" xfId="0" applyFont="1" applyBorder="1" applyAlignment="1">
      <alignment horizontal="left"/>
    </xf>
    <xf numFmtId="0" fontId="10" fillId="0" borderId="13" xfId="0" applyFont="1" applyBorder="1" applyAlignment="1">
      <alignment horizontal="centerContinuous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0" fillId="0" borderId="15" xfId="0" applyFont="1" applyBorder="1" applyAlignment="1">
      <alignment horizontal="centerContinuous"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21" xfId="0" applyFont="1" applyBorder="1" applyAlignment="1">
      <alignment/>
    </xf>
    <xf numFmtId="49" fontId="3" fillId="33" borderId="19" xfId="0" applyNumberFormat="1" applyFont="1" applyFill="1" applyBorder="1" applyAlignment="1">
      <alignment/>
    </xf>
    <xf numFmtId="49" fontId="10" fillId="33" borderId="2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4" xfId="0" applyFont="1" applyBorder="1" applyAlignment="1">
      <alignment horizontal="right"/>
    </xf>
    <xf numFmtId="0" fontId="10" fillId="0" borderId="25" xfId="0" applyFont="1" applyBorder="1" applyAlignment="1">
      <alignment/>
    </xf>
    <xf numFmtId="49" fontId="10" fillId="34" borderId="26" xfId="0" applyNumberFormat="1" applyFont="1" applyFill="1" applyBorder="1" applyAlignment="1">
      <alignment horizontal="left"/>
    </xf>
    <xf numFmtId="0" fontId="10" fillId="0" borderId="27" xfId="0" applyNumberFormat="1" applyFont="1" applyBorder="1" applyAlignment="1">
      <alignment/>
    </xf>
    <xf numFmtId="0" fontId="10" fillId="0" borderId="24" xfId="0" applyNumberFormat="1" applyFont="1" applyBorder="1" applyAlignment="1">
      <alignment/>
    </xf>
    <xf numFmtId="0" fontId="10" fillId="0" borderId="25" xfId="0" applyNumberFormat="1" applyFont="1" applyBorder="1" applyAlignment="1">
      <alignment/>
    </xf>
    <xf numFmtId="0" fontId="10" fillId="0" borderId="27" xfId="0" applyFont="1" applyBorder="1" applyAlignment="1">
      <alignment/>
    </xf>
    <xf numFmtId="3" fontId="10" fillId="0" borderId="25" xfId="0" applyNumberFormat="1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26" xfId="0" applyFont="1" applyBorder="1" applyAlignment="1">
      <alignment/>
    </xf>
    <xf numFmtId="3" fontId="10" fillId="0" borderId="0" xfId="0" applyNumberFormat="1" applyFont="1" applyAlignment="1">
      <alignment/>
    </xf>
    <xf numFmtId="0" fontId="1" fillId="0" borderId="32" xfId="0" applyFont="1" applyBorder="1" applyAlignment="1">
      <alignment horizontal="centerContinuous" vertical="center"/>
    </xf>
    <xf numFmtId="0" fontId="1" fillId="0" borderId="33" xfId="0" applyFont="1" applyBorder="1" applyAlignment="1">
      <alignment horizontal="centerContinuous" vertical="center"/>
    </xf>
    <xf numFmtId="0" fontId="10" fillId="0" borderId="33" xfId="0" applyFont="1" applyBorder="1" applyAlignment="1">
      <alignment horizontal="centerContinuous" vertical="center"/>
    </xf>
    <xf numFmtId="0" fontId="10" fillId="0" borderId="34" xfId="0" applyFont="1" applyBorder="1" applyAlignment="1">
      <alignment horizontal="centerContinuous" vertical="center"/>
    </xf>
    <xf numFmtId="0" fontId="1" fillId="0" borderId="35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10" fillId="0" borderId="37" xfId="0" applyFont="1" applyBorder="1" applyAlignment="1">
      <alignment horizontal="centerContinuous"/>
    </xf>
    <xf numFmtId="0" fontId="1" fillId="0" borderId="36" xfId="0" applyFont="1" applyBorder="1" applyAlignment="1">
      <alignment horizontal="centerContinuous"/>
    </xf>
    <xf numFmtId="0" fontId="10" fillId="0" borderId="36" xfId="0" applyFont="1" applyBorder="1" applyAlignment="1">
      <alignment horizontal="centerContinuous"/>
    </xf>
    <xf numFmtId="0" fontId="10" fillId="0" borderId="38" xfId="0" applyFont="1" applyBorder="1" applyAlignment="1">
      <alignment/>
    </xf>
    <xf numFmtId="3" fontId="10" fillId="0" borderId="39" xfId="0" applyNumberFormat="1" applyFont="1" applyBorder="1" applyAlignment="1">
      <alignment/>
    </xf>
    <xf numFmtId="0" fontId="10" fillId="0" borderId="40" xfId="0" applyFont="1" applyBorder="1" applyAlignment="1">
      <alignment/>
    </xf>
    <xf numFmtId="3" fontId="10" fillId="0" borderId="41" xfId="0" applyNumberFormat="1" applyFont="1" applyBorder="1" applyAlignment="1">
      <alignment/>
    </xf>
    <xf numFmtId="0" fontId="10" fillId="0" borderId="42" xfId="0" applyFont="1" applyBorder="1" applyAlignment="1">
      <alignment/>
    </xf>
    <xf numFmtId="3" fontId="10" fillId="0" borderId="29" xfId="0" applyNumberFormat="1" applyFont="1" applyBorder="1" applyAlignment="1">
      <alignment/>
    </xf>
    <xf numFmtId="0" fontId="10" fillId="0" borderId="43" xfId="0" applyFont="1" applyBorder="1" applyAlignment="1">
      <alignment/>
    </xf>
    <xf numFmtId="0" fontId="10" fillId="0" borderId="44" xfId="0" applyFont="1" applyBorder="1" applyAlignment="1">
      <alignment/>
    </xf>
    <xf numFmtId="0" fontId="10" fillId="0" borderId="45" xfId="0" applyFont="1" applyBorder="1" applyAlignment="1">
      <alignment/>
    </xf>
    <xf numFmtId="0" fontId="4" fillId="0" borderId="28" xfId="0" applyFont="1" applyBorder="1" applyAlignment="1">
      <alignment/>
    </xf>
    <xf numFmtId="3" fontId="10" fillId="0" borderId="46" xfId="0" applyNumberFormat="1" applyFont="1" applyBorder="1" applyAlignment="1">
      <alignment/>
    </xf>
    <xf numFmtId="0" fontId="10" fillId="0" borderId="47" xfId="0" applyFont="1" applyBorder="1" applyAlignment="1">
      <alignment/>
    </xf>
    <xf numFmtId="3" fontId="10" fillId="0" borderId="48" xfId="0" applyNumberFormat="1" applyFont="1" applyBorder="1" applyAlignment="1">
      <alignment/>
    </xf>
    <xf numFmtId="0" fontId="10" fillId="0" borderId="49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191" fontId="10" fillId="0" borderId="0" xfId="0" applyNumberFormat="1" applyFont="1" applyBorder="1" applyAlignment="1">
      <alignment/>
    </xf>
    <xf numFmtId="178" fontId="10" fillId="0" borderId="27" xfId="0" applyNumberFormat="1" applyFont="1" applyBorder="1" applyAlignment="1">
      <alignment horizontal="right"/>
    </xf>
    <xf numFmtId="167" fontId="10" fillId="0" borderId="29" xfId="0" applyNumberFormat="1" applyFont="1" applyBorder="1" applyAlignment="1">
      <alignment/>
    </xf>
    <xf numFmtId="167" fontId="10" fillId="0" borderId="0" xfId="0" applyNumberFormat="1" applyFont="1" applyBorder="1" applyAlignment="1">
      <alignment/>
    </xf>
    <xf numFmtId="0" fontId="1" fillId="33" borderId="47" xfId="0" applyFont="1" applyFill="1" applyBorder="1" applyAlignment="1">
      <alignment/>
    </xf>
    <xf numFmtId="0" fontId="1" fillId="33" borderId="48" xfId="0" applyFont="1" applyFill="1" applyBorder="1" applyAlignment="1">
      <alignment/>
    </xf>
    <xf numFmtId="0" fontId="1" fillId="33" borderId="50" xfId="0" applyFont="1" applyFill="1" applyBorder="1" applyAlignment="1">
      <alignment/>
    </xf>
    <xf numFmtId="167" fontId="1" fillId="33" borderId="48" xfId="0" applyNumberFormat="1" applyFont="1" applyFill="1" applyBorder="1" applyAlignment="1">
      <alignment/>
    </xf>
    <xf numFmtId="0" fontId="1" fillId="33" borderId="51" xfId="0" applyFont="1" applyFill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164" fontId="11" fillId="0" borderId="0" xfId="0" applyNumberFormat="1" applyFont="1" applyBorder="1" applyAlignment="1">
      <alignment vertical="top"/>
    </xf>
    <xf numFmtId="164" fontId="11" fillId="0" borderId="0" xfId="0" applyNumberFormat="1" applyFont="1" applyAlignment="1">
      <alignment vertical="top" wrapText="1"/>
    </xf>
    <xf numFmtId="164" fontId="11" fillId="0" borderId="0" xfId="0" applyNumberFormat="1" applyFont="1" applyBorder="1" applyAlignment="1">
      <alignment horizontal="left" vertical="top"/>
    </xf>
    <xf numFmtId="0" fontId="20" fillId="0" borderId="0" xfId="0" applyFont="1" applyAlignment="1">
      <alignment/>
    </xf>
    <xf numFmtId="0" fontId="4" fillId="0" borderId="52" xfId="49" applyBorder="1">
      <alignment/>
      <protection/>
    </xf>
    <xf numFmtId="0" fontId="4" fillId="0" borderId="52" xfId="49" applyBorder="1" applyAlignment="1">
      <alignment horizontal="right"/>
      <protection/>
    </xf>
    <xf numFmtId="0" fontId="4" fillId="0" borderId="53" xfId="49" applyFont="1" applyBorder="1">
      <alignment/>
      <protection/>
    </xf>
    <xf numFmtId="0" fontId="0" fillId="0" borderId="52" xfId="0" applyNumberFormat="1" applyBorder="1" applyAlignment="1">
      <alignment horizontal="left"/>
    </xf>
    <xf numFmtId="0" fontId="0" fillId="0" borderId="54" xfId="0" applyNumberFormat="1" applyBorder="1" applyAlignment="1">
      <alignment/>
    </xf>
    <xf numFmtId="0" fontId="0" fillId="0" borderId="0" xfId="0" applyAlignment="1">
      <alignment/>
    </xf>
    <xf numFmtId="0" fontId="4" fillId="0" borderId="55" xfId="49" applyBorder="1">
      <alignment/>
      <protection/>
    </xf>
    <xf numFmtId="0" fontId="4" fillId="0" borderId="55" xfId="49" applyBorder="1" applyAlignment="1">
      <alignment horizontal="right"/>
      <protection/>
    </xf>
    <xf numFmtId="0" fontId="0" fillId="0" borderId="0" xfId="0" applyBorder="1" applyAlignment="1">
      <alignment/>
    </xf>
    <xf numFmtId="49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49" fontId="1" fillId="34" borderId="35" xfId="0" applyNumberFormat="1" applyFont="1" applyFill="1" applyBorder="1" applyAlignment="1">
      <alignment/>
    </xf>
    <xf numFmtId="0" fontId="1" fillId="34" borderId="36" xfId="0" applyFont="1" applyFill="1" applyBorder="1" applyAlignment="1">
      <alignment/>
    </xf>
    <xf numFmtId="0" fontId="1" fillId="34" borderId="37" xfId="0" applyFont="1" applyFill="1" applyBorder="1" applyAlignment="1">
      <alignment/>
    </xf>
    <xf numFmtId="0" fontId="1" fillId="34" borderId="56" xfId="0" applyFont="1" applyFill="1" applyBorder="1" applyAlignment="1">
      <alignment/>
    </xf>
    <xf numFmtId="0" fontId="1" fillId="34" borderId="57" xfId="0" applyFont="1" applyFill="1" applyBorder="1" applyAlignment="1">
      <alignment/>
    </xf>
    <xf numFmtId="0" fontId="1" fillId="34" borderId="58" xfId="0" applyFont="1" applyFill="1" applyBorder="1" applyAlignment="1">
      <alignment/>
    </xf>
    <xf numFmtId="49" fontId="6" fillId="0" borderId="19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59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0" fontId="1" fillId="33" borderId="35" xfId="0" applyFont="1" applyFill="1" applyBorder="1" applyAlignment="1">
      <alignment/>
    </xf>
    <xf numFmtId="0" fontId="1" fillId="33" borderId="36" xfId="0" applyFont="1" applyFill="1" applyBorder="1" applyAlignment="1">
      <alignment/>
    </xf>
    <xf numFmtId="3" fontId="1" fillId="33" borderId="37" xfId="0" applyNumberFormat="1" applyFont="1" applyFill="1" applyBorder="1" applyAlignment="1">
      <alignment/>
    </xf>
    <xf numFmtId="3" fontId="1" fillId="33" borderId="56" xfId="0" applyNumberFormat="1" applyFont="1" applyFill="1" applyBorder="1" applyAlignment="1">
      <alignment/>
    </xf>
    <xf numFmtId="3" fontId="1" fillId="33" borderId="57" xfId="0" applyNumberFormat="1" applyFont="1" applyFill="1" applyBorder="1" applyAlignment="1">
      <alignment/>
    </xf>
    <xf numFmtId="3" fontId="1" fillId="33" borderId="58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 vertical="top"/>
    </xf>
    <xf numFmtId="3" fontId="11" fillId="0" borderId="0" xfId="0" applyNumberFormat="1" applyFont="1" applyFill="1" applyBorder="1" applyAlignment="1">
      <alignment vertical="top" wrapText="1"/>
    </xf>
    <xf numFmtId="0" fontId="11" fillId="0" borderId="0" xfId="0" applyFont="1" applyAlignment="1">
      <alignment horizontal="left" vertical="top" wrapText="1"/>
    </xf>
    <xf numFmtId="164" fontId="17" fillId="0" borderId="0" xfId="0" applyNumberFormat="1" applyFont="1" applyFill="1" applyAlignment="1">
      <alignment vertical="top"/>
    </xf>
    <xf numFmtId="1" fontId="4" fillId="0" borderId="0" xfId="0" applyNumberFormat="1" applyFont="1" applyFill="1" applyAlignment="1">
      <alignment horizontal="left" vertical="top"/>
    </xf>
    <xf numFmtId="164" fontId="4" fillId="0" borderId="0" xfId="0" applyNumberFormat="1" applyFont="1" applyFill="1" applyAlignment="1">
      <alignment vertical="top"/>
    </xf>
    <xf numFmtId="164" fontId="4" fillId="0" borderId="0" xfId="0" applyNumberFormat="1" applyFont="1" applyFill="1" applyAlignment="1">
      <alignment horizontal="center" vertical="top"/>
    </xf>
    <xf numFmtId="3" fontId="4" fillId="0" borderId="0" xfId="0" applyNumberFormat="1" applyFont="1" applyFill="1" applyAlignment="1">
      <alignment horizontal="center" vertical="top"/>
    </xf>
    <xf numFmtId="164" fontId="4" fillId="0" borderId="0" xfId="0" applyNumberFormat="1" applyFont="1" applyFill="1" applyAlignment="1">
      <alignment vertical="top" wrapText="1"/>
    </xf>
    <xf numFmtId="49" fontId="1" fillId="0" borderId="0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166" fontId="1" fillId="0" borderId="0" xfId="0" applyNumberFormat="1" applyFont="1" applyFill="1" applyBorder="1" applyAlignment="1" applyProtection="1">
      <alignment horizontal="left" vertical="top" wrapText="1"/>
      <protection locked="0"/>
    </xf>
    <xf numFmtId="166" fontId="1" fillId="0" borderId="0" xfId="0" applyNumberFormat="1" applyFont="1" applyFill="1" applyBorder="1" applyAlignment="1" applyProtection="1">
      <alignment horizontal="center" vertical="top"/>
      <protection locked="0"/>
    </xf>
    <xf numFmtId="3" fontId="1" fillId="0" borderId="0" xfId="0" applyNumberFormat="1" applyFont="1" applyFill="1" applyBorder="1" applyAlignment="1" applyProtection="1">
      <alignment horizontal="center" vertical="top"/>
      <protection/>
    </xf>
    <xf numFmtId="4" fontId="1" fillId="0" borderId="0" xfId="0" applyNumberFormat="1" applyFont="1" applyFill="1" applyBorder="1" applyAlignment="1" applyProtection="1">
      <alignment horizontal="center" vertical="top"/>
      <protection/>
    </xf>
    <xf numFmtId="2" fontId="1" fillId="0" borderId="0" xfId="0" applyNumberFormat="1" applyFont="1" applyFill="1" applyBorder="1" applyAlignment="1" applyProtection="1">
      <alignment horizontal="right" vertical="top"/>
      <protection/>
    </xf>
    <xf numFmtId="4" fontId="11" fillId="0" borderId="0" xfId="0" applyNumberFormat="1" applyFont="1" applyFill="1" applyBorder="1" applyAlignment="1" applyProtection="1">
      <alignment vertical="top"/>
      <protection locked="0"/>
    </xf>
    <xf numFmtId="167" fontId="1" fillId="0" borderId="0" xfId="0" applyNumberFormat="1" applyFont="1" applyFill="1" applyBorder="1" applyAlignment="1" applyProtection="1">
      <alignment vertical="top"/>
      <protection/>
    </xf>
    <xf numFmtId="1" fontId="1" fillId="0" borderId="0" xfId="0" applyNumberFormat="1" applyFont="1" applyFill="1" applyAlignment="1">
      <alignment horizontal="left" vertical="top"/>
    </xf>
    <xf numFmtId="164" fontId="1" fillId="0" borderId="0" xfId="0" applyNumberFormat="1" applyFont="1" applyFill="1" applyAlignment="1">
      <alignment vertical="top"/>
    </xf>
    <xf numFmtId="164" fontId="21" fillId="0" borderId="0" xfId="0" applyNumberFormat="1" applyFont="1" applyFill="1" applyAlignment="1">
      <alignment vertical="top" wrapText="1"/>
    </xf>
    <xf numFmtId="164" fontId="1" fillId="0" borderId="0" xfId="0" applyNumberFormat="1" applyFont="1" applyFill="1" applyAlignment="1">
      <alignment horizontal="center" vertical="top"/>
    </xf>
    <xf numFmtId="3" fontId="1" fillId="0" borderId="0" xfId="0" applyNumberFormat="1" applyFont="1" applyFill="1" applyAlignment="1">
      <alignment horizontal="center" vertical="top"/>
    </xf>
    <xf numFmtId="4" fontId="1" fillId="0" borderId="0" xfId="0" applyNumberFormat="1" applyFont="1" applyFill="1" applyAlignment="1">
      <alignment vertical="top"/>
    </xf>
    <xf numFmtId="3" fontId="1" fillId="0" borderId="0" xfId="0" applyNumberFormat="1" applyFont="1" applyFill="1" applyAlignment="1">
      <alignment vertical="top"/>
    </xf>
    <xf numFmtId="4" fontId="4" fillId="0" borderId="0" xfId="0" applyNumberFormat="1" applyFont="1" applyFill="1" applyAlignment="1">
      <alignment vertical="top"/>
    </xf>
    <xf numFmtId="3" fontId="4" fillId="0" borderId="0" xfId="0" applyNumberFormat="1" applyFont="1" applyFill="1" applyAlignment="1">
      <alignment vertical="top"/>
    </xf>
    <xf numFmtId="164" fontId="5" fillId="0" borderId="0" xfId="0" applyNumberFormat="1" applyFont="1" applyFill="1" applyAlignment="1">
      <alignment vertical="top" wrapText="1"/>
    </xf>
    <xf numFmtId="181" fontId="1" fillId="0" borderId="0" xfId="39" applyNumberFormat="1" applyFont="1" applyFill="1" applyAlignment="1">
      <alignment vertical="top"/>
    </xf>
    <xf numFmtId="164" fontId="4" fillId="0" borderId="0" xfId="0" applyNumberFormat="1" applyFont="1" applyFill="1" applyBorder="1" applyAlignment="1">
      <alignment horizontal="center" vertical="top"/>
    </xf>
    <xf numFmtId="3" fontId="4" fillId="0" borderId="0" xfId="0" applyNumberFormat="1" applyFont="1" applyFill="1" applyAlignment="1">
      <alignment horizontal="right" vertical="top"/>
    </xf>
    <xf numFmtId="164" fontId="5" fillId="0" borderId="0" xfId="0" applyNumberFormat="1" applyFont="1" applyFill="1" applyAlignment="1">
      <alignment vertical="top"/>
    </xf>
    <xf numFmtId="166" fontId="5" fillId="0" borderId="0" xfId="0" applyNumberFormat="1" applyFont="1" applyFill="1" applyAlignment="1" applyProtection="1">
      <alignment horizontal="left" vertical="top" wrapText="1"/>
      <protection locked="0"/>
    </xf>
    <xf numFmtId="164" fontId="5" fillId="0" borderId="0" xfId="0" applyNumberFormat="1" applyFont="1" applyFill="1" applyAlignment="1">
      <alignment horizontal="center" vertical="top"/>
    </xf>
    <xf numFmtId="3" fontId="5" fillId="0" borderId="0" xfId="0" applyNumberFormat="1" applyFont="1" applyFill="1" applyAlignment="1">
      <alignment horizontal="center" vertical="top"/>
    </xf>
    <xf numFmtId="4" fontId="5" fillId="0" borderId="0" xfId="0" applyNumberFormat="1" applyFont="1" applyFill="1" applyAlignment="1">
      <alignment vertical="top"/>
    </xf>
    <xf numFmtId="1" fontId="4" fillId="0" borderId="0" xfId="0" applyNumberFormat="1" applyFont="1" applyFill="1" applyAlignment="1" applyProtection="1">
      <alignment horizontal="left" vertical="top" wrapText="1"/>
      <protection locked="0"/>
    </xf>
    <xf numFmtId="4" fontId="4" fillId="0" borderId="0" xfId="0" applyNumberFormat="1" applyFont="1" applyFill="1" applyAlignment="1" applyProtection="1">
      <alignment vertical="top"/>
      <protection/>
    </xf>
    <xf numFmtId="1" fontId="1" fillId="0" borderId="0" xfId="0" applyNumberFormat="1" applyFont="1" applyFill="1" applyAlignment="1" applyProtection="1">
      <alignment horizontal="left" vertical="top" wrapText="1"/>
      <protection locked="0"/>
    </xf>
    <xf numFmtId="181" fontId="1" fillId="0" borderId="0" xfId="39" applyNumberFormat="1" applyFont="1" applyFill="1" applyAlignment="1" applyProtection="1">
      <alignment vertical="top"/>
      <protection/>
    </xf>
    <xf numFmtId="1" fontId="5" fillId="0" borderId="0" xfId="0" applyNumberFormat="1" applyFont="1" applyFill="1" applyAlignment="1">
      <alignment horizontal="center" vertical="top"/>
    </xf>
    <xf numFmtId="166" fontId="1" fillId="0" borderId="0" xfId="0" applyNumberFormat="1" applyFont="1" applyFill="1" applyAlignment="1" applyProtection="1">
      <alignment horizontal="left" vertical="top" wrapText="1"/>
      <protection locked="0"/>
    </xf>
    <xf numFmtId="1" fontId="1" fillId="0" borderId="0" xfId="0" applyNumberFormat="1" applyFont="1" applyFill="1" applyAlignment="1">
      <alignment horizontal="center" vertical="top"/>
    </xf>
    <xf numFmtId="4" fontId="1" fillId="0" borderId="0" xfId="0" applyNumberFormat="1" applyFont="1" applyFill="1" applyAlignment="1" applyProtection="1">
      <alignment vertical="top"/>
      <protection locked="0"/>
    </xf>
    <xf numFmtId="167" fontId="1" fillId="0" borderId="0" xfId="0" applyNumberFormat="1" applyFont="1" applyFill="1" applyAlignment="1" applyProtection="1">
      <alignment vertical="top"/>
      <protection/>
    </xf>
    <xf numFmtId="1" fontId="5" fillId="0" borderId="0" xfId="0" applyNumberFormat="1" applyFont="1" applyFill="1" applyAlignment="1">
      <alignment horizontal="left" vertical="top"/>
    </xf>
    <xf numFmtId="4" fontId="4" fillId="0" borderId="0" xfId="0" applyNumberFormat="1" applyFont="1" applyFill="1" applyAlignment="1" applyProtection="1">
      <alignment vertical="top"/>
      <protection locked="0"/>
    </xf>
    <xf numFmtId="170" fontId="4" fillId="0" borderId="0" xfId="0" applyNumberFormat="1" applyFont="1" applyFill="1" applyAlignment="1">
      <alignment vertical="top"/>
    </xf>
    <xf numFmtId="0" fontId="11" fillId="0" borderId="0" xfId="0" applyFont="1" applyBorder="1" applyAlignment="1">
      <alignment horizontal="left" vertical="top" wrapText="1"/>
    </xf>
    <xf numFmtId="49" fontId="11" fillId="0" borderId="0" xfId="0" applyNumberFormat="1" applyFont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3" fillId="0" borderId="61" xfId="0" applyFont="1" applyFill="1" applyBorder="1" applyAlignment="1">
      <alignment/>
    </xf>
    <xf numFmtId="1" fontId="11" fillId="0" borderId="0" xfId="0" applyNumberFormat="1" applyFont="1" applyFill="1" applyAlignment="1">
      <alignment horizontal="center" vertical="top"/>
    </xf>
    <xf numFmtId="0" fontId="22" fillId="0" borderId="0" xfId="0" applyFont="1" applyBorder="1" applyAlignment="1">
      <alignment horizontal="left" vertical="top"/>
    </xf>
    <xf numFmtId="49" fontId="22" fillId="0" borderId="0" xfId="0" applyNumberFormat="1" applyFont="1" applyAlignment="1">
      <alignment horizontal="left" vertical="top" wrapText="1"/>
    </xf>
    <xf numFmtId="164" fontId="22" fillId="0" borderId="0" xfId="0" applyNumberFormat="1" applyFont="1" applyBorder="1" applyAlignment="1">
      <alignment vertical="top" wrapText="1"/>
    </xf>
    <xf numFmtId="0" fontId="11" fillId="0" borderId="0" xfId="0" applyFont="1" applyAlignment="1">
      <alignment horizontal="left" vertical="top"/>
    </xf>
    <xf numFmtId="0" fontId="11" fillId="0" borderId="0" xfId="0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vertical="top" wrapText="1"/>
    </xf>
    <xf numFmtId="164" fontId="5" fillId="0" borderId="0" xfId="0" applyNumberFormat="1" applyFont="1" applyFill="1" applyAlignment="1">
      <alignment vertical="top" wrapText="1"/>
    </xf>
    <xf numFmtId="49" fontId="2" fillId="0" borderId="0" xfId="0" applyNumberFormat="1" applyFont="1" applyBorder="1" applyAlignment="1">
      <alignment horizontal="left" vertical="top" wrapText="1"/>
    </xf>
    <xf numFmtId="1" fontId="23" fillId="0" borderId="0" xfId="0" applyNumberFormat="1" applyFont="1" applyFill="1" applyAlignment="1">
      <alignment horizontal="center" vertical="top"/>
    </xf>
    <xf numFmtId="0" fontId="3" fillId="0" borderId="53" xfId="0" applyFont="1" applyFill="1" applyBorder="1" applyAlignment="1">
      <alignment/>
    </xf>
    <xf numFmtId="164" fontId="0" fillId="0" borderId="0" xfId="0" applyNumberFormat="1" applyFont="1" applyFill="1" applyAlignment="1">
      <alignment vertical="top"/>
    </xf>
    <xf numFmtId="164" fontId="0" fillId="0" borderId="0" xfId="0" applyNumberFormat="1" applyFont="1" applyFill="1" applyBorder="1" applyAlignment="1">
      <alignment vertical="top"/>
    </xf>
    <xf numFmtId="0" fontId="11" fillId="0" borderId="0" xfId="0" applyFont="1" applyBorder="1" applyAlignment="1">
      <alignment horizontal="center" vertical="top"/>
    </xf>
    <xf numFmtId="3" fontId="11" fillId="0" borderId="0" xfId="0" applyNumberFormat="1" applyFont="1" applyFill="1" applyBorder="1" applyAlignment="1">
      <alignment horizontal="center" vertical="top" wrapText="1"/>
    </xf>
    <xf numFmtId="4" fontId="11" fillId="0" borderId="0" xfId="0" applyNumberFormat="1" applyFont="1" applyFill="1" applyBorder="1" applyAlignment="1">
      <alignment vertical="top" wrapText="1"/>
    </xf>
    <xf numFmtId="164" fontId="14" fillId="0" borderId="0" xfId="0" applyNumberFormat="1" applyFont="1" applyFill="1" applyAlignment="1">
      <alignment horizontal="center" vertical="top" wrapText="1"/>
    </xf>
    <xf numFmtId="164" fontId="14" fillId="0" borderId="0" xfId="0" applyNumberFormat="1" applyFont="1" applyFill="1" applyAlignment="1">
      <alignment horizontal="center" vertical="top"/>
    </xf>
    <xf numFmtId="0" fontId="11" fillId="0" borderId="0" xfId="0" applyFont="1" applyFill="1" applyBorder="1" applyAlignment="1">
      <alignment horizontal="left" vertical="top"/>
    </xf>
    <xf numFmtId="164" fontId="11" fillId="0" borderId="0" xfId="0" applyNumberFormat="1" applyFont="1" applyFill="1" applyBorder="1" applyAlignment="1">
      <alignment vertical="top" wrapText="1"/>
    </xf>
    <xf numFmtId="164" fontId="11" fillId="0" borderId="0" xfId="0" applyNumberFormat="1" applyFont="1" applyFill="1" applyBorder="1" applyAlignment="1">
      <alignment horizontal="center" vertical="top" wrapText="1"/>
    </xf>
    <xf numFmtId="1" fontId="11" fillId="0" borderId="0" xfId="0" applyNumberFormat="1" applyFont="1" applyBorder="1" applyAlignment="1">
      <alignment horizontal="left" vertical="top"/>
    </xf>
    <xf numFmtId="3" fontId="11" fillId="0" borderId="0" xfId="0" applyNumberFormat="1" applyFont="1" applyBorder="1" applyAlignment="1">
      <alignment horizontal="center" vertical="top"/>
    </xf>
    <xf numFmtId="2" fontId="11" fillId="0" borderId="0" xfId="0" applyNumberFormat="1" applyFont="1" applyBorder="1" applyAlignment="1">
      <alignment vertical="top"/>
    </xf>
    <xf numFmtId="164" fontId="11" fillId="0" borderId="0" xfId="0" applyNumberFormat="1" applyFont="1" applyBorder="1" applyAlignment="1">
      <alignment horizontal="center" vertical="top"/>
    </xf>
    <xf numFmtId="0" fontId="11" fillId="0" borderId="0" xfId="0" applyFont="1" applyAlignment="1">
      <alignment vertical="top"/>
    </xf>
    <xf numFmtId="164" fontId="12" fillId="0" borderId="0" xfId="0" applyNumberFormat="1" applyFont="1" applyBorder="1" applyAlignment="1">
      <alignment horizontal="center" vertical="top"/>
    </xf>
    <xf numFmtId="1" fontId="11" fillId="0" borderId="0" xfId="0" applyNumberFormat="1" applyFont="1" applyBorder="1" applyAlignment="1">
      <alignment horizontal="left" vertical="top" wrapText="1"/>
    </xf>
    <xf numFmtId="3" fontId="11" fillId="0" borderId="0" xfId="0" applyNumberFormat="1" applyFont="1" applyAlignment="1">
      <alignment horizontal="center" vertical="top"/>
    </xf>
    <xf numFmtId="164" fontId="22" fillId="0" borderId="0" xfId="0" applyNumberFormat="1" applyFont="1" applyBorder="1" applyAlignment="1">
      <alignment vertical="top"/>
    </xf>
    <xf numFmtId="49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center" vertical="top" wrapText="1"/>
    </xf>
    <xf numFmtId="4" fontId="4" fillId="0" borderId="0" xfId="0" applyNumberFormat="1" applyFont="1" applyAlignment="1">
      <alignment vertical="top" wrapText="1"/>
    </xf>
    <xf numFmtId="164" fontId="11" fillId="0" borderId="0" xfId="0" applyNumberFormat="1" applyFont="1" applyFill="1" applyBorder="1" applyAlignment="1">
      <alignment vertical="top"/>
    </xf>
    <xf numFmtId="1" fontId="4" fillId="0" borderId="0" xfId="0" applyNumberFormat="1" applyFont="1" applyAlignment="1" applyProtection="1">
      <alignment horizontal="left" vertical="top"/>
      <protection locked="0"/>
    </xf>
    <xf numFmtId="166" fontId="4" fillId="0" borderId="0" xfId="0" applyNumberFormat="1" applyFont="1" applyAlignment="1" applyProtection="1">
      <alignment horizontal="left" vertical="top"/>
      <protection locked="0"/>
    </xf>
    <xf numFmtId="164" fontId="4" fillId="0" borderId="0" xfId="0" applyNumberFormat="1" applyFont="1" applyAlignment="1" applyProtection="1">
      <alignment horizontal="center" vertical="top"/>
      <protection locked="0"/>
    </xf>
    <xf numFmtId="1" fontId="4" fillId="0" borderId="0" xfId="0" applyNumberFormat="1" applyFont="1" applyAlignment="1" applyProtection="1">
      <alignment horizontal="center" vertical="top"/>
      <protection locked="0"/>
    </xf>
    <xf numFmtId="165" fontId="4" fillId="0" borderId="0" xfId="0" applyNumberFormat="1" applyFont="1" applyAlignment="1" applyProtection="1">
      <alignment vertical="top"/>
      <protection locked="0"/>
    </xf>
    <xf numFmtId="166" fontId="2" fillId="0" borderId="0" xfId="0" applyNumberFormat="1" applyFont="1" applyAlignment="1" applyProtection="1">
      <alignment horizontal="left" vertical="top"/>
      <protection locked="0"/>
    </xf>
    <xf numFmtId="1" fontId="4" fillId="0" borderId="0" xfId="0" applyNumberFormat="1" applyFont="1" applyAlignment="1">
      <alignment horizontal="left" vertical="top"/>
    </xf>
    <xf numFmtId="166" fontId="1" fillId="0" borderId="0" xfId="0" applyNumberFormat="1" applyFont="1" applyAlignment="1" applyProtection="1">
      <alignment horizontal="left" vertical="top"/>
      <protection locked="0"/>
    </xf>
    <xf numFmtId="166" fontId="4" fillId="0" borderId="0" xfId="0" applyNumberFormat="1" applyFont="1" applyAlignment="1" applyProtection="1">
      <alignment horizontal="left" vertical="top"/>
      <protection locked="0"/>
    </xf>
    <xf numFmtId="1" fontId="4" fillId="0" borderId="0" xfId="0" applyNumberFormat="1" applyFont="1" applyAlignment="1" applyProtection="1">
      <alignment horizontal="center" vertical="top"/>
      <protection/>
    </xf>
    <xf numFmtId="1" fontId="5" fillId="0" borderId="0" xfId="0" applyNumberFormat="1" applyFont="1" applyAlignment="1">
      <alignment horizontal="left" vertical="top"/>
    </xf>
    <xf numFmtId="164" fontId="5" fillId="0" borderId="0" xfId="0" applyNumberFormat="1" applyFont="1" applyAlignment="1">
      <alignment vertical="top"/>
    </xf>
    <xf numFmtId="1" fontId="5" fillId="0" borderId="0" xfId="0" applyNumberFormat="1" applyFont="1" applyAlignment="1">
      <alignment horizontal="center" vertical="top"/>
    </xf>
    <xf numFmtId="164" fontId="2" fillId="0" borderId="0" xfId="0" applyNumberFormat="1" applyFont="1" applyAlignment="1">
      <alignment vertical="top"/>
    </xf>
    <xf numFmtId="1" fontId="4" fillId="0" borderId="0" xfId="0" applyNumberFormat="1" applyFont="1" applyAlignment="1">
      <alignment horizontal="left" vertical="top" wrapText="1"/>
    </xf>
    <xf numFmtId="1" fontId="4" fillId="0" borderId="0" xfId="0" applyNumberFormat="1" applyFont="1" applyAlignment="1">
      <alignment horizontal="center" vertical="top" wrapText="1"/>
    </xf>
    <xf numFmtId="164" fontId="1" fillId="0" borderId="0" xfId="0" applyNumberFormat="1" applyFont="1" applyAlignment="1">
      <alignment horizontal="left" vertical="top"/>
    </xf>
    <xf numFmtId="177" fontId="4" fillId="0" borderId="0" xfId="0" applyNumberFormat="1" applyFont="1" applyAlignment="1" applyProtection="1">
      <alignment horizontal="center" vertical="top"/>
      <protection locked="0"/>
    </xf>
    <xf numFmtId="3" fontId="4" fillId="0" borderId="0" xfId="0" applyNumberFormat="1" applyFont="1" applyAlignment="1">
      <alignment horizontal="center" vertical="top"/>
    </xf>
    <xf numFmtId="3" fontId="4" fillId="0" borderId="0" xfId="0" applyNumberFormat="1" applyFont="1" applyAlignment="1" applyProtection="1">
      <alignment horizontal="center" vertical="top"/>
      <protection locked="0"/>
    </xf>
    <xf numFmtId="1" fontId="4" fillId="0" borderId="0" xfId="0" applyNumberFormat="1" applyFont="1" applyAlignment="1" applyProtection="1">
      <alignment horizontal="left" vertical="top" wrapText="1"/>
      <protection locked="0"/>
    </xf>
    <xf numFmtId="166" fontId="4" fillId="0" borderId="0" xfId="0" applyNumberFormat="1" applyFont="1" applyAlignment="1" applyProtection="1">
      <alignment horizontal="left" vertical="top" wrapText="1"/>
      <protection locked="0"/>
    </xf>
    <xf numFmtId="164" fontId="4" fillId="0" borderId="0" xfId="0" applyNumberFormat="1" applyFont="1" applyAlignment="1" applyProtection="1">
      <alignment horizontal="center" vertical="top" wrapText="1"/>
      <protection locked="0"/>
    </xf>
    <xf numFmtId="3" fontId="4" fillId="0" borderId="0" xfId="0" applyNumberFormat="1" applyFont="1" applyAlignment="1" applyProtection="1">
      <alignment horizontal="center" vertical="top" wrapText="1"/>
      <protection locked="0"/>
    </xf>
    <xf numFmtId="164" fontId="0" fillId="0" borderId="0" xfId="0" applyNumberFormat="1" applyFont="1" applyFill="1" applyAlignment="1">
      <alignment horizontal="left" vertical="top"/>
    </xf>
    <xf numFmtId="164" fontId="0" fillId="0" borderId="0" xfId="0" applyNumberFormat="1" applyFont="1" applyFill="1" applyAlignment="1">
      <alignment vertical="top" wrapText="1"/>
    </xf>
    <xf numFmtId="164" fontId="0" fillId="0" borderId="0" xfId="0" applyNumberFormat="1" applyFont="1" applyFill="1" applyAlignment="1">
      <alignment horizontal="center" vertical="top"/>
    </xf>
    <xf numFmtId="3" fontId="0" fillId="0" borderId="0" xfId="0" applyNumberFormat="1" applyFont="1" applyFill="1" applyAlignment="1">
      <alignment horizontal="center" vertical="top"/>
    </xf>
    <xf numFmtId="4" fontId="0" fillId="0" borderId="0" xfId="0" applyNumberFormat="1" applyFont="1" applyFill="1" applyAlignment="1">
      <alignment vertical="top"/>
    </xf>
    <xf numFmtId="164" fontId="0" fillId="0" borderId="0" xfId="0" applyNumberFormat="1" applyFont="1" applyFill="1" applyAlignment="1">
      <alignment horizontal="left" vertical="top" wrapText="1"/>
    </xf>
    <xf numFmtId="4" fontId="0" fillId="0" borderId="0" xfId="0" applyNumberFormat="1" applyFont="1" applyFill="1" applyAlignment="1">
      <alignment horizontal="center" vertical="top"/>
    </xf>
    <xf numFmtId="0" fontId="10" fillId="0" borderId="0" xfId="0" applyFont="1" applyAlignment="1">
      <alignment horizontal="left" wrapText="1"/>
    </xf>
    <xf numFmtId="0" fontId="20" fillId="0" borderId="62" xfId="0" applyFont="1" applyBorder="1" applyAlignment="1">
      <alignment horizontal="center"/>
    </xf>
    <xf numFmtId="164" fontId="0" fillId="0" borderId="62" xfId="0" applyNumberForma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6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4" fillId="0" borderId="64" xfId="49" applyFont="1" applyBorder="1" applyAlignment="1">
      <alignment horizontal="center"/>
      <protection/>
    </xf>
    <xf numFmtId="0" fontId="4" fillId="0" borderId="65" xfId="49" applyFont="1" applyBorder="1" applyAlignment="1">
      <alignment horizontal="center"/>
      <protection/>
    </xf>
    <xf numFmtId="0" fontId="4" fillId="0" borderId="66" xfId="49" applyFont="1" applyBorder="1" applyAlignment="1">
      <alignment horizontal="center"/>
      <protection/>
    </xf>
    <xf numFmtId="0" fontId="4" fillId="0" borderId="67" xfId="49" applyFont="1" applyBorder="1" applyAlignment="1">
      <alignment horizontal="center"/>
      <protection/>
    </xf>
    <xf numFmtId="0" fontId="4" fillId="0" borderId="61" xfId="49" applyFont="1" applyBorder="1" applyAlignment="1">
      <alignment horizontal="left"/>
      <protection/>
    </xf>
    <xf numFmtId="0" fontId="4" fillId="0" borderId="55" xfId="49" applyFont="1" applyBorder="1" applyAlignment="1">
      <alignment horizontal="left"/>
      <protection/>
    </xf>
    <xf numFmtId="0" fontId="4" fillId="0" borderId="68" xfId="49" applyFont="1" applyBorder="1" applyAlignment="1">
      <alignment horizontal="left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MřížkaNormální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_Cenik GE Securitynew" xfId="48"/>
    <cellStyle name="normální_POL.XLS" xfId="49"/>
    <cellStyle name="Followed Hyperlink" xfId="50"/>
    <cellStyle name="Poznámka" xfId="51"/>
    <cellStyle name="Percent" xfId="52"/>
    <cellStyle name="Propojená buňka" xfId="53"/>
    <cellStyle name="R_text" xfId="54"/>
    <cellStyle name="R_type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xt\roz\R-517_D3\PODKLADY\100604rozpo&#269;et\F1.1-R%20Rozpo&#269;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1">
        <row r="41">
          <cell r="A41" t="str">
            <v>Ztížené výrobní podmínky</v>
          </cell>
        </row>
        <row r="42">
          <cell r="A42" t="str">
            <v>Oborová přirážka</v>
          </cell>
          <cell r="I42">
            <v>0</v>
          </cell>
        </row>
        <row r="43">
          <cell r="A43" t="str">
            <v>Přesun stavebních kapacit</v>
          </cell>
          <cell r="I43">
            <v>0</v>
          </cell>
        </row>
        <row r="44">
          <cell r="A44" t="str">
            <v>Mimostaveništní doprava</v>
          </cell>
          <cell r="I44">
            <v>0</v>
          </cell>
        </row>
        <row r="45">
          <cell r="A45" t="str">
            <v>Zařízení staveniště</v>
          </cell>
          <cell r="I45">
            <v>0</v>
          </cell>
        </row>
        <row r="46">
          <cell r="A46" t="str">
            <v>Provoz investora</v>
          </cell>
          <cell r="I46">
            <v>0</v>
          </cell>
        </row>
        <row r="47">
          <cell r="A47" t="str">
            <v>Kompletační činnost (IČD)</v>
          </cell>
          <cell r="I47">
            <v>0</v>
          </cell>
        </row>
        <row r="48">
          <cell r="I4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7"/>
  <sheetViews>
    <sheetView tabSelected="1" zoomScalePageLayoutView="0" workbookViewId="0" topLeftCell="A1">
      <selection activeCell="H1" sqref="H1"/>
    </sheetView>
  </sheetViews>
  <sheetFormatPr defaultColWidth="8.796875" defaultRowHeight="15"/>
  <cols>
    <col min="1" max="1" width="1.59765625" style="11" customWidth="1"/>
    <col min="2" max="2" width="11.69921875" style="11" customWidth="1"/>
    <col min="3" max="3" width="12.296875" style="11" customWidth="1"/>
    <col min="4" max="4" width="11.296875" style="11" customWidth="1"/>
    <col min="5" max="5" width="10.59765625" style="11" customWidth="1"/>
    <col min="6" max="6" width="12.8984375" style="11" customWidth="1"/>
    <col min="7" max="7" width="11.8984375" style="11" customWidth="1"/>
    <col min="8" max="16384" width="8.8984375" style="11" customWidth="1"/>
  </cols>
  <sheetData>
    <row r="1" spans="1:7" s="88" customFormat="1" ht="24.75" customHeight="1" thickBot="1">
      <c r="A1" s="240" t="s">
        <v>192</v>
      </c>
      <c r="B1" s="241"/>
      <c r="C1" s="241"/>
      <c r="D1" s="241"/>
      <c r="E1" s="241"/>
      <c r="F1" s="241"/>
      <c r="G1" s="241"/>
    </row>
    <row r="2" spans="1:7" ht="12.75" customHeight="1">
      <c r="A2" s="12" t="s">
        <v>62</v>
      </c>
      <c r="B2" s="13"/>
      <c r="C2" s="14"/>
      <c r="D2" s="15" t="s">
        <v>29</v>
      </c>
      <c r="E2" s="13"/>
      <c r="F2" s="13"/>
      <c r="G2" s="16"/>
    </row>
    <row r="3" spans="1:7" ht="3" customHeight="1">
      <c r="A3" s="17"/>
      <c r="B3" s="18"/>
      <c r="C3" s="17"/>
      <c r="D3" s="17"/>
      <c r="E3" s="17"/>
      <c r="F3" s="17"/>
      <c r="G3" s="19"/>
    </row>
    <row r="4" spans="1:7" ht="12" customHeight="1">
      <c r="A4" s="20" t="s">
        <v>63</v>
      </c>
      <c r="B4" s="21"/>
      <c r="C4" s="22" t="s">
        <v>64</v>
      </c>
      <c r="D4" s="22"/>
      <c r="E4" s="22"/>
      <c r="F4" s="23" t="s">
        <v>65</v>
      </c>
      <c r="G4" s="24"/>
    </row>
    <row r="5" spans="1:7" ht="12.75" customHeight="1">
      <c r="A5" s="25"/>
      <c r="B5" s="26"/>
      <c r="C5" s="27" t="s">
        <v>156</v>
      </c>
      <c r="D5" s="28"/>
      <c r="E5" s="28"/>
      <c r="F5" s="29"/>
      <c r="G5" s="24"/>
    </row>
    <row r="6" spans="1:7" ht="12.75" customHeight="1">
      <c r="A6" s="30" t="s">
        <v>66</v>
      </c>
      <c r="B6" s="31"/>
      <c r="C6" s="32" t="s">
        <v>67</v>
      </c>
      <c r="D6" s="32"/>
      <c r="E6" s="32"/>
      <c r="F6" s="33" t="s">
        <v>68</v>
      </c>
      <c r="G6" s="34"/>
    </row>
    <row r="7" spans="1:7" ht="12.75" customHeight="1">
      <c r="A7" s="25"/>
      <c r="B7" s="26"/>
      <c r="C7" s="27" t="s">
        <v>155</v>
      </c>
      <c r="D7" s="28"/>
      <c r="E7" s="28"/>
      <c r="F7" s="35"/>
      <c r="G7" s="24"/>
    </row>
    <row r="8" spans="1:7" ht="12.75">
      <c r="A8" s="30" t="s">
        <v>69</v>
      </c>
      <c r="B8" s="32"/>
      <c r="C8" s="242" t="s">
        <v>157</v>
      </c>
      <c r="D8" s="243"/>
      <c r="E8" s="36" t="s">
        <v>70</v>
      </c>
      <c r="F8" s="37"/>
      <c r="G8" s="38">
        <v>0</v>
      </c>
    </row>
    <row r="9" spans="1:7" ht="12.75">
      <c r="A9" s="30" t="s">
        <v>71</v>
      </c>
      <c r="B9" s="32"/>
      <c r="C9" s="242" t="s">
        <v>158</v>
      </c>
      <c r="D9" s="243"/>
      <c r="E9" s="39" t="s">
        <v>72</v>
      </c>
      <c r="F9" s="32"/>
      <c r="G9" s="40">
        <f>IF(nový=0,,ROUND((F30+F32)/nový,1))</f>
        <v>0</v>
      </c>
    </row>
    <row r="10" spans="1:7" ht="12.75">
      <c r="A10" s="41" t="s">
        <v>73</v>
      </c>
      <c r="B10" s="42"/>
      <c r="C10" s="42"/>
      <c r="D10" s="42"/>
      <c r="E10" s="43" t="s">
        <v>74</v>
      </c>
      <c r="F10" s="42"/>
      <c r="G10" s="44">
        <v>0</v>
      </c>
    </row>
    <row r="11" spans="1:50" ht="12.75">
      <c r="A11" s="20" t="s">
        <v>75</v>
      </c>
      <c r="B11" s="22"/>
      <c r="C11" s="22"/>
      <c r="D11" s="22"/>
      <c r="E11" s="45" t="s">
        <v>76</v>
      </c>
      <c r="F11" s="22"/>
      <c r="G11" s="24"/>
      <c r="AT11" s="46"/>
      <c r="AU11" s="46"/>
      <c r="AV11" s="46"/>
      <c r="AW11" s="46"/>
      <c r="AX11" s="46"/>
    </row>
    <row r="12" spans="1:7" ht="12.75">
      <c r="A12" s="20"/>
      <c r="B12" s="22"/>
      <c r="C12" s="22"/>
      <c r="D12" s="22"/>
      <c r="E12" s="244"/>
      <c r="F12" s="245"/>
      <c r="G12" s="246"/>
    </row>
    <row r="13" spans="1:7" ht="28.5" customHeight="1" thickBot="1">
      <c r="A13" s="47" t="s">
        <v>77</v>
      </c>
      <c r="B13" s="48"/>
      <c r="C13" s="48"/>
      <c r="D13" s="48"/>
      <c r="E13" s="49"/>
      <c r="F13" s="49"/>
      <c r="G13" s="50"/>
    </row>
    <row r="14" spans="1:7" ht="17.25" customHeight="1" thickBot="1">
      <c r="A14" s="51" t="s">
        <v>78</v>
      </c>
      <c r="B14" s="52"/>
      <c r="C14" s="53"/>
      <c r="D14" s="54" t="s">
        <v>79</v>
      </c>
      <c r="E14" s="55"/>
      <c r="F14" s="55"/>
      <c r="G14" s="53"/>
    </row>
    <row r="15" spans="1:7" ht="15.75" customHeight="1">
      <c r="A15" s="56"/>
      <c r="B15" s="17" t="s">
        <v>80</v>
      </c>
      <c r="C15" s="57">
        <f>'rekapitulace EU'!G48</f>
        <v>130201</v>
      </c>
      <c r="D15" s="58" t="str">
        <f>'[1]Rekapitulace'!A41</f>
        <v>Ztížené výrobní podmínky</v>
      </c>
      <c r="E15" s="59"/>
      <c r="F15" s="60"/>
      <c r="G15" s="57">
        <v>0</v>
      </c>
    </row>
    <row r="16" spans="1:7" ht="15.75" customHeight="1">
      <c r="A16" s="56" t="s">
        <v>81</v>
      </c>
      <c r="B16" s="17" t="s">
        <v>82</v>
      </c>
      <c r="C16" s="57">
        <f>'rekapitulace EU'!H48</f>
        <v>32963.7</v>
      </c>
      <c r="D16" s="41" t="str">
        <f>'[1]Rekapitulace'!A42</f>
        <v>Oborová přirážka</v>
      </c>
      <c r="E16" s="61"/>
      <c r="F16" s="62"/>
      <c r="G16" s="57">
        <f>'[1]Rekapitulace'!I42</f>
        <v>0</v>
      </c>
    </row>
    <row r="17" spans="1:7" ht="15.75" customHeight="1">
      <c r="A17" s="56" t="s">
        <v>83</v>
      </c>
      <c r="B17" s="17" t="s">
        <v>84</v>
      </c>
      <c r="C17" s="57"/>
      <c r="D17" s="41" t="str">
        <f>'[1]Rekapitulace'!A43</f>
        <v>Přesun stavebních kapacit</v>
      </c>
      <c r="E17" s="61"/>
      <c r="F17" s="62"/>
      <c r="G17" s="57">
        <f>'[1]Rekapitulace'!I43</f>
        <v>0</v>
      </c>
    </row>
    <row r="18" spans="1:7" ht="15.75" customHeight="1">
      <c r="A18" s="63" t="s">
        <v>85</v>
      </c>
      <c r="B18" s="17" t="s">
        <v>86</v>
      </c>
      <c r="C18" s="57"/>
      <c r="D18" s="41" t="str">
        <f>'[1]Rekapitulace'!A44</f>
        <v>Mimostaveništní doprava</v>
      </c>
      <c r="E18" s="61"/>
      <c r="F18" s="62"/>
      <c r="G18" s="57">
        <f>'[1]Rekapitulace'!I44</f>
        <v>0</v>
      </c>
    </row>
    <row r="19" spans="1:7" ht="15.75" customHeight="1">
      <c r="A19" s="64" t="s">
        <v>87</v>
      </c>
      <c r="B19" s="17"/>
      <c r="C19" s="57">
        <f>SUM(C15:C18)</f>
        <v>163164.7</v>
      </c>
      <c r="D19" s="65" t="str">
        <f>'[1]Rekapitulace'!A45</f>
        <v>Zařízení staveniště</v>
      </c>
      <c r="E19" s="61"/>
      <c r="F19" s="62"/>
      <c r="G19" s="57">
        <f>'[1]Rekapitulace'!I45</f>
        <v>0</v>
      </c>
    </row>
    <row r="20" spans="1:7" ht="15.75" customHeight="1">
      <c r="A20" s="64"/>
      <c r="B20" s="17"/>
      <c r="C20" s="57"/>
      <c r="D20" s="41" t="str">
        <f>'[1]Rekapitulace'!A46</f>
        <v>Provoz investora</v>
      </c>
      <c r="E20" s="61"/>
      <c r="F20" s="62"/>
      <c r="G20" s="57">
        <f>'[1]Rekapitulace'!I46</f>
        <v>0</v>
      </c>
    </row>
    <row r="21" spans="1:7" ht="15.75" customHeight="1">
      <c r="A21" s="64" t="s">
        <v>88</v>
      </c>
      <c r="B21" s="17"/>
      <c r="C21" s="57"/>
      <c r="D21" s="41" t="str">
        <f>'[1]Rekapitulace'!A47</f>
        <v>Kompletační činnost (IČD)</v>
      </c>
      <c r="E21" s="61"/>
      <c r="F21" s="62"/>
      <c r="G21" s="57">
        <f>'[1]Rekapitulace'!I47</f>
        <v>0</v>
      </c>
    </row>
    <row r="22" spans="1:7" ht="15.75" customHeight="1">
      <c r="A22" s="20" t="s">
        <v>89</v>
      </c>
      <c r="B22" s="22"/>
      <c r="C22" s="57">
        <f>C19+C21</f>
        <v>163164.7</v>
      </c>
      <c r="D22" s="41" t="s">
        <v>90</v>
      </c>
      <c r="E22" s="61"/>
      <c r="F22" s="62"/>
      <c r="G22" s="57">
        <f>'[1]Rekapitulace'!I48</f>
        <v>0</v>
      </c>
    </row>
    <row r="23" spans="1:7" ht="15.75" customHeight="1" thickBot="1">
      <c r="A23" s="41" t="s">
        <v>91</v>
      </c>
      <c r="B23" s="42"/>
      <c r="C23" s="66">
        <f>C22+G23</f>
        <v>163164.7</v>
      </c>
      <c r="D23" s="67" t="s">
        <v>92</v>
      </c>
      <c r="E23" s="68"/>
      <c r="F23" s="69"/>
      <c r="G23" s="57">
        <v>0</v>
      </c>
    </row>
    <row r="24" spans="1:7" ht="12.75">
      <c r="A24" s="70" t="s">
        <v>93</v>
      </c>
      <c r="B24" s="71"/>
      <c r="C24" s="72" t="s">
        <v>94</v>
      </c>
      <c r="D24" s="71"/>
      <c r="E24" s="72" t="s">
        <v>95</v>
      </c>
      <c r="F24" s="71"/>
      <c r="G24" s="73"/>
    </row>
    <row r="25" spans="1:7" ht="12.75">
      <c r="A25" s="30"/>
      <c r="B25" s="32"/>
      <c r="C25" s="39" t="s">
        <v>96</v>
      </c>
      <c r="D25" s="32"/>
      <c r="E25" s="39" t="s">
        <v>96</v>
      </c>
      <c r="F25" s="32"/>
      <c r="G25" s="34"/>
    </row>
    <row r="26" spans="1:7" ht="12.75">
      <c r="A26" s="20" t="s">
        <v>97</v>
      </c>
      <c r="B26" s="23"/>
      <c r="C26" s="45" t="s">
        <v>97</v>
      </c>
      <c r="D26" s="22"/>
      <c r="E26" s="45" t="s">
        <v>97</v>
      </c>
      <c r="F26" s="22"/>
      <c r="G26" s="24"/>
    </row>
    <row r="27" spans="1:7" ht="12.75">
      <c r="A27" s="20"/>
      <c r="B27" s="74"/>
      <c r="C27" s="45" t="s">
        <v>98</v>
      </c>
      <c r="D27" s="22"/>
      <c r="E27" s="45" t="s">
        <v>99</v>
      </c>
      <c r="F27" s="22"/>
      <c r="G27" s="24"/>
    </row>
    <row r="28" spans="1:7" ht="12.75">
      <c r="A28" s="20"/>
      <c r="B28" s="22"/>
      <c r="C28" s="45"/>
      <c r="D28" s="22"/>
      <c r="E28" s="45"/>
      <c r="F28" s="22"/>
      <c r="G28" s="24"/>
    </row>
    <row r="29" spans="1:7" ht="94.5" customHeight="1">
      <c r="A29" s="20"/>
      <c r="B29" s="22"/>
      <c r="C29" s="45"/>
      <c r="D29" s="22"/>
      <c r="E29" s="45"/>
      <c r="F29" s="22"/>
      <c r="G29" s="24"/>
    </row>
    <row r="30" spans="1:7" ht="12.75">
      <c r="A30" s="30" t="s">
        <v>100</v>
      </c>
      <c r="B30" s="32"/>
      <c r="C30" s="75">
        <v>21</v>
      </c>
      <c r="D30" s="32" t="s">
        <v>101</v>
      </c>
      <c r="E30" s="39"/>
      <c r="F30" s="76">
        <f>ROUND(C23-F32,0)</f>
        <v>163165</v>
      </c>
      <c r="G30" s="34"/>
    </row>
    <row r="31" spans="1:7" ht="12.75">
      <c r="A31" s="30" t="s">
        <v>102</v>
      </c>
      <c r="B31" s="32"/>
      <c r="C31" s="75">
        <v>21</v>
      </c>
      <c r="D31" s="32" t="s">
        <v>101</v>
      </c>
      <c r="E31" s="39"/>
      <c r="F31" s="77">
        <f>ROUND(PRODUCT(F30,C31/100),1)</f>
        <v>34264.7</v>
      </c>
      <c r="G31" s="44"/>
    </row>
    <row r="32" spans="1:7" ht="12.75">
      <c r="A32" s="30" t="s">
        <v>100</v>
      </c>
      <c r="B32" s="32"/>
      <c r="C32" s="75">
        <v>0</v>
      </c>
      <c r="D32" s="32" t="s">
        <v>101</v>
      </c>
      <c r="E32" s="39"/>
      <c r="F32" s="76">
        <v>0</v>
      </c>
      <c r="G32" s="34"/>
    </row>
    <row r="33" spans="1:7" ht="12.75">
      <c r="A33" s="30" t="s">
        <v>102</v>
      </c>
      <c r="B33" s="32"/>
      <c r="C33" s="75">
        <f>gdfgdfg</f>
        <v>0</v>
      </c>
      <c r="D33" s="32" t="s">
        <v>101</v>
      </c>
      <c r="E33" s="39"/>
      <c r="F33" s="77">
        <f>ROUND(PRODUCT(F32,C33/100),1)</f>
        <v>0</v>
      </c>
      <c r="G33" s="44"/>
    </row>
    <row r="34" spans="1:7" s="83" customFormat="1" ht="19.5" customHeight="1" thickBot="1">
      <c r="A34" s="78" t="s">
        <v>103</v>
      </c>
      <c r="B34" s="79"/>
      <c r="C34" s="79"/>
      <c r="D34" s="79"/>
      <c r="E34" s="80"/>
      <c r="F34" s="81">
        <f>CEILING(SUM(F30:F33),1)</f>
        <v>197430</v>
      </c>
      <c r="G34" s="82"/>
    </row>
    <row r="36" spans="1:7" ht="12.75">
      <c r="A36" s="84" t="s">
        <v>104</v>
      </c>
      <c r="B36" s="84"/>
      <c r="C36" s="84"/>
      <c r="D36" s="84"/>
      <c r="E36" s="84"/>
      <c r="F36" s="84"/>
      <c r="G36" s="84"/>
    </row>
    <row r="37" spans="2:7" ht="12.75">
      <c r="B37" s="239"/>
      <c r="C37" s="239"/>
      <c r="D37" s="239"/>
      <c r="E37" s="239"/>
      <c r="F37" s="239"/>
      <c r="G37" s="239"/>
    </row>
  </sheetData>
  <sheetProtection/>
  <mergeCells count="5">
    <mergeCell ref="B37:G37"/>
    <mergeCell ref="A1:G1"/>
    <mergeCell ref="C8:D8"/>
    <mergeCell ref="C9:D9"/>
    <mergeCell ref="E12:G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8"/>
  <sheetViews>
    <sheetView zoomScalePageLayoutView="0" workbookViewId="0" topLeftCell="A1">
      <selection activeCell="G7" sqref="G7:H12"/>
    </sheetView>
  </sheetViews>
  <sheetFormatPr defaultColWidth="8.796875" defaultRowHeight="15"/>
  <cols>
    <col min="1" max="1" width="4.59765625" style="94" customWidth="1"/>
    <col min="2" max="2" width="4.796875" style="94" customWidth="1"/>
    <col min="3" max="3" width="5.296875" style="94" customWidth="1"/>
    <col min="4" max="4" width="12.296875" style="94" customWidth="1"/>
    <col min="5" max="5" width="8.796875" style="94" customWidth="1"/>
    <col min="6" max="6" width="8.3984375" style="94" customWidth="1"/>
    <col min="7" max="7" width="8.59765625" style="94" customWidth="1"/>
    <col min="8" max="8" width="8.69921875" style="94" customWidth="1"/>
    <col min="9" max="9" width="8.296875" style="94" customWidth="1"/>
    <col min="10" max="16384" width="8.8984375" style="94" customWidth="1"/>
  </cols>
  <sheetData>
    <row r="1" spans="1:9" ht="15.75" thickTop="1">
      <c r="A1" s="247" t="s">
        <v>66</v>
      </c>
      <c r="B1" s="248"/>
      <c r="C1" s="184" t="s">
        <v>155</v>
      </c>
      <c r="D1" s="89"/>
      <c r="E1" s="90"/>
      <c r="F1" s="89"/>
      <c r="G1" s="91" t="s">
        <v>19</v>
      </c>
      <c r="H1" s="92"/>
      <c r="I1" s="93"/>
    </row>
    <row r="2" spans="1:9" ht="15.75" thickBot="1">
      <c r="A2" s="249" t="s">
        <v>63</v>
      </c>
      <c r="B2" s="250"/>
      <c r="C2" s="173" t="s">
        <v>156</v>
      </c>
      <c r="D2" s="95"/>
      <c r="E2" s="96"/>
      <c r="F2" s="95"/>
      <c r="G2" s="251" t="s">
        <v>29</v>
      </c>
      <c r="H2" s="252"/>
      <c r="I2" s="253"/>
    </row>
    <row r="3" ht="15.75" thickTop="1">
      <c r="F3" s="97"/>
    </row>
    <row r="4" spans="1:9" ht="19.5" customHeight="1">
      <c r="A4" s="98" t="s">
        <v>31</v>
      </c>
      <c r="B4" s="99"/>
      <c r="C4" s="99"/>
      <c r="D4" s="99"/>
      <c r="E4" s="100"/>
      <c r="F4" s="99"/>
      <c r="G4" s="99"/>
      <c r="H4" s="99"/>
      <c r="I4" s="99"/>
    </row>
    <row r="5" ht="15.75" thickBot="1"/>
    <row r="6" spans="1:9" s="97" customFormat="1" ht="15.75" thickBot="1">
      <c r="A6" s="101"/>
      <c r="B6" s="102" t="s">
        <v>20</v>
      </c>
      <c r="C6" s="102"/>
      <c r="D6" s="103"/>
      <c r="E6" s="104" t="s">
        <v>21</v>
      </c>
      <c r="F6" s="105" t="s">
        <v>22</v>
      </c>
      <c r="G6" s="105" t="s">
        <v>23</v>
      </c>
      <c r="H6" s="105" t="s">
        <v>24</v>
      </c>
      <c r="I6" s="106" t="s">
        <v>88</v>
      </c>
    </row>
    <row r="7" spans="1:9" s="97" customFormat="1" ht="15">
      <c r="A7" s="107"/>
      <c r="B7" s="108" t="s">
        <v>30</v>
      </c>
      <c r="D7" s="109"/>
      <c r="E7" s="110"/>
      <c r="F7" s="111"/>
      <c r="G7" s="111">
        <f>položky_EU!H28</f>
        <v>19169</v>
      </c>
      <c r="H7" s="111"/>
      <c r="I7" s="112"/>
    </row>
    <row r="8" spans="1:9" s="97" customFormat="1" ht="15">
      <c r="A8" s="107"/>
      <c r="B8" s="108" t="s">
        <v>124</v>
      </c>
      <c r="D8" s="109"/>
      <c r="E8" s="110"/>
      <c r="F8" s="111"/>
      <c r="G8" s="111">
        <f>položky_EU!H54</f>
        <v>83686</v>
      </c>
      <c r="H8" s="111"/>
      <c r="I8" s="112"/>
    </row>
    <row r="9" spans="1:9" s="97" customFormat="1" ht="15">
      <c r="A9" s="107"/>
      <c r="B9" s="108" t="s">
        <v>159</v>
      </c>
      <c r="D9" s="109"/>
      <c r="E9" s="110"/>
      <c r="F9" s="111"/>
      <c r="G9" s="111">
        <f>položky_EU!H61</f>
        <v>19895</v>
      </c>
      <c r="H9" s="111"/>
      <c r="I9" s="112"/>
    </row>
    <row r="10" spans="1:9" s="97" customFormat="1" ht="15">
      <c r="A10" s="107"/>
      <c r="B10" s="108" t="s">
        <v>113</v>
      </c>
      <c r="D10" s="109"/>
      <c r="E10" s="110"/>
      <c r="F10" s="111"/>
      <c r="G10" s="111">
        <f>položky_EU!H88</f>
        <v>7451</v>
      </c>
      <c r="H10" s="111"/>
      <c r="I10" s="112"/>
    </row>
    <row r="11" spans="1:9" s="97" customFormat="1" ht="15">
      <c r="A11" s="107" t="s">
        <v>25</v>
      </c>
      <c r="B11" s="108" t="s">
        <v>26</v>
      </c>
      <c r="D11" s="109"/>
      <c r="E11" s="110"/>
      <c r="F11" s="111"/>
      <c r="G11" s="111"/>
      <c r="H11" s="111">
        <f>položky_EU!H120</f>
        <v>22371.7</v>
      </c>
      <c r="I11" s="112"/>
    </row>
    <row r="12" spans="1:9" s="97" customFormat="1" ht="15">
      <c r="A12" s="107" t="s">
        <v>25</v>
      </c>
      <c r="B12" s="108" t="s">
        <v>27</v>
      </c>
      <c r="D12" s="109"/>
      <c r="E12" s="110"/>
      <c r="F12" s="111"/>
      <c r="G12" s="111"/>
      <c r="H12" s="111">
        <f>položky_EU!H138</f>
        <v>10592</v>
      </c>
      <c r="I12" s="112"/>
    </row>
    <row r="13" spans="1:9" s="97" customFormat="1" ht="15">
      <c r="A13" s="107"/>
      <c r="B13" s="108"/>
      <c r="D13" s="109"/>
      <c r="E13" s="110"/>
      <c r="F13" s="111"/>
      <c r="G13" s="111"/>
      <c r="H13" s="111"/>
      <c r="I13" s="112"/>
    </row>
    <row r="14" spans="1:9" s="97" customFormat="1" ht="15">
      <c r="A14" s="107"/>
      <c r="B14" s="108"/>
      <c r="D14" s="109"/>
      <c r="E14" s="110"/>
      <c r="F14" s="111"/>
      <c r="G14" s="111"/>
      <c r="H14" s="111"/>
      <c r="I14" s="112"/>
    </row>
    <row r="15" spans="1:9" s="97" customFormat="1" ht="15">
      <c r="A15" s="107"/>
      <c r="B15" s="108"/>
      <c r="D15" s="109"/>
      <c r="E15" s="110"/>
      <c r="F15" s="111"/>
      <c r="G15" s="111"/>
      <c r="H15" s="111"/>
      <c r="I15" s="112"/>
    </row>
    <row r="16" spans="1:9" s="97" customFormat="1" ht="15">
      <c r="A16" s="107"/>
      <c r="B16" s="108"/>
      <c r="D16" s="109"/>
      <c r="E16" s="110"/>
      <c r="F16" s="111"/>
      <c r="G16" s="111"/>
      <c r="H16" s="111"/>
      <c r="I16" s="112"/>
    </row>
    <row r="17" spans="1:9" s="97" customFormat="1" ht="15">
      <c r="A17" s="107"/>
      <c r="B17" s="108"/>
      <c r="D17" s="109"/>
      <c r="E17" s="110"/>
      <c r="F17" s="111"/>
      <c r="G17" s="111"/>
      <c r="H17" s="111"/>
      <c r="I17" s="112"/>
    </row>
    <row r="18" spans="1:9" s="97" customFormat="1" ht="15">
      <c r="A18" s="107"/>
      <c r="B18" s="108"/>
      <c r="D18" s="109"/>
      <c r="E18" s="110"/>
      <c r="F18" s="111"/>
      <c r="G18" s="111"/>
      <c r="H18" s="111"/>
      <c r="I18" s="112"/>
    </row>
    <row r="19" spans="1:9" s="97" customFormat="1" ht="15">
      <c r="A19" s="107"/>
      <c r="B19" s="108"/>
      <c r="D19" s="109"/>
      <c r="E19" s="110"/>
      <c r="F19" s="111"/>
      <c r="G19" s="111"/>
      <c r="H19" s="111"/>
      <c r="I19" s="112"/>
    </row>
    <row r="20" spans="1:9" s="97" customFormat="1" ht="15">
      <c r="A20" s="107"/>
      <c r="B20" s="108"/>
      <c r="D20" s="109"/>
      <c r="E20" s="110"/>
      <c r="F20" s="111"/>
      <c r="G20" s="111"/>
      <c r="H20" s="111"/>
      <c r="I20" s="112"/>
    </row>
    <row r="21" spans="1:9" s="97" customFormat="1" ht="15">
      <c r="A21" s="107"/>
      <c r="B21" s="108"/>
      <c r="D21" s="109"/>
      <c r="E21" s="110"/>
      <c r="F21" s="111"/>
      <c r="G21" s="111"/>
      <c r="H21" s="111"/>
      <c r="I21" s="112"/>
    </row>
    <row r="22" spans="1:9" s="97" customFormat="1" ht="15">
      <c r="A22" s="107"/>
      <c r="B22" s="108"/>
      <c r="D22" s="109"/>
      <c r="E22" s="110"/>
      <c r="F22" s="111"/>
      <c r="G22" s="111"/>
      <c r="H22" s="111"/>
      <c r="I22" s="112"/>
    </row>
    <row r="23" spans="1:9" s="97" customFormat="1" ht="15">
      <c r="A23" s="107"/>
      <c r="B23" s="108"/>
      <c r="D23" s="109"/>
      <c r="E23" s="110"/>
      <c r="F23" s="111"/>
      <c r="G23" s="111"/>
      <c r="H23" s="111"/>
      <c r="I23" s="112"/>
    </row>
    <row r="24" spans="1:9" s="97" customFormat="1" ht="15">
      <c r="A24" s="107"/>
      <c r="B24" s="108"/>
      <c r="D24" s="109"/>
      <c r="E24" s="110"/>
      <c r="F24" s="111"/>
      <c r="G24" s="111"/>
      <c r="H24" s="111"/>
      <c r="I24" s="112"/>
    </row>
    <row r="25" spans="1:9" s="97" customFormat="1" ht="15">
      <c r="A25" s="107"/>
      <c r="B25" s="108"/>
      <c r="D25" s="109"/>
      <c r="E25" s="110"/>
      <c r="F25" s="111"/>
      <c r="G25" s="111"/>
      <c r="H25" s="111"/>
      <c r="I25" s="112"/>
    </row>
    <row r="26" spans="1:9" s="97" customFormat="1" ht="15">
      <c r="A26" s="107"/>
      <c r="B26" s="108"/>
      <c r="D26" s="109"/>
      <c r="E26" s="110"/>
      <c r="F26" s="111"/>
      <c r="G26" s="111"/>
      <c r="H26" s="111"/>
      <c r="I26" s="112"/>
    </row>
    <row r="27" spans="1:9" s="97" customFormat="1" ht="15">
      <c r="A27" s="107"/>
      <c r="B27" s="108"/>
      <c r="D27" s="109"/>
      <c r="E27" s="110"/>
      <c r="F27" s="111"/>
      <c r="G27" s="111"/>
      <c r="H27" s="111"/>
      <c r="I27" s="112"/>
    </row>
    <row r="28" spans="1:9" s="97" customFormat="1" ht="15">
      <c r="A28" s="107"/>
      <c r="B28" s="108"/>
      <c r="D28" s="109"/>
      <c r="E28" s="110"/>
      <c r="F28" s="111"/>
      <c r="G28" s="111"/>
      <c r="H28" s="111"/>
      <c r="I28" s="112"/>
    </row>
    <row r="29" spans="1:9" s="97" customFormat="1" ht="15">
      <c r="A29" s="107"/>
      <c r="B29" s="108"/>
      <c r="D29" s="109"/>
      <c r="E29" s="110"/>
      <c r="F29" s="111"/>
      <c r="G29" s="111"/>
      <c r="H29" s="111"/>
      <c r="I29" s="112"/>
    </row>
    <row r="30" spans="1:9" s="97" customFormat="1" ht="15">
      <c r="A30" s="107"/>
      <c r="B30" s="108"/>
      <c r="D30" s="109"/>
      <c r="E30" s="110"/>
      <c r="F30" s="111"/>
      <c r="G30" s="111"/>
      <c r="H30" s="111"/>
      <c r="I30" s="112"/>
    </row>
    <row r="31" spans="1:9" s="97" customFormat="1" ht="15">
      <c r="A31" s="107"/>
      <c r="B31" s="108"/>
      <c r="D31" s="109"/>
      <c r="E31" s="110"/>
      <c r="F31" s="111"/>
      <c r="G31" s="111"/>
      <c r="H31" s="111"/>
      <c r="I31" s="112"/>
    </row>
    <row r="32" spans="1:9" s="97" customFormat="1" ht="15">
      <c r="A32" s="107"/>
      <c r="B32" s="108"/>
      <c r="D32" s="109"/>
      <c r="E32" s="110"/>
      <c r="F32" s="111"/>
      <c r="G32" s="111"/>
      <c r="H32" s="111"/>
      <c r="I32" s="112"/>
    </row>
    <row r="33" spans="1:9" s="97" customFormat="1" ht="15">
      <c r="A33" s="107"/>
      <c r="B33" s="108"/>
      <c r="D33" s="109"/>
      <c r="E33" s="110"/>
      <c r="F33" s="111"/>
      <c r="G33" s="111"/>
      <c r="H33" s="111"/>
      <c r="I33" s="112"/>
    </row>
    <row r="34" spans="1:9" s="97" customFormat="1" ht="15">
      <c r="A34" s="107"/>
      <c r="B34" s="108"/>
      <c r="D34" s="109"/>
      <c r="E34" s="110"/>
      <c r="F34" s="111"/>
      <c r="G34" s="111"/>
      <c r="H34" s="111"/>
      <c r="I34" s="112"/>
    </row>
    <row r="35" spans="1:9" s="97" customFormat="1" ht="15">
      <c r="A35" s="107"/>
      <c r="B35" s="108"/>
      <c r="D35" s="109"/>
      <c r="E35" s="110"/>
      <c r="F35" s="111"/>
      <c r="G35" s="111"/>
      <c r="H35" s="111"/>
      <c r="I35" s="112"/>
    </row>
    <row r="36" spans="1:9" s="97" customFormat="1" ht="15">
      <c r="A36" s="107"/>
      <c r="B36" s="108"/>
      <c r="D36" s="109"/>
      <c r="E36" s="110"/>
      <c r="F36" s="111"/>
      <c r="G36" s="111"/>
      <c r="H36" s="111"/>
      <c r="I36" s="112"/>
    </row>
    <row r="37" spans="1:9" s="97" customFormat="1" ht="15">
      <c r="A37" s="107"/>
      <c r="B37" s="108"/>
      <c r="D37" s="109"/>
      <c r="E37" s="110"/>
      <c r="F37" s="111"/>
      <c r="G37" s="111"/>
      <c r="H37" s="111"/>
      <c r="I37" s="112"/>
    </row>
    <row r="38" spans="1:9" s="97" customFormat="1" ht="15">
      <c r="A38" s="107"/>
      <c r="B38" s="108"/>
      <c r="D38" s="109"/>
      <c r="E38" s="110"/>
      <c r="F38" s="111"/>
      <c r="G38" s="111"/>
      <c r="H38" s="111"/>
      <c r="I38" s="112"/>
    </row>
    <row r="39" spans="1:9" s="97" customFormat="1" ht="15">
      <c r="A39" s="107"/>
      <c r="B39" s="108"/>
      <c r="D39" s="109"/>
      <c r="E39" s="110"/>
      <c r="F39" s="111"/>
      <c r="G39" s="111"/>
      <c r="H39" s="111"/>
      <c r="I39" s="112"/>
    </row>
    <row r="40" spans="1:9" s="97" customFormat="1" ht="15">
      <c r="A40" s="107"/>
      <c r="B40" s="108"/>
      <c r="D40" s="109"/>
      <c r="E40" s="110"/>
      <c r="F40" s="111"/>
      <c r="G40" s="111"/>
      <c r="H40" s="111"/>
      <c r="I40" s="112"/>
    </row>
    <row r="41" spans="1:9" s="97" customFormat="1" ht="15">
      <c r="A41" s="107"/>
      <c r="B41" s="108"/>
      <c r="D41" s="109"/>
      <c r="E41" s="110"/>
      <c r="F41" s="111"/>
      <c r="G41" s="111"/>
      <c r="H41" s="111"/>
      <c r="I41" s="112"/>
    </row>
    <row r="42" spans="1:9" s="97" customFormat="1" ht="15">
      <c r="A42" s="107"/>
      <c r="B42" s="108"/>
      <c r="D42" s="109"/>
      <c r="E42" s="110"/>
      <c r="F42" s="111"/>
      <c r="G42" s="111"/>
      <c r="H42" s="111"/>
      <c r="I42" s="112"/>
    </row>
    <row r="43" spans="1:9" s="97" customFormat="1" ht="15">
      <c r="A43" s="107"/>
      <c r="B43" s="108"/>
      <c r="D43" s="109"/>
      <c r="E43" s="110"/>
      <c r="F43" s="111"/>
      <c r="G43" s="111"/>
      <c r="H43" s="111"/>
      <c r="I43" s="112"/>
    </row>
    <row r="44" spans="1:9" s="97" customFormat="1" ht="15">
      <c r="A44" s="107"/>
      <c r="B44" s="108"/>
      <c r="D44" s="109"/>
      <c r="E44" s="110"/>
      <c r="F44" s="111"/>
      <c r="G44" s="111"/>
      <c r="H44" s="111"/>
      <c r="I44" s="112"/>
    </row>
    <row r="45" spans="1:9" s="97" customFormat="1" ht="15">
      <c r="A45" s="107"/>
      <c r="B45" s="108"/>
      <c r="D45" s="109"/>
      <c r="E45" s="110"/>
      <c r="F45" s="111"/>
      <c r="G45" s="111"/>
      <c r="H45" s="111"/>
      <c r="I45" s="112"/>
    </row>
    <row r="46" spans="1:9" s="97" customFormat="1" ht="15">
      <c r="A46" s="107"/>
      <c r="B46" s="108"/>
      <c r="D46" s="109"/>
      <c r="E46" s="110"/>
      <c r="F46" s="111"/>
      <c r="G46" s="111"/>
      <c r="H46" s="111"/>
      <c r="I46" s="112"/>
    </row>
    <row r="47" spans="1:9" s="97" customFormat="1" ht="15.75" thickBot="1">
      <c r="A47" s="107"/>
      <c r="B47" s="108"/>
      <c r="D47" s="109"/>
      <c r="E47" s="110"/>
      <c r="F47" s="111"/>
      <c r="G47" s="111"/>
      <c r="H47" s="111"/>
      <c r="I47" s="112"/>
    </row>
    <row r="48" spans="1:9" s="83" customFormat="1" ht="13.5" thickBot="1">
      <c r="A48" s="113"/>
      <c r="B48" s="114" t="s">
        <v>28</v>
      </c>
      <c r="C48" s="114"/>
      <c r="D48" s="115"/>
      <c r="E48" s="116">
        <f>SUM(E7:E47)</f>
        <v>0</v>
      </c>
      <c r="F48" s="117">
        <f>SUM(F7:F47)</f>
        <v>0</v>
      </c>
      <c r="G48" s="117">
        <f>SUM(G7:G47)</f>
        <v>130201</v>
      </c>
      <c r="H48" s="117">
        <f>SUM(H7:H47)</f>
        <v>32963.7</v>
      </c>
      <c r="I48" s="118">
        <f>SUM(I7:I47)</f>
        <v>0</v>
      </c>
    </row>
    <row r="49" spans="2:9" ht="15">
      <c r="B49" s="83"/>
      <c r="F49" s="119"/>
      <c r="G49" s="120"/>
      <c r="H49" s="120"/>
      <c r="I49" s="121"/>
    </row>
    <row r="50" spans="6:9" ht="15">
      <c r="F50" s="119"/>
      <c r="G50" s="120"/>
      <c r="H50" s="120"/>
      <c r="I50" s="121"/>
    </row>
    <row r="51" spans="6:9" ht="15">
      <c r="F51" s="119"/>
      <c r="G51" s="120"/>
      <c r="H51" s="120"/>
      <c r="I51" s="121"/>
    </row>
    <row r="52" spans="6:9" ht="15">
      <c r="F52" s="119"/>
      <c r="G52" s="120"/>
      <c r="H52" s="120"/>
      <c r="I52" s="121"/>
    </row>
    <row r="53" spans="6:9" ht="15">
      <c r="F53" s="119"/>
      <c r="G53" s="120"/>
      <c r="H53" s="120"/>
      <c r="I53" s="121"/>
    </row>
    <row r="54" spans="6:9" ht="15">
      <c r="F54" s="119"/>
      <c r="G54" s="120"/>
      <c r="H54" s="120"/>
      <c r="I54" s="121"/>
    </row>
    <row r="55" spans="6:9" ht="15">
      <c r="F55" s="119"/>
      <c r="G55" s="120"/>
      <c r="H55" s="120"/>
      <c r="I55" s="121"/>
    </row>
    <row r="56" spans="6:9" ht="15">
      <c r="F56" s="119"/>
      <c r="G56" s="120"/>
      <c r="H56" s="120"/>
      <c r="I56" s="121"/>
    </row>
    <row r="57" spans="6:9" ht="15">
      <c r="F57" s="119"/>
      <c r="G57" s="120"/>
      <c r="H57" s="120"/>
      <c r="I57" s="121"/>
    </row>
    <row r="58" spans="6:9" ht="15">
      <c r="F58" s="119"/>
      <c r="G58" s="120"/>
      <c r="H58" s="120"/>
      <c r="I58" s="121"/>
    </row>
    <row r="59" spans="6:9" ht="15">
      <c r="F59" s="119"/>
      <c r="G59" s="120"/>
      <c r="H59" s="120"/>
      <c r="I59" s="121"/>
    </row>
    <row r="60" spans="6:9" ht="15">
      <c r="F60" s="119"/>
      <c r="G60" s="120"/>
      <c r="H60" s="120"/>
      <c r="I60" s="121"/>
    </row>
    <row r="61" spans="6:9" ht="15">
      <c r="F61" s="119"/>
      <c r="G61" s="120"/>
      <c r="H61" s="120"/>
      <c r="I61" s="121"/>
    </row>
    <row r="62" spans="6:9" ht="15">
      <c r="F62" s="119"/>
      <c r="G62" s="120"/>
      <c r="H62" s="120"/>
      <c r="I62" s="121"/>
    </row>
    <row r="63" spans="6:9" ht="15">
      <c r="F63" s="119"/>
      <c r="G63" s="120"/>
      <c r="H63" s="120"/>
      <c r="I63" s="121"/>
    </row>
    <row r="64" spans="6:9" ht="15">
      <c r="F64" s="119"/>
      <c r="G64" s="120"/>
      <c r="H64" s="120"/>
      <c r="I64" s="121"/>
    </row>
    <row r="65" spans="6:9" ht="15">
      <c r="F65" s="119"/>
      <c r="G65" s="120"/>
      <c r="H65" s="120"/>
      <c r="I65" s="121"/>
    </row>
    <row r="66" spans="6:9" ht="15">
      <c r="F66" s="119"/>
      <c r="G66" s="120"/>
      <c r="H66" s="120"/>
      <c r="I66" s="121"/>
    </row>
    <row r="67" spans="6:9" ht="15">
      <c r="F67" s="119"/>
      <c r="G67" s="120"/>
      <c r="H67" s="120"/>
      <c r="I67" s="121"/>
    </row>
    <row r="68" spans="6:9" ht="15">
      <c r="F68" s="119"/>
      <c r="G68" s="120"/>
      <c r="H68" s="120"/>
      <c r="I68" s="121"/>
    </row>
    <row r="69" spans="6:9" ht="15">
      <c r="F69" s="119"/>
      <c r="G69" s="120"/>
      <c r="H69" s="120"/>
      <c r="I69" s="121"/>
    </row>
    <row r="70" spans="6:9" ht="15">
      <c r="F70" s="119"/>
      <c r="G70" s="120"/>
      <c r="H70" s="120"/>
      <c r="I70" s="121"/>
    </row>
    <row r="71" spans="6:9" ht="15">
      <c r="F71" s="119"/>
      <c r="G71" s="120"/>
      <c r="H71" s="120"/>
      <c r="I71" s="121"/>
    </row>
    <row r="72" spans="6:9" ht="15">
      <c r="F72" s="119"/>
      <c r="G72" s="120"/>
      <c r="H72" s="120"/>
      <c r="I72" s="121"/>
    </row>
    <row r="73" spans="6:9" ht="15">
      <c r="F73" s="119"/>
      <c r="G73" s="120"/>
      <c r="H73" s="120"/>
      <c r="I73" s="121"/>
    </row>
    <row r="74" spans="6:9" ht="15">
      <c r="F74" s="119"/>
      <c r="G74" s="120"/>
      <c r="H74" s="120"/>
      <c r="I74" s="121"/>
    </row>
    <row r="75" spans="6:9" ht="15">
      <c r="F75" s="119"/>
      <c r="G75" s="120"/>
      <c r="H75" s="120"/>
      <c r="I75" s="121"/>
    </row>
    <row r="76" spans="6:9" ht="15">
      <c r="F76" s="119"/>
      <c r="G76" s="120"/>
      <c r="H76" s="120"/>
      <c r="I76" s="121"/>
    </row>
    <row r="77" spans="6:9" ht="15">
      <c r="F77" s="119"/>
      <c r="G77" s="120"/>
      <c r="H77" s="120"/>
      <c r="I77" s="121"/>
    </row>
    <row r="78" spans="6:9" ht="15">
      <c r="F78" s="119"/>
      <c r="G78" s="120"/>
      <c r="H78" s="120"/>
      <c r="I78" s="121"/>
    </row>
    <row r="79" spans="6:9" ht="15">
      <c r="F79" s="119"/>
      <c r="G79" s="120"/>
      <c r="H79" s="120"/>
      <c r="I79" s="121"/>
    </row>
    <row r="80" spans="6:9" ht="15">
      <c r="F80" s="119"/>
      <c r="G80" s="120"/>
      <c r="H80" s="120"/>
      <c r="I80" s="121"/>
    </row>
    <row r="81" spans="6:9" ht="15">
      <c r="F81" s="119"/>
      <c r="G81" s="120"/>
      <c r="H81" s="120"/>
      <c r="I81" s="121"/>
    </row>
    <row r="82" spans="6:9" ht="15">
      <c r="F82" s="119"/>
      <c r="G82" s="120"/>
      <c r="H82" s="120"/>
      <c r="I82" s="121"/>
    </row>
    <row r="83" spans="6:9" ht="15">
      <c r="F83" s="119"/>
      <c r="G83" s="120"/>
      <c r="H83" s="120"/>
      <c r="I83" s="121"/>
    </row>
    <row r="84" spans="6:9" ht="15">
      <c r="F84" s="119"/>
      <c r="G84" s="120"/>
      <c r="H84" s="120"/>
      <c r="I84" s="121"/>
    </row>
    <row r="85" spans="6:9" ht="15">
      <c r="F85" s="119"/>
      <c r="G85" s="120"/>
      <c r="H85" s="120"/>
      <c r="I85" s="121"/>
    </row>
    <row r="86" spans="6:9" ht="15">
      <c r="F86" s="119"/>
      <c r="G86" s="120"/>
      <c r="H86" s="120"/>
      <c r="I86" s="121"/>
    </row>
    <row r="87" spans="6:9" ht="15">
      <c r="F87" s="119"/>
      <c r="G87" s="120"/>
      <c r="H87" s="120"/>
      <c r="I87" s="121"/>
    </row>
    <row r="88" spans="6:9" ht="15">
      <c r="F88" s="119"/>
      <c r="G88" s="120"/>
      <c r="H88" s="120"/>
      <c r="I88" s="121"/>
    </row>
    <row r="89" spans="6:9" ht="15">
      <c r="F89" s="119"/>
      <c r="G89" s="120"/>
      <c r="H89" s="120"/>
      <c r="I89" s="121"/>
    </row>
    <row r="90" spans="6:9" ht="15">
      <c r="F90" s="119"/>
      <c r="G90" s="120"/>
      <c r="H90" s="120"/>
      <c r="I90" s="121"/>
    </row>
    <row r="91" spans="6:9" ht="15">
      <c r="F91" s="119"/>
      <c r="G91" s="120"/>
      <c r="H91" s="120"/>
      <c r="I91" s="121"/>
    </row>
    <row r="92" spans="6:9" ht="15">
      <c r="F92" s="119"/>
      <c r="G92" s="120"/>
      <c r="H92" s="120"/>
      <c r="I92" s="121"/>
    </row>
    <row r="93" spans="6:9" ht="15">
      <c r="F93" s="119"/>
      <c r="G93" s="120"/>
      <c r="H93" s="120"/>
      <c r="I93" s="121"/>
    </row>
    <row r="94" spans="6:9" ht="15">
      <c r="F94" s="119"/>
      <c r="G94" s="120"/>
      <c r="H94" s="120"/>
      <c r="I94" s="121"/>
    </row>
    <row r="95" spans="6:9" ht="15">
      <c r="F95" s="119"/>
      <c r="G95" s="120"/>
      <c r="H95" s="120"/>
      <c r="I95" s="121"/>
    </row>
    <row r="96" spans="6:9" ht="15">
      <c r="F96" s="119"/>
      <c r="G96" s="120"/>
      <c r="H96" s="120"/>
      <c r="I96" s="121"/>
    </row>
    <row r="97" spans="6:9" ht="15">
      <c r="F97" s="119"/>
      <c r="G97" s="120"/>
      <c r="H97" s="120"/>
      <c r="I97" s="121"/>
    </row>
    <row r="98" spans="6:9" ht="15">
      <c r="F98" s="119"/>
      <c r="G98" s="120"/>
      <c r="H98" s="120"/>
      <c r="I98" s="121"/>
    </row>
  </sheetData>
  <sheetProtection/>
  <mergeCells count="3">
    <mergeCell ref="A1:B1"/>
    <mergeCell ref="A2:B2"/>
    <mergeCell ref="G2:I2"/>
  </mergeCells>
  <printOptions gridLines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8"/>
  <sheetViews>
    <sheetView zoomScalePageLayoutView="0" workbookViewId="0" topLeftCell="A1">
      <selection activeCell="D9" sqref="D9"/>
    </sheetView>
  </sheetViews>
  <sheetFormatPr defaultColWidth="8.796875" defaultRowHeight="15"/>
  <cols>
    <col min="1" max="1" width="6.69921875" style="174" customWidth="1"/>
    <col min="2" max="2" width="10.3984375" style="237" customWidth="1"/>
    <col min="3" max="3" width="1.8984375" style="185" customWidth="1"/>
    <col min="4" max="4" width="47.69921875" style="233" customWidth="1"/>
    <col min="5" max="5" width="5.09765625" style="234" customWidth="1"/>
    <col min="6" max="6" width="5.69921875" style="235" customWidth="1"/>
    <col min="7" max="7" width="9.09765625" style="238" customWidth="1"/>
    <col min="8" max="8" width="9" style="185" customWidth="1"/>
    <col min="9" max="9" width="12.19921875" style="234" customWidth="1"/>
    <col min="10" max="11" width="9.19921875" style="185" bestFit="1" customWidth="1"/>
    <col min="12" max="16384" width="8.8984375" style="185" customWidth="1"/>
  </cols>
  <sheetData>
    <row r="1" spans="1:9" ht="15">
      <c r="A1" s="183" t="s">
        <v>179</v>
      </c>
      <c r="B1" s="131" t="s">
        <v>0</v>
      </c>
      <c r="C1" s="132"/>
      <c r="D1" s="133" t="s">
        <v>1</v>
      </c>
      <c r="E1" s="134" t="s">
        <v>51</v>
      </c>
      <c r="F1" s="135" t="s">
        <v>52</v>
      </c>
      <c r="G1" s="136" t="s">
        <v>2</v>
      </c>
      <c r="H1" s="137" t="s">
        <v>3</v>
      </c>
      <c r="I1" s="122" t="s">
        <v>53</v>
      </c>
    </row>
    <row r="2" spans="2:12" ht="15">
      <c r="B2" s="140"/>
      <c r="C2" s="141"/>
      <c r="D2" s="142" t="s">
        <v>4</v>
      </c>
      <c r="E2" s="143"/>
      <c r="F2" s="144"/>
      <c r="G2" s="145"/>
      <c r="H2" s="146"/>
      <c r="I2" s="143"/>
      <c r="J2" s="186"/>
      <c r="K2" s="125"/>
      <c r="L2" s="125"/>
    </row>
    <row r="3" spans="1:12" ht="15">
      <c r="A3" s="174">
        <v>1</v>
      </c>
      <c r="B3" s="7" t="s">
        <v>141</v>
      </c>
      <c r="C3" s="85"/>
      <c r="D3" s="172"/>
      <c r="E3" s="187"/>
      <c r="F3" s="188"/>
      <c r="G3" s="189"/>
      <c r="H3" s="123"/>
      <c r="I3" s="128"/>
      <c r="J3" s="186"/>
      <c r="K3" s="125"/>
      <c r="L3" s="125"/>
    </row>
    <row r="4" spans="2:12" ht="15">
      <c r="B4" s="7"/>
      <c r="C4" s="85"/>
      <c r="D4" s="175" t="s">
        <v>138</v>
      </c>
      <c r="E4" s="187"/>
      <c r="F4" s="188"/>
      <c r="G4" s="189"/>
      <c r="H4" s="123"/>
      <c r="I4" s="128"/>
      <c r="J4" s="186"/>
      <c r="K4" s="125"/>
      <c r="L4" s="125"/>
    </row>
    <row r="5" spans="2:12" ht="25.5">
      <c r="B5" s="172"/>
      <c r="C5" s="85"/>
      <c r="D5" s="170" t="s">
        <v>142</v>
      </c>
      <c r="E5" s="187" t="s">
        <v>13</v>
      </c>
      <c r="F5" s="188">
        <v>1</v>
      </c>
      <c r="G5" s="189">
        <v>1900</v>
      </c>
      <c r="H5" s="138">
        <f>F5*G5</f>
        <v>1900</v>
      </c>
      <c r="I5" s="190"/>
      <c r="J5" s="186"/>
      <c r="K5" s="125"/>
      <c r="L5" s="125"/>
    </row>
    <row r="6" spans="1:12" ht="15">
      <c r="A6" s="174">
        <v>2</v>
      </c>
      <c r="B6" s="7" t="s">
        <v>132</v>
      </c>
      <c r="C6" s="85"/>
      <c r="D6" s="172"/>
      <c r="E6" s="187"/>
      <c r="F6" s="188"/>
      <c r="G6" s="189"/>
      <c r="H6" s="138"/>
      <c r="I6" s="190"/>
      <c r="J6" s="186"/>
      <c r="K6" s="125"/>
      <c r="L6" s="125"/>
    </row>
    <row r="7" spans="2:12" ht="15">
      <c r="B7" s="7"/>
      <c r="C7" s="85"/>
      <c r="D7" s="175" t="s">
        <v>139</v>
      </c>
      <c r="E7" s="187"/>
      <c r="F7" s="188"/>
      <c r="G7" s="189"/>
      <c r="H7" s="138"/>
      <c r="I7" s="190"/>
      <c r="J7" s="186"/>
      <c r="K7" s="125"/>
      <c r="L7" s="125"/>
    </row>
    <row r="8" spans="2:12" ht="15">
      <c r="B8" s="178" t="s">
        <v>18</v>
      </c>
      <c r="C8" s="85"/>
      <c r="D8" s="124" t="s">
        <v>143</v>
      </c>
      <c r="E8" s="187" t="s">
        <v>13</v>
      </c>
      <c r="F8" s="188">
        <v>1</v>
      </c>
      <c r="G8" s="189">
        <v>16039</v>
      </c>
      <c r="H8" s="138">
        <f>F8*G8</f>
        <v>16039</v>
      </c>
      <c r="I8" s="190"/>
      <c r="J8" s="186"/>
      <c r="K8" s="125"/>
      <c r="L8" s="125"/>
    </row>
    <row r="9" spans="2:12" ht="25.5">
      <c r="B9" s="178"/>
      <c r="C9" s="85"/>
      <c r="D9" s="170" t="s">
        <v>142</v>
      </c>
      <c r="E9" s="187" t="s">
        <v>13</v>
      </c>
      <c r="F9" s="188">
        <v>1</v>
      </c>
      <c r="G9" s="189"/>
      <c r="H9" s="138"/>
      <c r="I9" s="190"/>
      <c r="J9" s="186"/>
      <c r="K9" s="125"/>
      <c r="L9" s="125"/>
    </row>
    <row r="10" spans="2:12" ht="15">
      <c r="B10" s="178"/>
      <c r="C10" s="85"/>
      <c r="D10" s="10" t="s">
        <v>106</v>
      </c>
      <c r="E10" s="187" t="s">
        <v>13</v>
      </c>
      <c r="F10" s="188">
        <v>1</v>
      </c>
      <c r="G10" s="189"/>
      <c r="H10" s="138"/>
      <c r="I10" s="191"/>
      <c r="J10" s="186"/>
      <c r="K10" s="125"/>
      <c r="L10" s="125"/>
    </row>
    <row r="11" spans="2:12" ht="15">
      <c r="B11" s="178"/>
      <c r="C11" s="85"/>
      <c r="D11" s="10" t="s">
        <v>110</v>
      </c>
      <c r="E11" s="187" t="s">
        <v>13</v>
      </c>
      <c r="F11" s="188">
        <v>1</v>
      </c>
      <c r="G11" s="189"/>
      <c r="H11" s="138"/>
      <c r="I11" s="190"/>
      <c r="J11" s="186"/>
      <c r="K11" s="125"/>
      <c r="L11" s="125"/>
    </row>
    <row r="12" spans="2:12" ht="15">
      <c r="B12" s="192"/>
      <c r="C12" s="85"/>
      <c r="D12" s="10" t="s">
        <v>105</v>
      </c>
      <c r="E12" s="187" t="s">
        <v>13</v>
      </c>
      <c r="F12" s="188">
        <v>1</v>
      </c>
      <c r="G12" s="189"/>
      <c r="H12" s="138"/>
      <c r="I12" s="191"/>
      <c r="J12" s="186"/>
      <c r="K12" s="125"/>
      <c r="L12" s="125"/>
    </row>
    <row r="13" spans="2:12" ht="15">
      <c r="B13" s="172"/>
      <c r="C13" s="85"/>
      <c r="D13" s="172" t="s">
        <v>133</v>
      </c>
      <c r="E13" s="187" t="s">
        <v>13</v>
      </c>
      <c r="F13" s="188">
        <v>1</v>
      </c>
      <c r="G13" s="189"/>
      <c r="H13" s="138"/>
      <c r="I13" s="191"/>
      <c r="J13" s="186"/>
      <c r="K13" s="125"/>
      <c r="L13" s="125"/>
    </row>
    <row r="14" spans="2:12" ht="15">
      <c r="B14" s="192"/>
      <c r="C14" s="85"/>
      <c r="D14" s="10" t="s">
        <v>107</v>
      </c>
      <c r="E14" s="187" t="s">
        <v>13</v>
      </c>
      <c r="F14" s="188">
        <v>1</v>
      </c>
      <c r="G14" s="189"/>
      <c r="H14" s="138"/>
      <c r="I14" s="191"/>
      <c r="J14" s="186"/>
      <c r="K14" s="125"/>
      <c r="L14" s="125"/>
    </row>
    <row r="15" spans="2:12" ht="15">
      <c r="B15" s="192"/>
      <c r="C15" s="85"/>
      <c r="D15" s="10" t="s">
        <v>108</v>
      </c>
      <c r="E15" s="187" t="s">
        <v>13</v>
      </c>
      <c r="F15" s="188">
        <v>1</v>
      </c>
      <c r="G15" s="189"/>
      <c r="H15" s="138"/>
      <c r="I15" s="191"/>
      <c r="J15" s="186"/>
      <c r="K15" s="125"/>
      <c r="L15" s="125"/>
    </row>
    <row r="16" spans="2:12" ht="15">
      <c r="B16" s="192"/>
      <c r="C16" s="85"/>
      <c r="D16" s="10" t="s">
        <v>134</v>
      </c>
      <c r="E16" s="187" t="s">
        <v>13</v>
      </c>
      <c r="F16" s="188">
        <v>5</v>
      </c>
      <c r="G16" s="189"/>
      <c r="H16" s="138"/>
      <c r="I16" s="191"/>
      <c r="J16" s="186"/>
      <c r="K16" s="125"/>
      <c r="L16" s="125"/>
    </row>
    <row r="17" spans="2:12" ht="15">
      <c r="B17" s="192"/>
      <c r="C17" s="85"/>
      <c r="D17" s="10" t="s">
        <v>111</v>
      </c>
      <c r="E17" s="187" t="s">
        <v>13</v>
      </c>
      <c r="F17" s="188">
        <v>2</v>
      </c>
      <c r="G17" s="189"/>
      <c r="H17" s="138"/>
      <c r="I17" s="191"/>
      <c r="J17" s="186"/>
      <c r="K17" s="125"/>
      <c r="L17" s="125"/>
    </row>
    <row r="18" spans="2:12" ht="15">
      <c r="B18" s="192"/>
      <c r="C18" s="85"/>
      <c r="D18" s="5" t="s">
        <v>109</v>
      </c>
      <c r="E18" s="187" t="s">
        <v>13</v>
      </c>
      <c r="F18" s="188">
        <v>1</v>
      </c>
      <c r="G18" s="189"/>
      <c r="H18" s="138"/>
      <c r="I18" s="191"/>
      <c r="J18" s="186"/>
      <c r="K18" s="125"/>
      <c r="L18" s="125"/>
    </row>
    <row r="19" spans="2:12" ht="15">
      <c r="B19" s="7" t="s">
        <v>119</v>
      </c>
      <c r="C19" s="85"/>
      <c r="D19" s="172"/>
      <c r="E19" s="187"/>
      <c r="F19" s="188"/>
      <c r="G19" s="189"/>
      <c r="H19" s="138"/>
      <c r="I19" s="191"/>
      <c r="J19" s="186"/>
      <c r="K19" s="125"/>
      <c r="L19" s="125"/>
    </row>
    <row r="20" spans="1:12" ht="15">
      <c r="A20" s="174">
        <v>3</v>
      </c>
      <c r="B20" s="171"/>
      <c r="C20" s="193"/>
      <c r="D20" s="171" t="s">
        <v>135</v>
      </c>
      <c r="E20" s="187" t="s">
        <v>54</v>
      </c>
      <c r="F20" s="188">
        <v>75</v>
      </c>
      <c r="G20" s="189">
        <v>8</v>
      </c>
      <c r="H20" s="138">
        <f>F20*G20</f>
        <v>600</v>
      </c>
      <c r="I20" s="191"/>
      <c r="J20" s="186"/>
      <c r="K20" s="125"/>
      <c r="L20" s="125"/>
    </row>
    <row r="21" spans="2:12" ht="15">
      <c r="B21" s="171"/>
      <c r="C21" s="193"/>
      <c r="D21" s="176" t="s">
        <v>168</v>
      </c>
      <c r="E21" s="187"/>
      <c r="F21" s="188"/>
      <c r="G21" s="189"/>
      <c r="H21" s="138"/>
      <c r="I21" s="191"/>
      <c r="J21" s="186"/>
      <c r="K21" s="125"/>
      <c r="L21" s="125"/>
    </row>
    <row r="22" spans="1:12" ht="15">
      <c r="A22" s="174">
        <v>4</v>
      </c>
      <c r="B22" s="7" t="s">
        <v>120</v>
      </c>
      <c r="C22" s="85"/>
      <c r="D22" s="172"/>
      <c r="E22" s="187"/>
      <c r="F22" s="188"/>
      <c r="G22" s="189"/>
      <c r="H22" s="138"/>
      <c r="I22" s="191"/>
      <c r="J22" s="186"/>
      <c r="K22" s="125"/>
      <c r="L22" s="125"/>
    </row>
    <row r="23" spans="2:12" ht="15">
      <c r="B23" s="7"/>
      <c r="C23" s="85"/>
      <c r="D23" s="175" t="s">
        <v>169</v>
      </c>
      <c r="E23" s="187"/>
      <c r="F23" s="188"/>
      <c r="G23" s="189"/>
      <c r="H23" s="138"/>
      <c r="I23" s="191"/>
      <c r="J23" s="186"/>
      <c r="K23" s="125"/>
      <c r="L23" s="125"/>
    </row>
    <row r="24" spans="2:12" ht="15">
      <c r="B24" s="171"/>
      <c r="C24" s="193"/>
      <c r="D24" s="171" t="s">
        <v>136</v>
      </c>
      <c r="E24" s="194" t="s">
        <v>13</v>
      </c>
      <c r="F24" s="188">
        <v>5</v>
      </c>
      <c r="G24" s="189">
        <v>21</v>
      </c>
      <c r="H24" s="138">
        <f>F24*G24</f>
        <v>105</v>
      </c>
      <c r="I24" s="191"/>
      <c r="J24" s="186"/>
      <c r="K24" s="125"/>
      <c r="L24" s="125"/>
    </row>
    <row r="25" spans="2:12" ht="15">
      <c r="B25" s="171"/>
      <c r="C25" s="193"/>
      <c r="D25" s="171" t="s">
        <v>183</v>
      </c>
      <c r="E25" s="194" t="s">
        <v>13</v>
      </c>
      <c r="F25" s="188">
        <v>1</v>
      </c>
      <c r="G25" s="189">
        <v>20</v>
      </c>
      <c r="H25" s="138">
        <f>F25*G25</f>
        <v>20</v>
      </c>
      <c r="I25" s="190"/>
      <c r="J25" s="186"/>
      <c r="K25" s="125"/>
      <c r="L25" s="125"/>
    </row>
    <row r="26" spans="2:12" ht="15">
      <c r="B26" s="171"/>
      <c r="C26" s="193"/>
      <c r="D26" s="171" t="s">
        <v>181</v>
      </c>
      <c r="E26" s="194" t="s">
        <v>13</v>
      </c>
      <c r="F26" s="188">
        <v>2</v>
      </c>
      <c r="G26" s="189">
        <v>23</v>
      </c>
      <c r="H26" s="138">
        <f>F26*G26</f>
        <v>46</v>
      </c>
      <c r="I26" s="190"/>
      <c r="J26" s="186"/>
      <c r="K26" s="125"/>
      <c r="L26" s="125"/>
    </row>
    <row r="27" spans="2:12" ht="15">
      <c r="B27" s="171"/>
      <c r="C27" s="193"/>
      <c r="D27" s="171" t="s">
        <v>182</v>
      </c>
      <c r="E27" s="194" t="s">
        <v>13</v>
      </c>
      <c r="F27" s="188">
        <v>3</v>
      </c>
      <c r="G27" s="189">
        <v>153</v>
      </c>
      <c r="H27" s="138">
        <f>F27*G27</f>
        <v>459</v>
      </c>
      <c r="I27" s="190"/>
      <c r="J27" s="186"/>
      <c r="K27" s="125"/>
      <c r="L27" s="125"/>
    </row>
    <row r="28" spans="2:12" ht="15">
      <c r="B28" s="126"/>
      <c r="C28" s="127"/>
      <c r="D28" s="130" t="s">
        <v>7</v>
      </c>
      <c r="E28" s="128"/>
      <c r="F28" s="129"/>
      <c r="G28" s="147"/>
      <c r="H28" s="139">
        <f>ROUND(SUM(H5:H27),0)</f>
        <v>19169</v>
      </c>
      <c r="I28" s="128"/>
      <c r="J28" s="186"/>
      <c r="K28" s="125"/>
      <c r="L28" s="125"/>
    </row>
    <row r="29" spans="2:12" ht="15.75">
      <c r="B29" s="126"/>
      <c r="C29" s="127"/>
      <c r="D29" s="149" t="s">
        <v>124</v>
      </c>
      <c r="E29" s="128"/>
      <c r="F29" s="129"/>
      <c r="G29" s="147"/>
      <c r="H29" s="148"/>
      <c r="I29" s="128"/>
      <c r="K29" s="125"/>
      <c r="L29" s="125"/>
    </row>
    <row r="30" spans="1:12" ht="25.5">
      <c r="A30" s="174">
        <v>5</v>
      </c>
      <c r="B30" s="195"/>
      <c r="C30" s="85"/>
      <c r="D30" s="180" t="s">
        <v>184</v>
      </c>
      <c r="E30" s="179" t="s">
        <v>13</v>
      </c>
      <c r="F30" s="196">
        <v>1</v>
      </c>
      <c r="G30" s="197">
        <v>20000</v>
      </c>
      <c r="H30" s="123">
        <f aca="true" t="shared" si="0" ref="H30:H52">F30*G30</f>
        <v>20000</v>
      </c>
      <c r="I30" s="198"/>
      <c r="K30" s="125"/>
      <c r="L30" s="125"/>
    </row>
    <row r="31" spans="2:12" ht="15">
      <c r="B31" s="87"/>
      <c r="C31" s="85"/>
      <c r="D31" s="177" t="s">
        <v>138</v>
      </c>
      <c r="E31" s="179"/>
      <c r="F31" s="188"/>
      <c r="G31" s="4"/>
      <c r="H31" s="123"/>
      <c r="I31" s="198"/>
      <c r="K31" s="125"/>
      <c r="L31" s="125"/>
    </row>
    <row r="32" spans="1:12" ht="102">
      <c r="A32" s="174">
        <v>6</v>
      </c>
      <c r="B32" s="195"/>
      <c r="C32" s="85"/>
      <c r="D32" s="180" t="s">
        <v>177</v>
      </c>
      <c r="E32" s="179" t="s">
        <v>13</v>
      </c>
      <c r="F32" s="196">
        <v>1</v>
      </c>
      <c r="G32" s="197">
        <v>35000</v>
      </c>
      <c r="H32" s="123">
        <f t="shared" si="0"/>
        <v>35000</v>
      </c>
      <c r="I32" s="198"/>
      <c r="K32" s="125"/>
      <c r="L32" s="125"/>
    </row>
    <row r="33" spans="2:12" ht="15">
      <c r="B33" s="178"/>
      <c r="C33" s="199"/>
      <c r="D33" s="177" t="s">
        <v>139</v>
      </c>
      <c r="E33" s="179"/>
      <c r="F33" s="188"/>
      <c r="G33" s="4"/>
      <c r="H33" s="123"/>
      <c r="I33" s="198"/>
      <c r="K33" s="125"/>
      <c r="L33" s="125"/>
    </row>
    <row r="34" spans="1:12" ht="15">
      <c r="A34" s="174">
        <v>7</v>
      </c>
      <c r="B34" s="195"/>
      <c r="C34" s="85"/>
      <c r="D34" s="180" t="s">
        <v>150</v>
      </c>
      <c r="E34" s="179" t="s">
        <v>13</v>
      </c>
      <c r="F34" s="196">
        <v>1</v>
      </c>
      <c r="G34" s="197">
        <v>1520</v>
      </c>
      <c r="H34" s="123">
        <f t="shared" si="0"/>
        <v>1520</v>
      </c>
      <c r="I34" s="200"/>
      <c r="K34" s="125"/>
      <c r="L34" s="125"/>
    </row>
    <row r="35" spans="2:12" ht="15">
      <c r="B35" s="87"/>
      <c r="C35" s="85"/>
      <c r="D35" s="177" t="s">
        <v>139</v>
      </c>
      <c r="E35" s="179"/>
      <c r="F35" s="188"/>
      <c r="G35" s="4"/>
      <c r="H35" s="123"/>
      <c r="I35" s="200"/>
      <c r="K35" s="125"/>
      <c r="L35" s="125"/>
    </row>
    <row r="36" spans="1:12" ht="15">
      <c r="A36" s="174">
        <v>8</v>
      </c>
      <c r="B36" s="195"/>
      <c r="C36" s="85"/>
      <c r="D36" s="180" t="s">
        <v>151</v>
      </c>
      <c r="E36" s="179" t="s">
        <v>13</v>
      </c>
      <c r="F36" s="196">
        <v>2</v>
      </c>
      <c r="G36" s="197">
        <v>52</v>
      </c>
      <c r="H36" s="123">
        <f t="shared" si="0"/>
        <v>104</v>
      </c>
      <c r="I36" s="200"/>
      <c r="K36" s="125"/>
      <c r="L36" s="125"/>
    </row>
    <row r="37" spans="2:12" ht="15">
      <c r="B37" s="87"/>
      <c r="C37" s="85"/>
      <c r="D37" s="177" t="s">
        <v>170</v>
      </c>
      <c r="E37" s="179"/>
      <c r="F37" s="188"/>
      <c r="G37" s="4"/>
      <c r="H37" s="123"/>
      <c r="I37" s="200"/>
      <c r="K37" s="125"/>
      <c r="L37" s="125"/>
    </row>
    <row r="38" spans="1:12" ht="15">
      <c r="A38" s="174">
        <v>9</v>
      </c>
      <c r="B38" s="195"/>
      <c r="C38" s="85"/>
      <c r="D38" s="180" t="s">
        <v>154</v>
      </c>
      <c r="E38" s="179" t="s">
        <v>13</v>
      </c>
      <c r="F38" s="196">
        <v>1</v>
      </c>
      <c r="G38" s="197">
        <v>2000</v>
      </c>
      <c r="H38" s="123">
        <f t="shared" si="0"/>
        <v>2000</v>
      </c>
      <c r="I38" s="200"/>
      <c r="K38" s="125"/>
      <c r="L38" s="125"/>
    </row>
    <row r="39" spans="2:12" ht="15">
      <c r="B39" s="195"/>
      <c r="C39" s="85"/>
      <c r="D39" s="177" t="s">
        <v>139</v>
      </c>
      <c r="E39" s="179"/>
      <c r="F39" s="196"/>
      <c r="G39" s="197"/>
      <c r="H39" s="123"/>
      <c r="I39" s="200"/>
      <c r="K39" s="125"/>
      <c r="L39" s="125"/>
    </row>
    <row r="40" spans="1:12" ht="15">
      <c r="A40" s="174">
        <v>10</v>
      </c>
      <c r="B40" s="195"/>
      <c r="C40" s="85"/>
      <c r="D40" s="180" t="s">
        <v>152</v>
      </c>
      <c r="E40" s="179" t="s">
        <v>13</v>
      </c>
      <c r="F40" s="196">
        <v>1</v>
      </c>
      <c r="G40" s="197">
        <v>1320</v>
      </c>
      <c r="H40" s="123">
        <f t="shared" si="0"/>
        <v>1320</v>
      </c>
      <c r="I40" s="200"/>
      <c r="K40" s="125"/>
      <c r="L40" s="125"/>
    </row>
    <row r="41" spans="2:12" ht="15">
      <c r="B41" s="195"/>
      <c r="C41" s="85"/>
      <c r="D41" s="177" t="s">
        <v>139</v>
      </c>
      <c r="E41" s="179"/>
      <c r="F41" s="196"/>
      <c r="G41" s="197"/>
      <c r="H41" s="123"/>
      <c r="I41" s="200"/>
      <c r="K41" s="125"/>
      <c r="L41" s="125"/>
    </row>
    <row r="42" spans="1:12" ht="114.75">
      <c r="A42" s="174">
        <v>11</v>
      </c>
      <c r="B42" s="195"/>
      <c r="C42" s="85"/>
      <c r="D42" s="86" t="s">
        <v>178</v>
      </c>
      <c r="E42" s="179" t="s">
        <v>13</v>
      </c>
      <c r="F42" s="196">
        <v>1</v>
      </c>
      <c r="G42" s="197">
        <v>11000</v>
      </c>
      <c r="H42" s="123">
        <f t="shared" si="0"/>
        <v>11000</v>
      </c>
      <c r="I42" s="200"/>
      <c r="K42" s="125"/>
      <c r="L42" s="125"/>
    </row>
    <row r="43" spans="2:12" ht="15">
      <c r="B43" s="195"/>
      <c r="C43" s="85"/>
      <c r="D43" s="182" t="s">
        <v>162</v>
      </c>
      <c r="E43" s="179"/>
      <c r="F43" s="196"/>
      <c r="G43" s="197"/>
      <c r="H43" s="123"/>
      <c r="I43" s="200"/>
      <c r="K43" s="125"/>
      <c r="L43" s="125"/>
    </row>
    <row r="44" spans="1:12" ht="15">
      <c r="A44" s="174">
        <v>12</v>
      </c>
      <c r="B44" s="195"/>
      <c r="C44" s="85"/>
      <c r="D44" s="180" t="s">
        <v>153</v>
      </c>
      <c r="E44" s="179" t="s">
        <v>13</v>
      </c>
      <c r="F44" s="196">
        <v>1</v>
      </c>
      <c r="G44" s="197">
        <v>3600</v>
      </c>
      <c r="H44" s="123">
        <f t="shared" si="0"/>
        <v>3600</v>
      </c>
      <c r="I44" s="200"/>
      <c r="K44" s="125"/>
      <c r="L44" s="125"/>
    </row>
    <row r="45" spans="2:12" ht="15">
      <c r="B45" s="195"/>
      <c r="C45" s="85"/>
      <c r="D45" s="182" t="s">
        <v>162</v>
      </c>
      <c r="E45" s="179"/>
      <c r="F45" s="196"/>
      <c r="G45" s="197"/>
      <c r="H45" s="123"/>
      <c r="I45" s="200"/>
      <c r="K45" s="125"/>
      <c r="L45" s="125"/>
    </row>
    <row r="46" spans="1:12" ht="15">
      <c r="A46" s="174">
        <v>13</v>
      </c>
      <c r="B46" s="195"/>
      <c r="C46" s="85"/>
      <c r="D46" s="180" t="s">
        <v>161</v>
      </c>
      <c r="E46" s="179" t="s">
        <v>13</v>
      </c>
      <c r="F46" s="196">
        <v>1</v>
      </c>
      <c r="G46" s="197">
        <v>8000</v>
      </c>
      <c r="H46" s="123">
        <f t="shared" si="0"/>
        <v>8000</v>
      </c>
      <c r="I46" s="200"/>
      <c r="K46" s="125"/>
      <c r="L46" s="125"/>
    </row>
    <row r="47" spans="2:12" ht="15">
      <c r="B47" s="195"/>
      <c r="C47" s="85"/>
      <c r="D47" s="182" t="s">
        <v>162</v>
      </c>
      <c r="E47" s="179"/>
      <c r="F47" s="196"/>
      <c r="G47" s="197"/>
      <c r="H47" s="123"/>
      <c r="I47" s="200"/>
      <c r="K47" s="125"/>
      <c r="L47" s="125"/>
    </row>
    <row r="48" spans="1:12" ht="15">
      <c r="A48" s="174">
        <v>14</v>
      </c>
      <c r="B48" s="201"/>
      <c r="C48" s="85"/>
      <c r="D48" s="85" t="s">
        <v>32</v>
      </c>
      <c r="E48" s="179" t="s">
        <v>54</v>
      </c>
      <c r="F48" s="202">
        <v>26</v>
      </c>
      <c r="G48" s="197">
        <v>17</v>
      </c>
      <c r="H48" s="123">
        <f t="shared" si="0"/>
        <v>442</v>
      </c>
      <c r="I48" s="198"/>
      <c r="K48" s="125"/>
      <c r="L48" s="125"/>
    </row>
    <row r="49" spans="2:12" ht="15">
      <c r="B49" s="201"/>
      <c r="C49" s="85"/>
      <c r="D49" s="203" t="s">
        <v>171</v>
      </c>
      <c r="E49" s="179"/>
      <c r="F49" s="202"/>
      <c r="G49" s="197"/>
      <c r="H49" s="123"/>
      <c r="I49" s="198"/>
      <c r="K49" s="125"/>
      <c r="L49" s="125"/>
    </row>
    <row r="50" spans="1:12" ht="15">
      <c r="A50" s="174">
        <v>15</v>
      </c>
      <c r="B50" s="195"/>
      <c r="C50" s="85"/>
      <c r="D50" s="85" t="s">
        <v>172</v>
      </c>
      <c r="E50" s="179" t="s">
        <v>13</v>
      </c>
      <c r="F50" s="202">
        <v>1</v>
      </c>
      <c r="G50" s="197">
        <v>350</v>
      </c>
      <c r="H50" s="123">
        <f t="shared" si="0"/>
        <v>350</v>
      </c>
      <c r="I50" s="198"/>
      <c r="K50" s="125"/>
      <c r="L50" s="125"/>
    </row>
    <row r="51" spans="2:12" ht="15">
      <c r="B51" s="195"/>
      <c r="C51" s="85"/>
      <c r="D51" s="177" t="s">
        <v>138</v>
      </c>
      <c r="E51" s="179"/>
      <c r="F51" s="202"/>
      <c r="G51" s="197"/>
      <c r="H51" s="123"/>
      <c r="I51" s="198"/>
      <c r="K51" s="125"/>
      <c r="L51" s="125"/>
    </row>
    <row r="52" spans="1:12" ht="15">
      <c r="A52" s="174">
        <v>16</v>
      </c>
      <c r="B52" s="195"/>
      <c r="C52" s="85"/>
      <c r="D52" s="85" t="s">
        <v>160</v>
      </c>
      <c r="E52" s="179" t="s">
        <v>13</v>
      </c>
      <c r="F52" s="202">
        <v>1</v>
      </c>
      <c r="G52" s="197">
        <v>350</v>
      </c>
      <c r="H52" s="123">
        <f t="shared" si="0"/>
        <v>350</v>
      </c>
      <c r="I52" s="198"/>
      <c r="K52" s="125"/>
      <c r="L52" s="125"/>
    </row>
    <row r="53" spans="2:12" ht="15">
      <c r="B53" s="195"/>
      <c r="C53" s="85"/>
      <c r="D53" s="177" t="s">
        <v>138</v>
      </c>
      <c r="E53" s="179"/>
      <c r="F53" s="202"/>
      <c r="G53" s="197"/>
      <c r="H53" s="123"/>
      <c r="I53" s="198"/>
      <c r="K53" s="125"/>
      <c r="L53" s="125"/>
    </row>
    <row r="54" spans="2:9" ht="15">
      <c r="B54" s="140"/>
      <c r="C54" s="141"/>
      <c r="D54" s="130" t="s">
        <v>7</v>
      </c>
      <c r="E54" s="143"/>
      <c r="F54" s="144"/>
      <c r="G54" s="145"/>
      <c r="H54" s="150">
        <f>ROUND(SUM(H30:H52),0)</f>
        <v>83686</v>
      </c>
      <c r="I54" s="143"/>
    </row>
    <row r="55" spans="2:9" ht="15">
      <c r="B55" s="140"/>
      <c r="C55" s="141"/>
      <c r="D55" s="130"/>
      <c r="E55" s="143"/>
      <c r="F55" s="144"/>
      <c r="G55" s="145"/>
      <c r="H55" s="150"/>
      <c r="I55" s="143"/>
    </row>
    <row r="56" spans="1:9" ht="15.75">
      <c r="A56" s="174">
        <v>17</v>
      </c>
      <c r="B56" s="140"/>
      <c r="C56" s="141"/>
      <c r="D56" s="181" t="s">
        <v>173</v>
      </c>
      <c r="E56" s="143"/>
      <c r="F56" s="144"/>
      <c r="G56" s="145"/>
      <c r="H56" s="150"/>
      <c r="I56" s="143"/>
    </row>
    <row r="57" spans="2:9" ht="15">
      <c r="B57" s="140"/>
      <c r="C57" s="141"/>
      <c r="D57" s="177" t="s">
        <v>140</v>
      </c>
      <c r="E57" s="143"/>
      <c r="F57" s="144"/>
      <c r="G57" s="145"/>
      <c r="H57" s="150"/>
      <c r="I57" s="143"/>
    </row>
    <row r="58" spans="2:9" ht="15">
      <c r="B58" s="204" t="s">
        <v>144</v>
      </c>
      <c r="C58" s="1"/>
      <c r="D58" s="1" t="s">
        <v>145</v>
      </c>
      <c r="E58" s="2" t="s">
        <v>13</v>
      </c>
      <c r="F58" s="205">
        <v>1</v>
      </c>
      <c r="G58" s="206">
        <v>13340</v>
      </c>
      <c r="H58" s="123">
        <f>F58*G58</f>
        <v>13340</v>
      </c>
      <c r="I58" s="143"/>
    </row>
    <row r="59" spans="2:9" ht="15">
      <c r="B59" s="204" t="s">
        <v>146</v>
      </c>
      <c r="C59" s="1"/>
      <c r="D59" s="1" t="s">
        <v>147</v>
      </c>
      <c r="E59" s="2" t="s">
        <v>13</v>
      </c>
      <c r="F59" s="205">
        <v>1</v>
      </c>
      <c r="G59" s="206">
        <v>4370</v>
      </c>
      <c r="H59" s="123">
        <f>F59*G59</f>
        <v>4370</v>
      </c>
      <c r="I59" s="143"/>
    </row>
    <row r="60" spans="2:9" ht="15">
      <c r="B60" s="204" t="s">
        <v>148</v>
      </c>
      <c r="C60" s="1"/>
      <c r="D60" s="1" t="s">
        <v>149</v>
      </c>
      <c r="E60" s="2" t="s">
        <v>13</v>
      </c>
      <c r="F60" s="205">
        <v>1</v>
      </c>
      <c r="G60" s="206">
        <v>2185</v>
      </c>
      <c r="H60" s="123">
        <f>F60*G60</f>
        <v>2185</v>
      </c>
      <c r="I60" s="143"/>
    </row>
    <row r="61" spans="2:9" ht="15">
      <c r="B61" s="192"/>
      <c r="C61" s="207"/>
      <c r="D61" s="130" t="s">
        <v>7</v>
      </c>
      <c r="E61" s="143"/>
      <c r="F61" s="144"/>
      <c r="G61" s="145"/>
      <c r="H61" s="150">
        <f>ROUND(SUM(H58:H60),0)</f>
        <v>19895</v>
      </c>
      <c r="I61" s="151"/>
    </row>
    <row r="62" spans="2:9" ht="15">
      <c r="B62" s="126"/>
      <c r="C62" s="127"/>
      <c r="D62" s="130"/>
      <c r="E62" s="128"/>
      <c r="F62" s="129"/>
      <c r="G62" s="147"/>
      <c r="H62" s="152"/>
      <c r="I62" s="128"/>
    </row>
    <row r="63" spans="2:9" ht="15.75">
      <c r="B63" s="140"/>
      <c r="C63" s="153"/>
      <c r="D63" s="154" t="s">
        <v>112</v>
      </c>
      <c r="E63" s="155"/>
      <c r="F63" s="156"/>
      <c r="G63" s="157"/>
      <c r="H63" s="157"/>
      <c r="I63" s="155"/>
    </row>
    <row r="64" spans="1:9" ht="15">
      <c r="A64" s="174">
        <v>18</v>
      </c>
      <c r="B64" s="208"/>
      <c r="C64" s="3"/>
      <c r="D64" s="209" t="s">
        <v>191</v>
      </c>
      <c r="E64" s="210" t="s">
        <v>54</v>
      </c>
      <c r="F64" s="211">
        <v>44</v>
      </c>
      <c r="G64" s="212">
        <v>16</v>
      </c>
      <c r="H64" s="123">
        <f>F64*G64</f>
        <v>704</v>
      </c>
      <c r="I64" s="3"/>
    </row>
    <row r="65" spans="2:9" ht="15">
      <c r="B65" s="208"/>
      <c r="C65" s="3"/>
      <c r="D65" s="213" t="s">
        <v>163</v>
      </c>
      <c r="E65" s="210"/>
      <c r="F65" s="211"/>
      <c r="G65" s="212"/>
      <c r="H65" s="123"/>
      <c r="I65" s="3"/>
    </row>
    <row r="66" spans="1:9" ht="15">
      <c r="A66" s="174">
        <v>19</v>
      </c>
      <c r="B66" s="208"/>
      <c r="C66" s="3"/>
      <c r="D66" s="209" t="s">
        <v>122</v>
      </c>
      <c r="E66" s="210" t="s">
        <v>13</v>
      </c>
      <c r="F66" s="211">
        <v>1</v>
      </c>
      <c r="G66" s="212">
        <v>115</v>
      </c>
      <c r="H66" s="123">
        <f aca="true" t="shared" si="1" ref="H66:H81">F66*G66</f>
        <v>115</v>
      </c>
      <c r="I66" s="3"/>
    </row>
    <row r="67" spans="2:9" ht="15">
      <c r="B67" s="208"/>
      <c r="C67" s="3"/>
      <c r="D67" s="213" t="s">
        <v>164</v>
      </c>
      <c r="E67" s="210"/>
      <c r="F67" s="211"/>
      <c r="G67" s="212"/>
      <c r="H67" s="123"/>
      <c r="I67" s="3"/>
    </row>
    <row r="68" spans="1:9" ht="15">
      <c r="A68" s="174">
        <v>20</v>
      </c>
      <c r="B68" s="208"/>
      <c r="C68" s="3"/>
      <c r="D68" s="209" t="s">
        <v>123</v>
      </c>
      <c r="E68" s="210" t="s">
        <v>13</v>
      </c>
      <c r="F68" s="211">
        <v>5</v>
      </c>
      <c r="G68" s="212">
        <v>39</v>
      </c>
      <c r="H68" s="123">
        <f t="shared" si="1"/>
        <v>195</v>
      </c>
      <c r="I68" s="3"/>
    </row>
    <row r="69" spans="2:9" ht="15">
      <c r="B69" s="208"/>
      <c r="C69" s="3"/>
      <c r="D69" s="213" t="s">
        <v>165</v>
      </c>
      <c r="E69" s="210"/>
      <c r="F69" s="211"/>
      <c r="G69" s="212"/>
      <c r="H69" s="123"/>
      <c r="I69" s="3"/>
    </row>
    <row r="70" spans="1:9" ht="15">
      <c r="A70" s="174">
        <v>21</v>
      </c>
      <c r="B70" s="214"/>
      <c r="C70" s="3"/>
      <c r="D70" s="209" t="s">
        <v>190</v>
      </c>
      <c r="E70" s="210" t="s">
        <v>13</v>
      </c>
      <c r="F70" s="211">
        <v>3</v>
      </c>
      <c r="G70" s="212">
        <v>25</v>
      </c>
      <c r="H70" s="123">
        <f t="shared" si="1"/>
        <v>75</v>
      </c>
      <c r="I70" s="3"/>
    </row>
    <row r="71" spans="2:9" ht="15">
      <c r="B71" s="214"/>
      <c r="C71" s="3"/>
      <c r="D71" s="213" t="s">
        <v>166</v>
      </c>
      <c r="E71" s="210"/>
      <c r="F71" s="211"/>
      <c r="G71" s="212"/>
      <c r="H71" s="123"/>
      <c r="I71" s="3"/>
    </row>
    <row r="72" spans="1:9" ht="15">
      <c r="A72" s="174">
        <v>22</v>
      </c>
      <c r="B72" s="214"/>
      <c r="C72" s="3"/>
      <c r="D72" s="209" t="s">
        <v>185</v>
      </c>
      <c r="E72" s="210" t="s">
        <v>54</v>
      </c>
      <c r="F72" s="211">
        <v>3</v>
      </c>
      <c r="G72" s="212">
        <v>119</v>
      </c>
      <c r="H72" s="123">
        <f t="shared" si="1"/>
        <v>357</v>
      </c>
      <c r="I72" s="3"/>
    </row>
    <row r="73" spans="2:9" ht="15">
      <c r="B73" s="214"/>
      <c r="C73" s="3"/>
      <c r="D73" s="209" t="s">
        <v>41</v>
      </c>
      <c r="E73" s="210" t="s">
        <v>54</v>
      </c>
      <c r="F73" s="211">
        <v>3</v>
      </c>
      <c r="G73" s="212">
        <v>73</v>
      </c>
      <c r="H73" s="123">
        <f t="shared" si="1"/>
        <v>219</v>
      </c>
      <c r="I73" s="3"/>
    </row>
    <row r="74" spans="2:9" ht="15">
      <c r="B74" s="214"/>
      <c r="C74" s="3"/>
      <c r="D74" s="213" t="s">
        <v>166</v>
      </c>
      <c r="E74" s="210"/>
      <c r="F74" s="211"/>
      <c r="G74" s="212"/>
      <c r="H74" s="123"/>
      <c r="I74" s="3"/>
    </row>
    <row r="75" spans="1:9" ht="15">
      <c r="A75" s="174">
        <v>23</v>
      </c>
      <c r="B75" s="214"/>
      <c r="C75" s="3"/>
      <c r="D75" s="209" t="s">
        <v>186</v>
      </c>
      <c r="E75" s="210" t="s">
        <v>54</v>
      </c>
      <c r="F75" s="211">
        <v>12</v>
      </c>
      <c r="G75" s="212">
        <v>208</v>
      </c>
      <c r="H75" s="123">
        <f t="shared" si="1"/>
        <v>2496</v>
      </c>
      <c r="I75" s="3"/>
    </row>
    <row r="76" spans="1:9" ht="15">
      <c r="A76" s="174">
        <v>24</v>
      </c>
      <c r="B76" s="214"/>
      <c r="C76" s="3"/>
      <c r="D76" s="209" t="s">
        <v>42</v>
      </c>
      <c r="E76" s="210" t="s">
        <v>54</v>
      </c>
      <c r="F76" s="211">
        <v>12</v>
      </c>
      <c r="G76" s="212">
        <v>110</v>
      </c>
      <c r="H76" s="123">
        <f t="shared" si="1"/>
        <v>1320</v>
      </c>
      <c r="I76" s="3"/>
    </row>
    <row r="77" spans="1:9" ht="15">
      <c r="A77" s="174">
        <v>25</v>
      </c>
      <c r="B77" s="214"/>
      <c r="C77" s="3"/>
      <c r="D77" s="209" t="s">
        <v>43</v>
      </c>
      <c r="E77" s="210" t="s">
        <v>13</v>
      </c>
      <c r="F77" s="211">
        <v>15</v>
      </c>
      <c r="G77" s="212">
        <v>60</v>
      </c>
      <c r="H77" s="123">
        <f t="shared" si="1"/>
        <v>900</v>
      </c>
      <c r="I77" s="3"/>
    </row>
    <row r="78" spans="1:9" ht="15">
      <c r="A78" s="174">
        <v>26</v>
      </c>
      <c r="B78" s="214"/>
      <c r="C78" s="3"/>
      <c r="D78" s="209" t="s">
        <v>44</v>
      </c>
      <c r="E78" s="210" t="s">
        <v>13</v>
      </c>
      <c r="F78" s="211">
        <v>1</v>
      </c>
      <c r="G78" s="212">
        <v>245</v>
      </c>
      <c r="H78" s="123">
        <f t="shared" si="1"/>
        <v>245</v>
      </c>
      <c r="I78" s="3"/>
    </row>
    <row r="79" spans="1:9" ht="15">
      <c r="A79" s="174">
        <v>27</v>
      </c>
      <c r="B79" s="214"/>
      <c r="C79" s="3"/>
      <c r="D79" s="209" t="s">
        <v>45</v>
      </c>
      <c r="E79" s="210" t="s">
        <v>13</v>
      </c>
      <c r="F79" s="211">
        <v>1</v>
      </c>
      <c r="G79" s="212">
        <v>74</v>
      </c>
      <c r="H79" s="123">
        <f t="shared" si="1"/>
        <v>74</v>
      </c>
      <c r="I79" s="3"/>
    </row>
    <row r="80" spans="1:9" ht="15">
      <c r="A80" s="174">
        <v>28</v>
      </c>
      <c r="B80" s="214"/>
      <c r="C80" s="3"/>
      <c r="D80" s="209" t="s">
        <v>55</v>
      </c>
      <c r="E80" s="210" t="s">
        <v>13</v>
      </c>
      <c r="F80" s="211">
        <v>0.75</v>
      </c>
      <c r="G80" s="212">
        <v>600</v>
      </c>
      <c r="H80" s="123">
        <f t="shared" si="1"/>
        <v>450</v>
      </c>
      <c r="I80" s="3"/>
    </row>
    <row r="81" spans="1:9" ht="15">
      <c r="A81" s="174">
        <v>29</v>
      </c>
      <c r="B81" s="214"/>
      <c r="C81" s="3"/>
      <c r="D81" s="209" t="s">
        <v>56</v>
      </c>
      <c r="E81" s="210" t="s">
        <v>13</v>
      </c>
      <c r="F81" s="211">
        <v>7.5</v>
      </c>
      <c r="G81" s="212">
        <v>8</v>
      </c>
      <c r="H81" s="123">
        <f t="shared" si="1"/>
        <v>60</v>
      </c>
      <c r="I81" s="3"/>
    </row>
    <row r="82" spans="2:9" ht="15">
      <c r="B82" s="214"/>
      <c r="C82" s="3"/>
      <c r="D82" s="213" t="s">
        <v>167</v>
      </c>
      <c r="E82" s="210"/>
      <c r="F82" s="211"/>
      <c r="G82" s="212"/>
      <c r="H82" s="123"/>
      <c r="I82" s="3"/>
    </row>
    <row r="83" spans="2:9" ht="15">
      <c r="B83" s="214"/>
      <c r="C83" s="3"/>
      <c r="D83" s="215" t="s">
        <v>180</v>
      </c>
      <c r="E83" s="210"/>
      <c r="F83" s="211"/>
      <c r="G83" s="212"/>
      <c r="H83" s="123"/>
      <c r="I83" s="3"/>
    </row>
    <row r="84" spans="1:9" ht="15">
      <c r="A84" s="174">
        <v>30</v>
      </c>
      <c r="B84" s="214"/>
      <c r="C84" s="3"/>
      <c r="D84" s="216" t="s">
        <v>121</v>
      </c>
      <c r="E84" s="210" t="s">
        <v>54</v>
      </c>
      <c r="F84" s="211">
        <v>3</v>
      </c>
      <c r="G84" s="212">
        <v>8</v>
      </c>
      <c r="H84" s="123">
        <f>F84*G84</f>
        <v>24</v>
      </c>
      <c r="I84" s="3"/>
    </row>
    <row r="85" spans="2:9" ht="15">
      <c r="B85" s="126"/>
      <c r="C85" s="127"/>
      <c r="D85" s="158" t="s">
        <v>8</v>
      </c>
      <c r="E85" s="128"/>
      <c r="F85" s="129"/>
      <c r="G85" s="147"/>
      <c r="H85" s="159">
        <f>ROUND(SUM(H64:H84),0)</f>
        <v>7234</v>
      </c>
      <c r="I85" s="128"/>
    </row>
    <row r="86" spans="2:9" ht="15">
      <c r="B86" s="126"/>
      <c r="C86" s="127"/>
      <c r="D86" s="158" t="s">
        <v>9</v>
      </c>
      <c r="E86" s="128"/>
      <c r="F86" s="129"/>
      <c r="G86" s="147"/>
      <c r="H86" s="159">
        <f>ROUND(H85*0.03,0)</f>
        <v>217</v>
      </c>
      <c r="I86" s="128"/>
    </row>
    <row r="87" spans="2:9" ht="15">
      <c r="B87" s="126"/>
      <c r="C87" s="127"/>
      <c r="D87" s="158" t="s">
        <v>114</v>
      </c>
      <c r="E87" s="128"/>
      <c r="F87" s="129"/>
      <c r="G87" s="147"/>
      <c r="H87" s="147"/>
      <c r="I87" s="128"/>
    </row>
    <row r="88" spans="2:9" ht="15">
      <c r="B88" s="126"/>
      <c r="C88" s="141"/>
      <c r="D88" s="160" t="s">
        <v>5</v>
      </c>
      <c r="E88" s="143"/>
      <c r="F88" s="144"/>
      <c r="G88" s="145"/>
      <c r="H88" s="161">
        <f>ROUND(SUM(H85:H87),0)</f>
        <v>7451</v>
      </c>
      <c r="I88" s="143"/>
    </row>
    <row r="89" spans="2:9" ht="15">
      <c r="B89" s="126"/>
      <c r="C89" s="141"/>
      <c r="D89" s="160"/>
      <c r="E89" s="143"/>
      <c r="F89" s="144"/>
      <c r="G89" s="145"/>
      <c r="H89" s="161"/>
      <c r="I89" s="143"/>
    </row>
    <row r="90" spans="2:9" ht="15">
      <c r="B90" s="126"/>
      <c r="C90" s="141"/>
      <c r="D90" s="160"/>
      <c r="E90" s="143"/>
      <c r="F90" s="144"/>
      <c r="G90" s="145"/>
      <c r="H90" s="161"/>
      <c r="I90" s="143"/>
    </row>
    <row r="91" spans="2:9" ht="15.75">
      <c r="B91" s="140"/>
      <c r="C91" s="153"/>
      <c r="D91" s="154" t="s">
        <v>12</v>
      </c>
      <c r="E91" s="162"/>
      <c r="F91" s="156"/>
      <c r="G91" s="157"/>
      <c r="H91" s="157"/>
      <c r="I91" s="155"/>
    </row>
    <row r="92" spans="1:9" ht="15">
      <c r="A92" s="174">
        <v>30</v>
      </c>
      <c r="B92" s="208">
        <v>220260106</v>
      </c>
      <c r="C92" s="3"/>
      <c r="D92" s="209" t="s">
        <v>57</v>
      </c>
      <c r="E92" s="211" t="s">
        <v>13</v>
      </c>
      <c r="F92" s="217">
        <v>6</v>
      </c>
      <c r="G92" s="6">
        <v>13.2</v>
      </c>
      <c r="H92" s="123">
        <f aca="true" t="shared" si="2" ref="H92:H119">F92*G92</f>
        <v>79.19999999999999</v>
      </c>
      <c r="I92" s="128"/>
    </row>
    <row r="93" spans="1:9" ht="15">
      <c r="A93" s="174">
        <v>31</v>
      </c>
      <c r="B93" s="208">
        <v>220260111</v>
      </c>
      <c r="C93" s="3"/>
      <c r="D93" s="209" t="s">
        <v>58</v>
      </c>
      <c r="E93" s="211" t="s">
        <v>13</v>
      </c>
      <c r="F93" s="217">
        <v>5</v>
      </c>
      <c r="G93" s="6">
        <v>5.7</v>
      </c>
      <c r="H93" s="123">
        <f t="shared" si="2"/>
        <v>28.5</v>
      </c>
      <c r="I93" s="128"/>
    </row>
    <row r="94" spans="1:9" ht="15">
      <c r="A94" s="174">
        <v>32</v>
      </c>
      <c r="B94" s="208">
        <v>220260113</v>
      </c>
      <c r="C94" s="3"/>
      <c r="D94" s="209" t="s">
        <v>59</v>
      </c>
      <c r="E94" s="211" t="s">
        <v>13</v>
      </c>
      <c r="F94" s="217">
        <v>1</v>
      </c>
      <c r="G94" s="6">
        <v>17</v>
      </c>
      <c r="H94" s="123">
        <f t="shared" si="2"/>
        <v>17</v>
      </c>
      <c r="I94" s="128"/>
    </row>
    <row r="95" spans="1:9" ht="15">
      <c r="A95" s="174">
        <v>33</v>
      </c>
      <c r="B95" s="208">
        <v>220301451</v>
      </c>
      <c r="C95" s="3"/>
      <c r="D95" s="209" t="s">
        <v>60</v>
      </c>
      <c r="E95" s="211" t="s">
        <v>13</v>
      </c>
      <c r="F95" s="211">
        <v>2</v>
      </c>
      <c r="G95" s="6">
        <v>123</v>
      </c>
      <c r="H95" s="123">
        <f t="shared" si="2"/>
        <v>246</v>
      </c>
      <c r="I95" s="128"/>
    </row>
    <row r="96" spans="2:9" ht="15.75">
      <c r="B96" s="218"/>
      <c r="C96" s="219"/>
      <c r="D96" s="219" t="s">
        <v>14</v>
      </c>
      <c r="E96" s="220"/>
      <c r="F96" s="220"/>
      <c r="G96" s="6"/>
      <c r="H96" s="123"/>
      <c r="I96" s="128"/>
    </row>
    <row r="97" spans="1:9" ht="15">
      <c r="A97" s="174">
        <v>34</v>
      </c>
      <c r="B97" s="214">
        <v>220300222</v>
      </c>
      <c r="C97" s="3"/>
      <c r="D97" s="3" t="s">
        <v>33</v>
      </c>
      <c r="E97" s="9" t="s">
        <v>54</v>
      </c>
      <c r="F97" s="9">
        <v>50</v>
      </c>
      <c r="G97" s="6">
        <v>12</v>
      </c>
      <c r="H97" s="123">
        <f t="shared" si="2"/>
        <v>600</v>
      </c>
      <c r="I97" s="128"/>
    </row>
    <row r="98" spans="1:9" ht="15">
      <c r="A98" s="174">
        <v>35</v>
      </c>
      <c r="B98" s="214">
        <v>220280412</v>
      </c>
      <c r="C98" s="3"/>
      <c r="D98" s="3" t="s">
        <v>15</v>
      </c>
      <c r="E98" s="9" t="s">
        <v>54</v>
      </c>
      <c r="F98" s="9">
        <v>25</v>
      </c>
      <c r="G98" s="6">
        <v>12.9</v>
      </c>
      <c r="H98" s="123">
        <f t="shared" si="2"/>
        <v>322.5</v>
      </c>
      <c r="I98" s="128"/>
    </row>
    <row r="99" spans="1:9" ht="15">
      <c r="A99" s="174">
        <v>36</v>
      </c>
      <c r="B99" s="214">
        <v>220500841</v>
      </c>
      <c r="C99" s="3"/>
      <c r="D99" s="3" t="s">
        <v>17</v>
      </c>
      <c r="E99" s="9" t="s">
        <v>13</v>
      </c>
      <c r="F99" s="9">
        <v>10</v>
      </c>
      <c r="G99" s="6">
        <v>106</v>
      </c>
      <c r="H99" s="123">
        <f t="shared" si="2"/>
        <v>1060</v>
      </c>
      <c r="I99" s="128"/>
    </row>
    <row r="100" spans="2:9" ht="15">
      <c r="B100" s="214"/>
      <c r="C100" s="3"/>
      <c r="D100" s="221" t="s">
        <v>176</v>
      </c>
      <c r="E100" s="9"/>
      <c r="F100" s="9"/>
      <c r="G100" s="6"/>
      <c r="H100" s="123"/>
      <c r="I100" s="128"/>
    </row>
    <row r="101" spans="1:9" ht="15.75">
      <c r="A101" s="174">
        <v>37</v>
      </c>
      <c r="B101" s="214">
        <v>220280001</v>
      </c>
      <c r="C101" s="3"/>
      <c r="D101" s="3" t="s">
        <v>46</v>
      </c>
      <c r="E101" s="9" t="s">
        <v>13</v>
      </c>
      <c r="F101" s="9">
        <v>10</v>
      </c>
      <c r="G101" s="6">
        <v>21.8</v>
      </c>
      <c r="H101" s="123">
        <f t="shared" si="2"/>
        <v>218</v>
      </c>
      <c r="I101" s="155"/>
    </row>
    <row r="102" spans="2:9" ht="15.75">
      <c r="B102" s="214"/>
      <c r="C102" s="3"/>
      <c r="D102" s="221" t="s">
        <v>176</v>
      </c>
      <c r="E102" s="9"/>
      <c r="F102" s="9"/>
      <c r="G102" s="6"/>
      <c r="H102" s="123"/>
      <c r="I102" s="155"/>
    </row>
    <row r="103" spans="1:9" ht="15.75">
      <c r="A103" s="174">
        <v>38</v>
      </c>
      <c r="B103" s="222">
        <v>220111422</v>
      </c>
      <c r="C103" s="1"/>
      <c r="D103" s="1" t="s">
        <v>34</v>
      </c>
      <c r="E103" s="223" t="s">
        <v>13</v>
      </c>
      <c r="F103" s="9">
        <v>5</v>
      </c>
      <c r="G103" s="6">
        <v>158.5</v>
      </c>
      <c r="H103" s="123">
        <f t="shared" si="2"/>
        <v>792.5</v>
      </c>
      <c r="I103" s="155"/>
    </row>
    <row r="104" spans="1:9" ht="25.5">
      <c r="A104" s="174">
        <v>39</v>
      </c>
      <c r="B104" s="222">
        <v>220441403</v>
      </c>
      <c r="C104" s="1"/>
      <c r="D104" s="1" t="s">
        <v>131</v>
      </c>
      <c r="E104" s="223" t="s">
        <v>13</v>
      </c>
      <c r="F104" s="9">
        <v>1</v>
      </c>
      <c r="G104" s="6">
        <v>800</v>
      </c>
      <c r="H104" s="123">
        <f t="shared" si="2"/>
        <v>800</v>
      </c>
      <c r="I104" s="128"/>
    </row>
    <row r="105" spans="1:9" ht="15">
      <c r="A105" s="174">
        <v>40</v>
      </c>
      <c r="B105" s="208" t="s">
        <v>16</v>
      </c>
      <c r="C105" s="1"/>
      <c r="D105" s="1" t="s">
        <v>118</v>
      </c>
      <c r="E105" s="223" t="s">
        <v>13</v>
      </c>
      <c r="F105" s="9">
        <v>1</v>
      </c>
      <c r="G105" s="6">
        <v>1500</v>
      </c>
      <c r="H105" s="123">
        <f t="shared" si="2"/>
        <v>1500</v>
      </c>
      <c r="I105" s="128"/>
    </row>
    <row r="106" spans="1:9" ht="15">
      <c r="A106" s="174">
        <v>41</v>
      </c>
      <c r="B106" s="208" t="s">
        <v>16</v>
      </c>
      <c r="C106" s="224"/>
      <c r="D106" s="209" t="s">
        <v>6</v>
      </c>
      <c r="E106" s="210" t="s">
        <v>13</v>
      </c>
      <c r="F106" s="217">
        <v>1</v>
      </c>
      <c r="G106" s="6">
        <v>3000</v>
      </c>
      <c r="H106" s="123">
        <f t="shared" si="2"/>
        <v>3000</v>
      </c>
      <c r="I106" s="128"/>
    </row>
    <row r="107" spans="2:9" ht="15.75">
      <c r="B107" s="218"/>
      <c r="C107" s="219"/>
      <c r="D107" s="219" t="s">
        <v>47</v>
      </c>
      <c r="E107" s="220"/>
      <c r="F107" s="220"/>
      <c r="G107" s="6"/>
      <c r="H107" s="123"/>
      <c r="I107" s="128"/>
    </row>
    <row r="108" spans="1:9" ht="15">
      <c r="A108" s="174">
        <v>42</v>
      </c>
      <c r="B108" s="214">
        <v>220731101</v>
      </c>
      <c r="C108" s="3"/>
      <c r="D108" s="3" t="s">
        <v>115</v>
      </c>
      <c r="E108" s="225" t="s">
        <v>13</v>
      </c>
      <c r="F108" s="9">
        <v>1</v>
      </c>
      <c r="G108" s="6">
        <v>205.5</v>
      </c>
      <c r="H108" s="123">
        <f t="shared" si="2"/>
        <v>205.5</v>
      </c>
      <c r="I108" s="128"/>
    </row>
    <row r="109" spans="1:9" ht="15">
      <c r="A109" s="174">
        <v>43</v>
      </c>
      <c r="B109" s="214">
        <v>220320301</v>
      </c>
      <c r="C109" s="3"/>
      <c r="D109" s="3" t="s">
        <v>116</v>
      </c>
      <c r="E109" s="225" t="s">
        <v>13</v>
      </c>
      <c r="F109" s="9">
        <v>1</v>
      </c>
      <c r="G109" s="6">
        <v>3600</v>
      </c>
      <c r="H109" s="123">
        <f t="shared" si="2"/>
        <v>3600</v>
      </c>
      <c r="I109" s="128"/>
    </row>
    <row r="110" spans="1:9" ht="15">
      <c r="A110" s="174">
        <v>39</v>
      </c>
      <c r="B110" s="208" t="s">
        <v>16</v>
      </c>
      <c r="C110" s="224"/>
      <c r="D110" s="209" t="s">
        <v>6</v>
      </c>
      <c r="E110" s="210" t="s">
        <v>13</v>
      </c>
      <c r="F110" s="217">
        <v>1</v>
      </c>
      <c r="G110" s="6">
        <v>1500</v>
      </c>
      <c r="H110" s="123">
        <f t="shared" si="2"/>
        <v>1500</v>
      </c>
      <c r="I110" s="128"/>
    </row>
    <row r="111" spans="2:9" ht="15.75">
      <c r="B111" s="214"/>
      <c r="C111" s="3"/>
      <c r="D111" s="219" t="s">
        <v>124</v>
      </c>
      <c r="E111" s="9"/>
      <c r="F111" s="226"/>
      <c r="G111" s="6"/>
      <c r="H111" s="123"/>
      <c r="I111" s="128"/>
    </row>
    <row r="112" spans="1:9" ht="15">
      <c r="A112" s="174">
        <v>40</v>
      </c>
      <c r="B112" s="208">
        <v>220731023</v>
      </c>
      <c r="C112" s="3"/>
      <c r="D112" s="209" t="s">
        <v>35</v>
      </c>
      <c r="E112" s="210" t="s">
        <v>13</v>
      </c>
      <c r="F112" s="227">
        <v>1</v>
      </c>
      <c r="G112" s="6">
        <v>164.5</v>
      </c>
      <c r="H112" s="123">
        <f t="shared" si="2"/>
        <v>164.5</v>
      </c>
      <c r="I112" s="128"/>
    </row>
    <row r="113" spans="1:9" ht="15">
      <c r="A113" s="174">
        <v>41</v>
      </c>
      <c r="B113" s="208">
        <v>220731062</v>
      </c>
      <c r="C113" s="3"/>
      <c r="D113" s="209" t="s">
        <v>36</v>
      </c>
      <c r="E113" s="210" t="s">
        <v>13</v>
      </c>
      <c r="F113" s="227">
        <v>1</v>
      </c>
      <c r="G113" s="6">
        <v>1110</v>
      </c>
      <c r="H113" s="123">
        <f t="shared" si="2"/>
        <v>1110</v>
      </c>
      <c r="I113" s="128"/>
    </row>
    <row r="114" spans="1:9" ht="15">
      <c r="A114" s="174">
        <v>42</v>
      </c>
      <c r="B114" s="208">
        <v>220731091</v>
      </c>
      <c r="C114" s="3"/>
      <c r="D114" s="209" t="s">
        <v>48</v>
      </c>
      <c r="E114" s="210" t="s">
        <v>13</v>
      </c>
      <c r="F114" s="227">
        <v>1</v>
      </c>
      <c r="G114" s="6">
        <v>244</v>
      </c>
      <c r="H114" s="123">
        <f t="shared" si="2"/>
        <v>244</v>
      </c>
      <c r="I114" s="128"/>
    </row>
    <row r="115" spans="1:9" ht="15">
      <c r="A115" s="174">
        <v>43</v>
      </c>
      <c r="B115" s="208">
        <v>220740391</v>
      </c>
      <c r="C115" s="3"/>
      <c r="D115" s="209" t="s">
        <v>175</v>
      </c>
      <c r="E115" s="210" t="s">
        <v>13</v>
      </c>
      <c r="F115" s="227">
        <v>1</v>
      </c>
      <c r="G115" s="6">
        <v>300</v>
      </c>
      <c r="H115" s="123">
        <f t="shared" si="2"/>
        <v>300</v>
      </c>
      <c r="I115" s="128"/>
    </row>
    <row r="116" spans="1:9" ht="15">
      <c r="A116" s="174">
        <v>44</v>
      </c>
      <c r="B116" s="208">
        <v>220731181</v>
      </c>
      <c r="C116" s="3"/>
      <c r="D116" s="209" t="s">
        <v>37</v>
      </c>
      <c r="E116" s="210" t="s">
        <v>13</v>
      </c>
      <c r="F116" s="227">
        <v>1</v>
      </c>
      <c r="G116" s="6">
        <v>156</v>
      </c>
      <c r="H116" s="123">
        <f t="shared" si="2"/>
        <v>156</v>
      </c>
      <c r="I116" s="128"/>
    </row>
    <row r="117" spans="1:9" ht="15">
      <c r="A117" s="174">
        <v>45</v>
      </c>
      <c r="B117" s="208">
        <v>220731201</v>
      </c>
      <c r="C117" s="3"/>
      <c r="D117" s="209" t="s">
        <v>49</v>
      </c>
      <c r="E117" s="210" t="s">
        <v>13</v>
      </c>
      <c r="F117" s="227">
        <v>2</v>
      </c>
      <c r="G117" s="6">
        <v>114</v>
      </c>
      <c r="H117" s="123">
        <f t="shared" si="2"/>
        <v>228</v>
      </c>
      <c r="I117" s="128"/>
    </row>
    <row r="118" spans="1:9" ht="15">
      <c r="A118" s="174">
        <v>46</v>
      </c>
      <c r="B118" s="228">
        <v>220740303</v>
      </c>
      <c r="C118" s="1"/>
      <c r="D118" s="229" t="s">
        <v>50</v>
      </c>
      <c r="E118" s="230" t="s">
        <v>13</v>
      </c>
      <c r="F118" s="231">
        <v>1</v>
      </c>
      <c r="G118" s="6">
        <v>2000</v>
      </c>
      <c r="H118" s="123">
        <f t="shared" si="2"/>
        <v>2000</v>
      </c>
      <c r="I118" s="128"/>
    </row>
    <row r="119" spans="1:9" ht="15">
      <c r="A119" s="174">
        <v>47</v>
      </c>
      <c r="B119" s="208">
        <v>220321771</v>
      </c>
      <c r="C119" s="3"/>
      <c r="D119" s="209" t="s">
        <v>137</v>
      </c>
      <c r="E119" s="210" t="s">
        <v>13</v>
      </c>
      <c r="F119" s="226">
        <v>1</v>
      </c>
      <c r="G119" s="6">
        <v>4200</v>
      </c>
      <c r="H119" s="123">
        <f t="shared" si="2"/>
        <v>4200</v>
      </c>
      <c r="I119" s="128"/>
    </row>
    <row r="120" spans="2:9" ht="15">
      <c r="B120" s="140"/>
      <c r="C120" s="141"/>
      <c r="D120" s="163" t="s">
        <v>10</v>
      </c>
      <c r="E120" s="164"/>
      <c r="F120" s="144"/>
      <c r="G120" s="165"/>
      <c r="H120" s="166">
        <f>SUM(H92:H119)</f>
        <v>22371.7</v>
      </c>
      <c r="I120" s="143"/>
    </row>
    <row r="121" spans="2:9" ht="15">
      <c r="B121" s="140"/>
      <c r="C121" s="141"/>
      <c r="D121" s="163"/>
      <c r="E121" s="164"/>
      <c r="F121" s="144"/>
      <c r="G121" s="165"/>
      <c r="H121" s="166"/>
      <c r="I121" s="143"/>
    </row>
    <row r="122" spans="2:9" ht="15">
      <c r="B122" s="140"/>
      <c r="C122" s="141"/>
      <c r="D122" s="163"/>
      <c r="E122" s="164"/>
      <c r="F122" s="144"/>
      <c r="G122" s="165"/>
      <c r="H122" s="166"/>
      <c r="I122" s="143"/>
    </row>
    <row r="123" spans="2:9" ht="15.75">
      <c r="B123" s="167"/>
      <c r="C123" s="153"/>
      <c r="D123" s="154" t="s">
        <v>11</v>
      </c>
      <c r="E123" s="155"/>
      <c r="F123" s="156"/>
      <c r="G123" s="157"/>
      <c r="H123" s="157"/>
      <c r="I123" s="155"/>
    </row>
    <row r="124" spans="1:9" ht="15">
      <c r="A124" s="174">
        <v>48</v>
      </c>
      <c r="B124" s="208">
        <v>220260021</v>
      </c>
      <c r="C124" s="3"/>
      <c r="D124" s="209" t="s">
        <v>38</v>
      </c>
      <c r="E124" s="210" t="s">
        <v>13</v>
      </c>
      <c r="F124" s="217">
        <v>5</v>
      </c>
      <c r="G124" s="6">
        <v>43</v>
      </c>
      <c r="H124" s="123">
        <f>F124*G124</f>
        <v>215</v>
      </c>
      <c r="I124" s="128"/>
    </row>
    <row r="125" spans="1:9" ht="15">
      <c r="A125" s="174">
        <v>49</v>
      </c>
      <c r="B125" s="208">
        <v>220260028</v>
      </c>
      <c r="C125" s="3"/>
      <c r="D125" s="209" t="s">
        <v>39</v>
      </c>
      <c r="E125" s="210" t="s">
        <v>13</v>
      </c>
      <c r="F125" s="217">
        <v>1</v>
      </c>
      <c r="G125" s="6">
        <v>220</v>
      </c>
      <c r="H125" s="123">
        <f aca="true" t="shared" si="3" ref="H125:H137">F125*G125</f>
        <v>220</v>
      </c>
      <c r="I125" s="128"/>
    </row>
    <row r="126" spans="1:9" ht="15">
      <c r="A126" s="174">
        <v>50</v>
      </c>
      <c r="B126" s="208">
        <v>220260552</v>
      </c>
      <c r="C126" s="3"/>
      <c r="D126" s="209" t="s">
        <v>40</v>
      </c>
      <c r="E126" s="210" t="s">
        <v>54</v>
      </c>
      <c r="F126" s="217">
        <v>44</v>
      </c>
      <c r="G126" s="6">
        <v>50</v>
      </c>
      <c r="H126" s="123">
        <f t="shared" si="3"/>
        <v>2200</v>
      </c>
      <c r="I126" s="128"/>
    </row>
    <row r="127" spans="1:9" ht="15">
      <c r="A127" s="174">
        <v>51</v>
      </c>
      <c r="B127" s="208">
        <v>220301022</v>
      </c>
      <c r="C127" s="3"/>
      <c r="D127" s="209" t="s">
        <v>189</v>
      </c>
      <c r="E127" s="210" t="s">
        <v>54</v>
      </c>
      <c r="F127" s="217">
        <v>3</v>
      </c>
      <c r="G127" s="6">
        <v>34.5</v>
      </c>
      <c r="H127" s="123">
        <f t="shared" si="3"/>
        <v>103.5</v>
      </c>
      <c r="I127" s="128"/>
    </row>
    <row r="128" spans="1:9" ht="15">
      <c r="A128" s="174">
        <v>52</v>
      </c>
      <c r="B128" s="208">
        <v>220260721</v>
      </c>
      <c r="C128" s="3"/>
      <c r="D128" s="209" t="s">
        <v>187</v>
      </c>
      <c r="E128" s="210" t="s">
        <v>54</v>
      </c>
      <c r="F128" s="217">
        <v>3</v>
      </c>
      <c r="G128" s="6">
        <v>114</v>
      </c>
      <c r="H128" s="123">
        <f t="shared" si="3"/>
        <v>342</v>
      </c>
      <c r="I128" s="128"/>
    </row>
    <row r="129" spans="1:9" ht="15">
      <c r="A129" s="174">
        <v>53</v>
      </c>
      <c r="B129" s="208">
        <v>220260721</v>
      </c>
      <c r="C129" s="3"/>
      <c r="D129" s="209" t="s">
        <v>188</v>
      </c>
      <c r="E129" s="210" t="s">
        <v>54</v>
      </c>
      <c r="F129" s="217">
        <v>12</v>
      </c>
      <c r="G129" s="6">
        <v>114</v>
      </c>
      <c r="H129" s="123">
        <f t="shared" si="3"/>
        <v>1368</v>
      </c>
      <c r="I129" s="128"/>
    </row>
    <row r="130" spans="1:9" ht="15">
      <c r="A130" s="174">
        <v>54</v>
      </c>
      <c r="B130" s="208">
        <v>220730223</v>
      </c>
      <c r="C130" s="3"/>
      <c r="D130" s="209" t="s">
        <v>125</v>
      </c>
      <c r="E130" s="210" t="s">
        <v>54</v>
      </c>
      <c r="F130" s="9">
        <v>26</v>
      </c>
      <c r="G130" s="6">
        <v>15.6</v>
      </c>
      <c r="H130" s="123">
        <f t="shared" si="3"/>
        <v>405.59999999999997</v>
      </c>
      <c r="I130" s="128"/>
    </row>
    <row r="131" spans="1:9" ht="15">
      <c r="A131" s="174">
        <v>55</v>
      </c>
      <c r="B131" s="208">
        <v>220261661</v>
      </c>
      <c r="C131" s="3"/>
      <c r="D131" s="209" t="s">
        <v>126</v>
      </c>
      <c r="E131" s="210" t="s">
        <v>54</v>
      </c>
      <c r="F131" s="211">
        <v>61</v>
      </c>
      <c r="G131" s="6">
        <v>7.6</v>
      </c>
      <c r="H131" s="123">
        <f t="shared" si="3"/>
        <v>463.59999999999997</v>
      </c>
      <c r="I131" s="128"/>
    </row>
    <row r="132" spans="2:9" ht="15">
      <c r="B132" s="208"/>
      <c r="C132" s="3"/>
      <c r="D132" s="213" t="s">
        <v>174</v>
      </c>
      <c r="E132" s="210"/>
      <c r="F132" s="211"/>
      <c r="G132" s="6"/>
      <c r="H132" s="123"/>
      <c r="I132" s="128"/>
    </row>
    <row r="133" spans="1:9" ht="15">
      <c r="A133" s="174">
        <v>56</v>
      </c>
      <c r="B133" s="208">
        <v>220521001</v>
      </c>
      <c r="C133" s="3"/>
      <c r="D133" s="209" t="s">
        <v>127</v>
      </c>
      <c r="E133" s="210" t="s">
        <v>13</v>
      </c>
      <c r="F133" s="211">
        <v>1</v>
      </c>
      <c r="G133" s="6">
        <v>1500</v>
      </c>
      <c r="H133" s="123">
        <f t="shared" si="3"/>
        <v>1500</v>
      </c>
      <c r="I133" s="128"/>
    </row>
    <row r="134" spans="1:9" ht="15">
      <c r="A134" s="174">
        <v>57</v>
      </c>
      <c r="B134" s="208">
        <v>220550801</v>
      </c>
      <c r="C134" s="3"/>
      <c r="D134" s="209" t="s">
        <v>128</v>
      </c>
      <c r="E134" s="210" t="s">
        <v>13</v>
      </c>
      <c r="F134" s="211">
        <v>1</v>
      </c>
      <c r="G134" s="6">
        <v>1500</v>
      </c>
      <c r="H134" s="123">
        <f t="shared" si="3"/>
        <v>1500</v>
      </c>
      <c r="I134" s="128"/>
    </row>
    <row r="135" spans="1:9" ht="15">
      <c r="A135" s="174">
        <v>58</v>
      </c>
      <c r="B135" s="208">
        <v>22011346</v>
      </c>
      <c r="C135" s="3"/>
      <c r="D135" s="209" t="s">
        <v>129</v>
      </c>
      <c r="E135" s="210" t="s">
        <v>13</v>
      </c>
      <c r="F135" s="211">
        <v>10</v>
      </c>
      <c r="G135" s="6">
        <v>12</v>
      </c>
      <c r="H135" s="123">
        <f t="shared" si="3"/>
        <v>120</v>
      </c>
      <c r="I135" s="128"/>
    </row>
    <row r="136" spans="1:9" ht="15">
      <c r="A136" s="174">
        <v>59</v>
      </c>
      <c r="B136" s="208">
        <v>220111761</v>
      </c>
      <c r="C136" s="3"/>
      <c r="D136" s="209" t="s">
        <v>130</v>
      </c>
      <c r="E136" s="210" t="s">
        <v>13</v>
      </c>
      <c r="F136" s="211">
        <v>3</v>
      </c>
      <c r="G136" s="6">
        <v>51.5</v>
      </c>
      <c r="H136" s="123">
        <f t="shared" si="3"/>
        <v>154.5</v>
      </c>
      <c r="I136" s="128"/>
    </row>
    <row r="137" spans="1:9" ht="15">
      <c r="A137" s="174">
        <v>60</v>
      </c>
      <c r="B137" s="8"/>
      <c r="C137" s="3"/>
      <c r="D137" s="1" t="s">
        <v>117</v>
      </c>
      <c r="E137" s="210" t="s">
        <v>13</v>
      </c>
      <c r="F137" s="211">
        <v>2</v>
      </c>
      <c r="G137" s="6">
        <v>1000</v>
      </c>
      <c r="H137" s="123">
        <f t="shared" si="3"/>
        <v>2000</v>
      </c>
      <c r="I137" s="128"/>
    </row>
    <row r="138" spans="2:9" ht="15">
      <c r="B138" s="140"/>
      <c r="C138" s="141"/>
      <c r="D138" s="163" t="s">
        <v>61</v>
      </c>
      <c r="E138" s="143"/>
      <c r="F138" s="144"/>
      <c r="G138" s="168"/>
      <c r="H138" s="166">
        <f>ROUND(SUM(H124:H137),0)</f>
        <v>10592</v>
      </c>
      <c r="I138" s="143"/>
    </row>
    <row r="139" spans="2:9" ht="15">
      <c r="B139" s="126"/>
      <c r="C139" s="127"/>
      <c r="D139" s="130"/>
      <c r="E139" s="128"/>
      <c r="F139" s="129"/>
      <c r="G139" s="168"/>
      <c r="H139" s="169"/>
      <c r="I139" s="128"/>
    </row>
    <row r="140" spans="2:7" ht="15">
      <c r="B140" s="232"/>
      <c r="G140" s="236"/>
    </row>
    <row r="141" spans="2:7" ht="15">
      <c r="B141" s="232"/>
      <c r="G141" s="236"/>
    </row>
    <row r="142" spans="2:7" ht="15">
      <c r="B142" s="232"/>
      <c r="D142" s="8"/>
      <c r="G142" s="236"/>
    </row>
    <row r="143" spans="2:7" ht="15">
      <c r="B143" s="232"/>
      <c r="G143" s="236"/>
    </row>
    <row r="144" spans="2:7" ht="15">
      <c r="B144" s="232"/>
      <c r="G144" s="236"/>
    </row>
    <row r="145" spans="2:7" ht="15">
      <c r="B145" s="232"/>
      <c r="G145" s="236"/>
    </row>
    <row r="146" spans="2:7" ht="15">
      <c r="B146" s="232"/>
      <c r="G146" s="236"/>
    </row>
    <row r="147" spans="2:7" ht="15">
      <c r="B147" s="232"/>
      <c r="G147" s="236"/>
    </row>
    <row r="148" spans="2:7" ht="15">
      <c r="B148" s="232"/>
      <c r="G148" s="236"/>
    </row>
    <row r="149" spans="2:7" ht="15">
      <c r="B149" s="232"/>
      <c r="G149" s="236"/>
    </row>
    <row r="150" spans="2:7" ht="15">
      <c r="B150" s="232"/>
      <c r="G150" s="236"/>
    </row>
    <row r="151" spans="2:7" ht="15">
      <c r="B151" s="232"/>
      <c r="G151" s="236"/>
    </row>
    <row r="152" spans="2:7" ht="15">
      <c r="B152" s="232"/>
      <c r="G152" s="236"/>
    </row>
    <row r="153" spans="2:7" ht="15">
      <c r="B153" s="232"/>
      <c r="G153" s="236"/>
    </row>
    <row r="154" spans="2:7" ht="15">
      <c r="B154" s="232"/>
      <c r="G154" s="236"/>
    </row>
    <row r="155" spans="2:7" ht="15">
      <c r="B155" s="232"/>
      <c r="G155" s="236"/>
    </row>
    <row r="156" spans="2:7" ht="15">
      <c r="B156" s="232"/>
      <c r="G156" s="236"/>
    </row>
    <row r="157" spans="2:7" ht="15">
      <c r="B157" s="232"/>
      <c r="G157" s="236"/>
    </row>
    <row r="158" spans="2:7" ht="15">
      <c r="B158" s="232"/>
      <c r="G158" s="236"/>
    </row>
  </sheetData>
  <sheetProtection/>
  <printOptions gridLines="1"/>
  <pageMargins left="0.7086614173228347" right="0.7086614173228347" top="0.5905511811023623" bottom="0.5511811023622047" header="0.2755905511811024" footer="0.1968503937007874"/>
  <pageSetup horizontalDpi="600" verticalDpi="600" orientation="landscape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RMElektro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Miroslav Rek</dc:creator>
  <cp:keywords/>
  <dc:description/>
  <cp:lastModifiedBy>Ing. Martin Neuschl</cp:lastModifiedBy>
  <cp:lastPrinted>2012-10-28T19:50:52Z</cp:lastPrinted>
  <dcterms:created xsi:type="dcterms:W3CDTF">1997-02-15T12:55:11Z</dcterms:created>
  <dcterms:modified xsi:type="dcterms:W3CDTF">2014-11-10T09:32:34Z</dcterms:modified>
  <cp:category/>
  <cp:version/>
  <cp:contentType/>
  <cp:contentStatus/>
</cp:coreProperties>
</file>