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20" activeTab="0"/>
  </bookViews>
  <sheets>
    <sheet name="KRYCÍ LIST" sheetId="1" r:id="rId1"/>
    <sheet name="REKAPITULACE" sheetId="2" r:id="rId2"/>
    <sheet name="FN Brno_heliport_soupis" sheetId="3" r:id="rId3"/>
  </sheets>
  <externalReferences>
    <externalReference r:id="rId6"/>
  </externalReferences>
  <definedNames>
    <definedName name="cisloobjektu">'[1]Krycí list'!$A$5</definedName>
    <definedName name="Dodavka">'[1]Rekapitulace'!$G$49</definedName>
    <definedName name="HSV">'[1]Rekapitulace'!$E$49</definedName>
    <definedName name="HZS">'[1]Rekapitulace'!$I$49</definedName>
    <definedName name="Mont">'[1]Rekapitulace'!$H$49</definedName>
    <definedName name="nazevobjektu">'[1]Krycí list'!$C$5</definedName>
    <definedName name="_xlnm.Print_Area" localSheetId="2">'FN Brno_heliport_soupis'!$A$1:$F$79</definedName>
    <definedName name="_xlnm.Print_Area" localSheetId="0">'KRYCÍ LIST'!$A$1:$G$45</definedName>
    <definedName name="_xlnm.Print_Area" localSheetId="1">'REKAPITULACE'!$A$1:$I$25</definedName>
    <definedName name="PSV">'[1]Rekapitulace'!$F$49</definedName>
  </definedNames>
  <calcPr fullCalcOnLoad="1"/>
</workbook>
</file>

<file path=xl/sharedStrings.xml><?xml version="1.0" encoding="utf-8"?>
<sst xmlns="http://schemas.openxmlformats.org/spreadsheetml/2006/main" count="219" uniqueCount="150">
  <si>
    <t>Název materiálu</t>
  </si>
  <si>
    <t>Množství</t>
  </si>
  <si>
    <t xml:space="preserve"> Montáže</t>
  </si>
  <si>
    <t xml:space="preserve"> Dodávky</t>
  </si>
  <si>
    <t xml:space="preserve">     /Kč/</t>
  </si>
  <si>
    <t xml:space="preserve">      /Kč/</t>
  </si>
  <si>
    <t>m</t>
  </si>
  <si>
    <t>g</t>
  </si>
  <si>
    <t>ks</t>
  </si>
  <si>
    <t>m tr.</t>
  </si>
  <si>
    <t>Přesun materiálu, vnitrostaveništní přeprava</t>
  </si>
  <si>
    <t xml:space="preserve">              </t>
  </si>
  <si>
    <t>Vypracoval: Ing. Kvapil Zdeněk</t>
  </si>
  <si>
    <r>
      <t xml:space="preserve">  </t>
    </r>
    <r>
      <rPr>
        <b/>
        <sz val="11"/>
        <rFont val="Times New Roman"/>
        <family val="1"/>
      </rPr>
      <t>Cena</t>
    </r>
  </si>
  <si>
    <t>Cena celkem   /Kč/</t>
  </si>
  <si>
    <r>
      <t>Druh plynu:</t>
    </r>
    <r>
      <rPr>
        <b/>
        <sz val="11"/>
        <rFont val="Times New Roman"/>
        <family val="1"/>
      </rPr>
      <t xml:space="preserve">  kyslík</t>
    </r>
  </si>
  <si>
    <t>Ventilové krabice</t>
  </si>
  <si>
    <r>
      <t>Alarmový systém:</t>
    </r>
    <r>
      <rPr>
        <b/>
        <sz val="11"/>
        <rFont val="Times New Roman"/>
        <family val="1"/>
      </rPr>
      <t xml:space="preserve">  </t>
    </r>
  </si>
  <si>
    <t xml:space="preserve">Zaslepení potrubí Cu do DN25                                  </t>
  </si>
  <si>
    <t xml:space="preserve">Závěrečná tlaková zkouška                                        </t>
  </si>
  <si>
    <t xml:space="preserve">Signalizační hlásič klinického nouzového alarmu             </t>
  </si>
  <si>
    <t xml:space="preserve">Propláchnutí rozvodu dusíkem do DN 25      </t>
  </si>
  <si>
    <r>
      <t>Ostatní:</t>
    </r>
    <r>
      <rPr>
        <b/>
        <sz val="11"/>
        <rFont val="Times New Roman"/>
        <family val="1"/>
      </rPr>
      <t xml:space="preserve">  </t>
    </r>
  </si>
  <si>
    <t>Zkoušky dle EN7396 a revize</t>
  </si>
  <si>
    <t>HZS</t>
  </si>
  <si>
    <t xml:space="preserve">Dodání a zhotovení konzol, pomocný příchytný </t>
  </si>
  <si>
    <t>pro 1 místo</t>
  </si>
  <si>
    <r>
      <t>Upozornění:</t>
    </r>
    <r>
      <rPr>
        <sz val="10"/>
        <rFont val="Times New Roman"/>
        <family val="1"/>
      </rPr>
      <t xml:space="preserve"> Chráničky procházející požárně dělící konstrukcí musí být utěsněny </t>
    </r>
  </si>
  <si>
    <t>certifikovanými protipožárními ucpávkami!</t>
  </si>
  <si>
    <r>
      <t xml:space="preserve">CENA DODÁVKY A MONTÁŽE CELKEM   </t>
    </r>
    <r>
      <rPr>
        <b/>
        <sz val="11"/>
        <rFont val="Times New Roman"/>
        <family val="1"/>
      </rPr>
      <t>/Kč/</t>
    </r>
  </si>
  <si>
    <t>Poř.</t>
  </si>
  <si>
    <t>č.</t>
  </si>
  <si>
    <t>ČSN EN 13348</t>
  </si>
  <si>
    <t xml:space="preserve">Ag pájka 45 + pasta </t>
  </si>
  <si>
    <t>Měrná</t>
  </si>
  <si>
    <t>jednotka</t>
  </si>
  <si>
    <t>dodávky</t>
  </si>
  <si>
    <t>a montáže</t>
  </si>
  <si>
    <t>celkem</t>
  </si>
  <si>
    <t>za položku</t>
  </si>
  <si>
    <t xml:space="preserve">Měděná trubka 12x1  včetně tvarovek                                                  </t>
  </si>
  <si>
    <t xml:space="preserve">Měděná trubka 18x1  včetně tvarovek                                                  </t>
  </si>
  <si>
    <t xml:space="preserve">Nátěr, značení a barevné označení potrubí  </t>
  </si>
  <si>
    <t>dle ČSN EN 7396-1</t>
  </si>
  <si>
    <t>ČSN EN 7396-1</t>
  </si>
  <si>
    <t xml:space="preserve">Ochranný plyn pro pájení Cu trubek  </t>
  </si>
  <si>
    <t>provedení dle ČSN EN 7396-1</t>
  </si>
  <si>
    <t>materiál, tr. objímky, dodání a osazení hmoždinek</t>
  </si>
  <si>
    <t>Materiálové provedení a vzdálenosti podpor</t>
  </si>
  <si>
    <t>konzola (podpěra) pro 1xDN15</t>
  </si>
  <si>
    <t xml:space="preserve">Konzole a příchytný materiál:  </t>
  </si>
  <si>
    <t>všechny provedené výpočty tohoto soupisu jsou brány z výkresu F1.08-101</t>
  </si>
  <si>
    <t>Dokumentace skutečného stavu</t>
  </si>
  <si>
    <t>Fakultní nemocnice v Brně - heliport HEMS,  medicinální plyny</t>
  </si>
  <si>
    <t xml:space="preserve">Měděná trubka 8x1  včetně tvarovek                                                  </t>
  </si>
  <si>
    <t xml:space="preserve">Měděná trubka 22x1  včetně tvarovek                                                  </t>
  </si>
  <si>
    <t xml:space="preserve">Chránička potrubí, ocelová trubka 38x2,6/0,5m   </t>
  </si>
  <si>
    <t>Napojení na potrubní přípojku</t>
  </si>
  <si>
    <t>Lékařský panel pod omítku</t>
  </si>
  <si>
    <t xml:space="preserve">Vent. krabice v provedení pod omítku - 0       </t>
  </si>
  <si>
    <t>G1/2"-1x, (připojení 12x1), vstupní místo NIST-1x</t>
  </si>
  <si>
    <t>kontrolní manometr 1x, čidlo klinického alarmu 1x</t>
  </si>
  <si>
    <t>včetně nátěru a požární ucpávky</t>
  </si>
  <si>
    <t>Rozpočet</t>
  </si>
  <si>
    <t>F1.08 Rozvody medicinálních plynů</t>
  </si>
  <si>
    <t>Objekt</t>
  </si>
  <si>
    <t>Název objektu</t>
  </si>
  <si>
    <t xml:space="preserve">SKP </t>
  </si>
  <si>
    <t>SO 01 - Heliport</t>
  </si>
  <si>
    <t>Měrná jednotka</t>
  </si>
  <si>
    <t>Stavba</t>
  </si>
  <si>
    <t>Název stavby</t>
  </si>
  <si>
    <t>Počet jednotek</t>
  </si>
  <si>
    <t>FN Brno - Heliport HEMS</t>
  </si>
  <si>
    <t>Náklady na m.j.</t>
  </si>
  <si>
    <t>Projektant</t>
  </si>
  <si>
    <t>LT PROJEKT a.s.</t>
  </si>
  <si>
    <t>Typ rozpočtu</t>
  </si>
  <si>
    <t>Zpracovatel projektu</t>
  </si>
  <si>
    <t>Objednatel</t>
  </si>
  <si>
    <t>Fakultní nemocnice Brno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</si>
  <si>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</si>
  <si>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</si>
  <si>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</si>
  <si>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</si>
  <si>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</si>
  <si>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</si>
  <si>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</si>
  <si>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</si>
  <si>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</si>
  <si>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</si>
  <si>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</si>
  <si>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</si>
  <si>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</si>
  <si>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</si>
  <si>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</si>
  <si>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</si>
  <si>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</si>
  <si>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</si>
  <si>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</si>
  <si>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</si>
  <si>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</si>
  <si>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</si>
  <si>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</si>
  <si>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</si>
  <si>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</si>
  <si>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</si>
  <si>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</si>
  <si>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</si>
  <si>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</si>
  <si>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</si>
  <si>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</si>
  <si>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</si>
  <si>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</si>
  <si>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Textová, výkresová i tabulková část PD tvoří jeden vzájemně se doplňující a provázaný celek. Jednotliví účastníci výběrového řízení se musí seznámit s projektovou dokumentací v návaznosti na soupis prací a na základě těchto informací části díla nacenit. Dále je potřeba při stanovení ceny dle vykázané výměry započítat všechny předpokládané doplňkové prvky a činnosti s touto položkou související tak, aby cena byla kompletní a prvek funkční.</t>
  </si>
  <si>
    <t>SOUPIS PRACÍ</t>
  </si>
  <si>
    <t>Stavba :</t>
  </si>
  <si>
    <t>Rozpočet :</t>
  </si>
  <si>
    <t>Objekt :</t>
  </si>
  <si>
    <t>F1.08 - Rozvody medicinálních plynů</t>
  </si>
  <si>
    <t>REKAPITULACE  STAVEBNÍCH  DÍLŮ</t>
  </si>
  <si>
    <t>Stavební díl</t>
  </si>
  <si>
    <t>HSV</t>
  </si>
  <si>
    <t>PSV</t>
  </si>
  <si>
    <t>Dodávka</t>
  </si>
  <si>
    <t>Montáž</t>
  </si>
  <si>
    <t>Kyslík</t>
  </si>
  <si>
    <t>2</t>
  </si>
  <si>
    <t>3</t>
  </si>
  <si>
    <t>Alarmový systém</t>
  </si>
  <si>
    <t>4</t>
  </si>
  <si>
    <t>Konzole a příchytný materiál</t>
  </si>
  <si>
    <t>5</t>
  </si>
  <si>
    <t>Ostatní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</si>
  <si>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</si>
  <si>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</si>
  <si>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</si>
  <si>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</si>
  <si>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</si>
  <si>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</si>
  <si>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</si>
  <si>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</si>
  <si>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</si>
  <si>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</si>
  <si>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</si>
  <si>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</si>
  <si>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</si>
  <si>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</si>
  <si>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</si>
  <si>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Ing. Zdeněk Kvapil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</si>
</sst>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E+00"/>
    <numFmt numFmtId="168" formatCode="0.0"/>
    <numFmt numFmtId="169" formatCode="_-* #,##0.00\ [$€-1]_-;\-* #,##0.00\ [$€-1]_-;_-* &quot;-&quot;??\ [$€-1]_-"/>
    <numFmt numFmtId="170" formatCode="#,##0.00_ ;\-#,##0.00\ "/>
    <numFmt numFmtId="171" formatCode="0.00_ ;\-0.00\ "/>
    <numFmt numFmtId="172" formatCode="dd/mm/yy"/>
    <numFmt numFmtId="173" formatCode="#,##0\ &quot;Kč&quot;"/>
  </numFmts>
  <fonts count="5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2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" fontId="1" fillId="33" borderId="13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" fontId="3" fillId="33" borderId="1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0" xfId="0" applyFont="1" applyFill="1" applyBorder="1" applyAlignment="1">
      <alignment/>
    </xf>
    <xf numFmtId="1" fontId="1" fillId="33" borderId="2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169" fontId="3" fillId="0" borderId="11" xfId="36" applyFont="1" applyBorder="1" applyAlignment="1">
      <alignment vertical="top" wrapText="1"/>
    </xf>
    <xf numFmtId="170" fontId="3" fillId="33" borderId="22" xfId="36" applyNumberFormat="1" applyFont="1" applyFill="1" applyBorder="1" applyAlignment="1">
      <alignment horizontal="center"/>
    </xf>
    <xf numFmtId="169" fontId="3" fillId="0" borderId="12" xfId="36" applyFont="1" applyBorder="1" applyAlignment="1">
      <alignment vertical="top" wrapText="1"/>
    </xf>
    <xf numFmtId="2" fontId="3" fillId="33" borderId="19" xfId="0" applyNumberFormat="1" applyFont="1" applyFill="1" applyBorder="1" applyAlignment="1">
      <alignment horizontal="center"/>
    </xf>
    <xf numFmtId="2" fontId="3" fillId="33" borderId="22" xfId="0" applyNumberFormat="1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1" fontId="3" fillId="33" borderId="2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" fillId="33" borderId="24" xfId="0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0" fontId="3" fillId="0" borderId="22" xfId="0" applyFont="1" applyBorder="1" applyAlignment="1">
      <alignment vertical="top" wrapText="1"/>
    </xf>
    <xf numFmtId="0" fontId="3" fillId="33" borderId="22" xfId="0" applyFont="1" applyFill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0" fontId="3" fillId="33" borderId="1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22" xfId="0" applyFont="1" applyBorder="1" applyAlignment="1">
      <alignment/>
    </xf>
    <xf numFmtId="0" fontId="4" fillId="33" borderId="10" xfId="0" applyFont="1" applyFill="1" applyBorder="1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2" fontId="9" fillId="33" borderId="19" xfId="0" applyNumberFormat="1" applyFont="1" applyFill="1" applyBorder="1" applyAlignment="1">
      <alignment horizontal="center"/>
    </xf>
    <xf numFmtId="2" fontId="9" fillId="33" borderId="22" xfId="0" applyNumberFormat="1" applyFont="1" applyFill="1" applyBorder="1" applyAlignment="1">
      <alignment horizontal="center"/>
    </xf>
    <xf numFmtId="2" fontId="12" fillId="33" borderId="20" xfId="0" applyNumberFormat="1" applyFont="1" applyFill="1" applyBorder="1" applyAlignment="1">
      <alignment horizontal="center"/>
    </xf>
    <xf numFmtId="0" fontId="13" fillId="33" borderId="20" xfId="0" applyFont="1" applyFill="1" applyBorder="1" applyAlignment="1">
      <alignment/>
    </xf>
    <xf numFmtId="2" fontId="9" fillId="33" borderId="13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2" fontId="14" fillId="33" borderId="12" xfId="0" applyNumberFormat="1" applyFont="1" applyFill="1" applyBorder="1" applyAlignment="1">
      <alignment horizontal="center"/>
    </xf>
    <xf numFmtId="2" fontId="14" fillId="33" borderId="19" xfId="0" applyNumberFormat="1" applyFont="1" applyFill="1" applyBorder="1" applyAlignment="1">
      <alignment horizontal="center"/>
    </xf>
    <xf numFmtId="2" fontId="15" fillId="33" borderId="22" xfId="0" applyNumberFormat="1" applyFont="1" applyFill="1" applyBorder="1" applyAlignment="1">
      <alignment horizontal="center"/>
    </xf>
    <xf numFmtId="2" fontId="15" fillId="33" borderId="19" xfId="0" applyNumberFormat="1" applyFont="1" applyFill="1" applyBorder="1" applyAlignment="1">
      <alignment horizontal="center"/>
    </xf>
    <xf numFmtId="2" fontId="15" fillId="33" borderId="23" xfId="0" applyNumberFormat="1" applyFont="1" applyFill="1" applyBorder="1" applyAlignment="1">
      <alignment horizontal="center"/>
    </xf>
    <xf numFmtId="0" fontId="3" fillId="0" borderId="23" xfId="0" applyFont="1" applyBorder="1" applyAlignment="1">
      <alignment vertical="top" wrapText="1"/>
    </xf>
    <xf numFmtId="2" fontId="57" fillId="33" borderId="12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1" fontId="57" fillId="33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17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4" fontId="18" fillId="0" borderId="25" xfId="0" applyNumberFormat="1" applyFont="1" applyBorder="1" applyAlignment="1">
      <alignment/>
    </xf>
    <xf numFmtId="0" fontId="2" fillId="33" borderId="28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12" fillId="33" borderId="0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1" fontId="3" fillId="33" borderId="36" xfId="0" applyNumberFormat="1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2" fontId="3" fillId="33" borderId="36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3" fillId="33" borderId="10" xfId="0" applyFont="1" applyFill="1" applyBorder="1" applyAlignment="1">
      <alignment/>
    </xf>
    <xf numFmtId="2" fontId="57" fillId="33" borderId="19" xfId="0" applyNumberFormat="1" applyFont="1" applyFill="1" applyBorder="1" applyAlignment="1">
      <alignment horizontal="center"/>
    </xf>
    <xf numFmtId="0" fontId="19" fillId="0" borderId="37" xfId="0" applyFont="1" applyBorder="1" applyAlignment="1">
      <alignment horizontal="centerContinuous" vertical="top"/>
    </xf>
    <xf numFmtId="0" fontId="0" fillId="0" borderId="37" xfId="0" applyFont="1" applyBorder="1" applyAlignment="1">
      <alignment horizontal="centerContinuous"/>
    </xf>
    <xf numFmtId="0" fontId="0" fillId="0" borderId="0" xfId="0" applyFont="1" applyAlignment="1">
      <alignment/>
    </xf>
    <xf numFmtId="0" fontId="10" fillId="34" borderId="38" xfId="0" applyFont="1" applyFill="1" applyBorder="1" applyAlignment="1">
      <alignment horizontal="left"/>
    </xf>
    <xf numFmtId="0" fontId="11" fillId="34" borderId="39" xfId="0" applyFont="1" applyFill="1" applyBorder="1" applyAlignment="1">
      <alignment horizontal="centerContinuous"/>
    </xf>
    <xf numFmtId="0" fontId="20" fillId="34" borderId="40" xfId="0" applyFont="1" applyFill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0" fontId="0" fillId="0" borderId="4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42" xfId="0" applyFont="1" applyBorder="1" applyAlignment="1">
      <alignment horizontal="left"/>
    </xf>
    <xf numFmtId="0" fontId="10" fillId="0" borderId="41" xfId="0" applyFont="1" applyBorder="1" applyAlignment="1">
      <alignment/>
    </xf>
    <xf numFmtId="49" fontId="11" fillId="0" borderId="42" xfId="0" applyNumberFormat="1" applyFont="1" applyBorder="1" applyAlignment="1">
      <alignment horizontal="left"/>
    </xf>
    <xf numFmtId="49" fontId="10" fillId="34" borderId="41" xfId="0" applyNumberFormat="1" applyFont="1" applyFill="1" applyBorder="1" applyAlignment="1">
      <alignment/>
    </xf>
    <xf numFmtId="49" fontId="0" fillId="34" borderId="21" xfId="0" applyNumberFormat="1" applyFont="1" applyFill="1" applyBorder="1" applyAlignment="1">
      <alignment/>
    </xf>
    <xf numFmtId="0" fontId="20" fillId="34" borderId="2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3" fontId="11" fillId="0" borderId="42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9" fontId="10" fillId="34" borderId="43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9" fontId="11" fillId="0" borderId="25" xfId="0" applyNumberFormat="1" applyFont="1" applyBorder="1" applyAlignment="1">
      <alignment horizontal="left"/>
    </xf>
    <xf numFmtId="0" fontId="11" fillId="0" borderId="44" xfId="0" applyFont="1" applyBorder="1" applyAlignment="1">
      <alignment/>
    </xf>
    <xf numFmtId="0" fontId="11" fillId="0" borderId="25" xfId="0" applyNumberFormat="1" applyFont="1" applyBorder="1" applyAlignment="1">
      <alignment/>
    </xf>
    <xf numFmtId="0" fontId="11" fillId="0" borderId="45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1" fillId="0" borderId="4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45" xfId="0" applyFont="1" applyBorder="1" applyAlignment="1">
      <alignment/>
    </xf>
    <xf numFmtId="3" fontId="0" fillId="0" borderId="0" xfId="0" applyNumberFormat="1" applyFont="1" applyAlignment="1">
      <alignment/>
    </xf>
    <xf numFmtId="0" fontId="11" fillId="0" borderId="41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9" fillId="0" borderId="47" xfId="0" applyFont="1" applyBorder="1" applyAlignment="1">
      <alignment horizontal="centerContinuous" vertical="center"/>
    </xf>
    <xf numFmtId="0" fontId="21" fillId="0" borderId="48" xfId="0" applyFont="1" applyBorder="1" applyAlignment="1">
      <alignment horizontal="centerContinuous" vertical="center"/>
    </xf>
    <xf numFmtId="0" fontId="0" fillId="0" borderId="48" xfId="0" applyFont="1" applyBorder="1" applyAlignment="1">
      <alignment horizontal="centerContinuous" vertical="center"/>
    </xf>
    <xf numFmtId="0" fontId="0" fillId="0" borderId="49" xfId="0" applyFont="1" applyBorder="1" applyAlignment="1">
      <alignment horizontal="centerContinuous" vertical="center"/>
    </xf>
    <xf numFmtId="0" fontId="10" fillId="34" borderId="50" xfId="0" applyFont="1" applyFill="1" applyBorder="1" applyAlignment="1">
      <alignment horizontal="left"/>
    </xf>
    <xf numFmtId="0" fontId="0" fillId="34" borderId="51" xfId="0" applyFont="1" applyFill="1" applyBorder="1" applyAlignment="1">
      <alignment horizontal="left"/>
    </xf>
    <xf numFmtId="0" fontId="0" fillId="34" borderId="52" xfId="0" applyFont="1" applyFill="1" applyBorder="1" applyAlignment="1">
      <alignment horizontal="centerContinuous"/>
    </xf>
    <xf numFmtId="0" fontId="10" fillId="34" borderId="51" xfId="0" applyFont="1" applyFill="1" applyBorder="1" applyAlignment="1">
      <alignment horizontal="centerContinuous"/>
    </xf>
    <xf numFmtId="0" fontId="0" fillId="34" borderId="51" xfId="0" applyFont="1" applyFill="1" applyBorder="1" applyAlignment="1">
      <alignment horizontal="centerContinuous"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 shrinkToFit="1"/>
    </xf>
    <xf numFmtId="0" fontId="0" fillId="0" borderId="53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54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10" fillId="34" borderId="38" xfId="0" applyFont="1" applyFill="1" applyBorder="1" applyAlignment="1">
      <alignment/>
    </xf>
    <xf numFmtId="0" fontId="10" fillId="34" borderId="40" xfId="0" applyFont="1" applyFill="1" applyBorder="1" applyAlignment="1">
      <alignment/>
    </xf>
    <xf numFmtId="0" fontId="10" fillId="34" borderId="39" xfId="0" applyFont="1" applyFill="1" applyBorder="1" applyAlignment="1">
      <alignment/>
    </xf>
    <xf numFmtId="0" fontId="10" fillId="34" borderId="56" xfId="0" applyFont="1" applyFill="1" applyBorder="1" applyAlignment="1">
      <alignment/>
    </xf>
    <xf numFmtId="0" fontId="10" fillId="34" borderId="57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0" xfId="0" applyFont="1" applyBorder="1" applyAlignment="1">
      <alignment horizontal="right"/>
    </xf>
    <xf numFmtId="14" fontId="0" fillId="0" borderId="15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36" xfId="0" applyFont="1" applyBorder="1" applyAlignment="1">
      <alignment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168" fontId="0" fillId="0" borderId="21" xfId="0" applyNumberFormat="1" applyFont="1" applyBorder="1" applyAlignment="1">
      <alignment horizontal="right"/>
    </xf>
    <xf numFmtId="0" fontId="21" fillId="34" borderId="54" xfId="0" applyFont="1" applyFill="1" applyBorder="1" applyAlignment="1">
      <alignment/>
    </xf>
    <xf numFmtId="0" fontId="21" fillId="34" borderId="29" xfId="0" applyFont="1" applyFill="1" applyBorder="1" applyAlignment="1">
      <alignment/>
    </xf>
    <xf numFmtId="0" fontId="21" fillId="34" borderId="55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10" fillId="0" borderId="60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60" xfId="48" applyFont="1" applyBorder="1" applyAlignment="1">
      <alignment horizontal="right"/>
      <protection/>
    </xf>
    <xf numFmtId="0" fontId="0" fillId="0" borderId="61" xfId="48" applyFont="1" applyBorder="1">
      <alignment/>
      <protection/>
    </xf>
    <xf numFmtId="0" fontId="0" fillId="0" borderId="60" xfId="0" applyNumberFormat="1" applyFont="1" applyBorder="1" applyAlignment="1">
      <alignment horizontal="left"/>
    </xf>
    <xf numFmtId="0" fontId="0" fillId="0" borderId="62" xfId="0" applyNumberFormat="1" applyFont="1" applyBorder="1" applyAlignment="1">
      <alignment/>
    </xf>
    <xf numFmtId="0" fontId="10" fillId="0" borderId="63" xfId="48" applyFont="1" applyBorder="1">
      <alignment/>
      <protection/>
    </xf>
    <xf numFmtId="0" fontId="0" fillId="0" borderId="63" xfId="48" applyFont="1" applyBorder="1">
      <alignment/>
      <protection/>
    </xf>
    <xf numFmtId="0" fontId="0" fillId="0" borderId="63" xfId="48" applyFont="1" applyBorder="1" applyAlignment="1">
      <alignment horizontal="right"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10" fillId="34" borderId="50" xfId="0" applyNumberFormat="1" applyFont="1" applyFill="1" applyBorder="1" applyAlignment="1">
      <alignment horizontal="center"/>
    </xf>
    <xf numFmtId="0" fontId="10" fillId="34" borderId="51" xfId="0" applyFont="1" applyFill="1" applyBorder="1" applyAlignment="1">
      <alignment horizontal="center"/>
    </xf>
    <xf numFmtId="0" fontId="10" fillId="34" borderId="52" xfId="0" applyFont="1" applyFill="1" applyBorder="1" applyAlignment="1">
      <alignment horizontal="center"/>
    </xf>
    <xf numFmtId="0" fontId="10" fillId="34" borderId="64" xfId="0" applyFont="1" applyFill="1" applyBorder="1" applyAlignment="1">
      <alignment horizontal="center"/>
    </xf>
    <xf numFmtId="0" fontId="10" fillId="34" borderId="65" xfId="0" applyFont="1" applyFill="1" applyBorder="1" applyAlignment="1">
      <alignment horizontal="center"/>
    </xf>
    <xf numFmtId="0" fontId="10" fillId="34" borderId="66" xfId="0" applyFont="1" applyFill="1" applyBorder="1" applyAlignment="1">
      <alignment horizontal="center"/>
    </xf>
    <xf numFmtId="49" fontId="11" fillId="0" borderId="43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10" fillId="34" borderId="50" xfId="0" applyFont="1" applyFill="1" applyBorder="1" applyAlignment="1">
      <alignment/>
    </xf>
    <xf numFmtId="0" fontId="10" fillId="34" borderId="51" xfId="0" applyFont="1" applyFill="1" applyBorder="1" applyAlignment="1">
      <alignment/>
    </xf>
    <xf numFmtId="3" fontId="10" fillId="34" borderId="52" xfId="0" applyNumberFormat="1" applyFont="1" applyFill="1" applyBorder="1" applyAlignment="1">
      <alignment/>
    </xf>
    <xf numFmtId="3" fontId="10" fillId="34" borderId="64" xfId="0" applyNumberFormat="1" applyFont="1" applyFill="1" applyBorder="1" applyAlignment="1">
      <alignment/>
    </xf>
    <xf numFmtId="3" fontId="10" fillId="34" borderId="65" xfId="0" applyNumberFormat="1" applyFont="1" applyFill="1" applyBorder="1" applyAlignment="1">
      <alignment/>
    </xf>
    <xf numFmtId="3" fontId="10" fillId="34" borderId="66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19" fillId="0" borderId="0" xfId="0" applyNumberFormat="1" applyFont="1" applyAlignment="1">
      <alignment horizontal="centerContinuous"/>
    </xf>
    <xf numFmtId="0" fontId="0" fillId="34" borderId="57" xfId="0" applyFont="1" applyFill="1" applyBorder="1" applyAlignment="1">
      <alignment/>
    </xf>
    <xf numFmtId="0" fontId="10" fillId="34" borderId="67" xfId="0" applyFont="1" applyFill="1" applyBorder="1" applyAlignment="1">
      <alignment horizontal="right"/>
    </xf>
    <xf numFmtId="0" fontId="10" fillId="34" borderId="40" xfId="0" applyFont="1" applyFill="1" applyBorder="1" applyAlignment="1">
      <alignment horizontal="right"/>
    </xf>
    <xf numFmtId="0" fontId="10" fillId="34" borderId="39" xfId="0" applyFont="1" applyFill="1" applyBorder="1" applyAlignment="1">
      <alignment horizontal="center"/>
    </xf>
    <xf numFmtId="4" fontId="20" fillId="34" borderId="40" xfId="0" applyNumberFormat="1" applyFont="1" applyFill="1" applyBorder="1" applyAlignment="1">
      <alignment horizontal="right"/>
    </xf>
    <xf numFmtId="4" fontId="20" fillId="34" borderId="57" xfId="0" applyNumberFormat="1" applyFont="1" applyFill="1" applyBorder="1" applyAlignment="1">
      <alignment horizontal="right"/>
    </xf>
    <xf numFmtId="0" fontId="0" fillId="0" borderId="46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168" fontId="0" fillId="0" borderId="25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0" fontId="0" fillId="34" borderId="54" xfId="0" applyFont="1" applyFill="1" applyBorder="1" applyAlignment="1">
      <alignment/>
    </xf>
    <xf numFmtId="0" fontId="10" fillId="34" borderId="29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4" fontId="0" fillId="34" borderId="68" xfId="0" applyNumberFormat="1" applyFont="1" applyFill="1" applyBorder="1" applyAlignment="1">
      <alignment/>
    </xf>
    <xf numFmtId="4" fontId="0" fillId="34" borderId="54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173" fontId="0" fillId="0" borderId="10" xfId="0" applyNumberFormat="1" applyFont="1" applyBorder="1" applyAlignment="1">
      <alignment horizontal="right" indent="2"/>
    </xf>
    <xf numFmtId="173" fontId="0" fillId="0" borderId="45" xfId="0" applyNumberFormat="1" applyFont="1" applyBorder="1" applyAlignment="1">
      <alignment horizontal="right" indent="2"/>
    </xf>
    <xf numFmtId="173" fontId="21" fillId="34" borderId="69" xfId="0" applyNumberFormat="1" applyFont="1" applyFill="1" applyBorder="1" applyAlignment="1">
      <alignment horizontal="right" indent="2"/>
    </xf>
    <xf numFmtId="173" fontId="21" fillId="34" borderId="68" xfId="0" applyNumberFormat="1" applyFont="1" applyFill="1" applyBorder="1" applyAlignment="1">
      <alignment horizontal="right" indent="2"/>
    </xf>
    <xf numFmtId="0" fontId="10" fillId="0" borderId="0" xfId="0" applyFont="1" applyAlignment="1">
      <alignment horizontal="left" vertical="top" wrapText="1"/>
    </xf>
    <xf numFmtId="0" fontId="20" fillId="0" borderId="25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0" fillId="0" borderId="54" xfId="0" applyFont="1" applyBorder="1" applyAlignment="1">
      <alignment horizontal="center" shrinkToFit="1"/>
    </xf>
    <xf numFmtId="0" fontId="0" fillId="0" borderId="55" xfId="0" applyFont="1" applyBorder="1" applyAlignment="1">
      <alignment horizontal="center" shrinkToFit="1"/>
    </xf>
    <xf numFmtId="0" fontId="0" fillId="0" borderId="70" xfId="48" applyFont="1" applyBorder="1" applyAlignment="1">
      <alignment horizontal="center"/>
      <protection/>
    </xf>
    <xf numFmtId="0" fontId="0" fillId="0" borderId="71" xfId="48" applyFont="1" applyBorder="1" applyAlignment="1">
      <alignment horizontal="center"/>
      <protection/>
    </xf>
    <xf numFmtId="0" fontId="0" fillId="0" borderId="72" xfId="48" applyFont="1" applyBorder="1" applyAlignment="1">
      <alignment horizontal="center"/>
      <protection/>
    </xf>
    <xf numFmtId="0" fontId="0" fillId="0" borderId="73" xfId="48" applyFont="1" applyBorder="1" applyAlignment="1">
      <alignment horizontal="center"/>
      <protection/>
    </xf>
    <xf numFmtId="0" fontId="0" fillId="0" borderId="74" xfId="48" applyFont="1" applyBorder="1" applyAlignment="1">
      <alignment horizontal="left"/>
      <protection/>
    </xf>
    <xf numFmtId="0" fontId="0" fillId="0" borderId="63" xfId="48" applyFont="1" applyBorder="1" applyAlignment="1">
      <alignment horizontal="left"/>
      <protection/>
    </xf>
    <xf numFmtId="0" fontId="0" fillId="0" borderId="75" xfId="48" applyFont="1" applyBorder="1" applyAlignment="1">
      <alignment horizontal="left"/>
      <protection/>
    </xf>
    <xf numFmtId="3" fontId="10" fillId="34" borderId="29" xfId="0" applyNumberFormat="1" applyFont="1" applyFill="1" applyBorder="1" applyAlignment="1">
      <alignment horizontal="right"/>
    </xf>
    <xf numFmtId="3" fontId="10" fillId="34" borderId="68" xfId="0" applyNumberFormat="1" applyFont="1" applyFill="1" applyBorder="1" applyAlignment="1">
      <alignment horizontal="righ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OL.XLS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&#253;kresy\nem.%20Plze&#328;-FN\HELIPORT\Rozpo&#269;et%20-%20vz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C5" t="str">
            <v>SO 01 - Heliport</v>
          </cell>
        </row>
      </sheetData>
      <sheetData sheetId="1">
        <row r="49">
          <cell r="E49">
            <v>74101174.66676408</v>
          </cell>
          <cell r="F49">
            <v>35307098.13860557</v>
          </cell>
          <cell r="G49">
            <v>0</v>
          </cell>
          <cell r="H49">
            <v>3045000</v>
          </cell>
          <cell r="I49">
            <v>0</v>
          </cell>
        </row>
        <row r="54">
          <cell r="A54" t="str">
            <v>Ztížené výrobní podmínky</v>
          </cell>
          <cell r="I54">
            <v>0</v>
          </cell>
        </row>
        <row r="55">
          <cell r="A55" t="str">
            <v>Oborová přirážka</v>
          </cell>
          <cell r="I55">
            <v>0</v>
          </cell>
        </row>
        <row r="56">
          <cell r="A56" t="str">
            <v>Přesun stavebních kapacit</v>
          </cell>
          <cell r="I56">
            <v>0</v>
          </cell>
        </row>
        <row r="57">
          <cell r="A57" t="str">
            <v>Mimostaveništní doprava</v>
          </cell>
          <cell r="I57">
            <v>0</v>
          </cell>
        </row>
        <row r="58">
          <cell r="A58" t="str">
            <v>Zařízení staveniště</v>
          </cell>
        </row>
        <row r="59">
          <cell r="A59" t="str">
            <v>Provoz investora</v>
          </cell>
          <cell r="I59">
            <v>0</v>
          </cell>
        </row>
        <row r="60">
          <cell r="A60" t="str">
            <v>Kompletační činnost (IČD)</v>
          </cell>
        </row>
      </sheetData>
      <sheetData sheetId="2">
        <row r="7">
          <cell r="B7" t="str">
            <v>1</v>
          </cell>
        </row>
        <row r="65">
          <cell r="BE65">
            <v>0</v>
          </cell>
          <cell r="BF65">
            <v>0</v>
          </cell>
          <cell r="BG65">
            <v>0</v>
          </cell>
        </row>
        <row r="699">
          <cell r="BE699">
            <v>0</v>
          </cell>
          <cell r="BF699">
            <v>0</v>
          </cell>
          <cell r="BG699">
            <v>0</v>
          </cell>
        </row>
        <row r="794">
          <cell r="BE794">
            <v>0</v>
          </cell>
          <cell r="BF794">
            <v>0</v>
          </cell>
          <cell r="BG794">
            <v>0</v>
          </cell>
        </row>
        <row r="1008">
          <cell r="BE1008">
            <v>0</v>
          </cell>
          <cell r="BF1008">
            <v>0</v>
          </cell>
          <cell r="BG1008">
            <v>0</v>
          </cell>
        </row>
        <row r="1083">
          <cell r="BE1083">
            <v>0</v>
          </cell>
          <cell r="BF1083">
            <v>0</v>
          </cell>
          <cell r="BG10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6">
      <selection activeCell="F34" sqref="F34:G34"/>
    </sheetView>
  </sheetViews>
  <sheetFormatPr defaultColWidth="9.140625" defaultRowHeight="12.75"/>
  <cols>
    <col min="1" max="1" width="2.00390625" style="114" customWidth="1"/>
    <col min="2" max="2" width="15.00390625" style="114" customWidth="1"/>
    <col min="3" max="3" width="15.8515625" style="114" customWidth="1"/>
    <col min="4" max="4" width="14.57421875" style="114" customWidth="1"/>
    <col min="5" max="5" width="13.57421875" style="114" customWidth="1"/>
    <col min="6" max="6" width="16.57421875" style="114" customWidth="1"/>
    <col min="7" max="7" width="15.28125" style="114" customWidth="1"/>
    <col min="8" max="16384" width="9.140625" style="114" customWidth="1"/>
  </cols>
  <sheetData>
    <row r="1" spans="1:7" ht="24.75" customHeight="1" thickBot="1">
      <c r="A1" s="112" t="s">
        <v>115</v>
      </c>
      <c r="B1" s="113"/>
      <c r="C1" s="113"/>
      <c r="D1" s="113"/>
      <c r="E1" s="113"/>
      <c r="F1" s="113"/>
      <c r="G1" s="113"/>
    </row>
    <row r="2" spans="1:7" ht="12.75" customHeight="1">
      <c r="A2" s="115" t="s">
        <v>63</v>
      </c>
      <c r="B2" s="116"/>
      <c r="C2" s="117"/>
      <c r="D2" s="117" t="s">
        <v>64</v>
      </c>
      <c r="E2" s="116"/>
      <c r="F2" s="117"/>
      <c r="G2" s="118"/>
    </row>
    <row r="3" spans="1:7" ht="3" customHeight="1" hidden="1">
      <c r="A3" s="119"/>
      <c r="B3" s="120"/>
      <c r="C3" s="121"/>
      <c r="D3" s="121"/>
      <c r="E3" s="120"/>
      <c r="F3" s="122"/>
      <c r="G3" s="123"/>
    </row>
    <row r="4" spans="1:7" ht="12" customHeight="1">
      <c r="A4" s="124" t="s">
        <v>65</v>
      </c>
      <c r="B4" s="120"/>
      <c r="C4" s="121" t="s">
        <v>66</v>
      </c>
      <c r="D4" s="121"/>
      <c r="E4" s="120"/>
      <c r="F4" s="122" t="s">
        <v>67</v>
      </c>
      <c r="G4" s="125"/>
    </row>
    <row r="5" spans="1:7" ht="12.75" customHeight="1">
      <c r="A5" s="126"/>
      <c r="B5" s="127"/>
      <c r="C5" s="128" t="s">
        <v>68</v>
      </c>
      <c r="D5" s="129"/>
      <c r="E5" s="130"/>
      <c r="F5" s="122" t="s">
        <v>69</v>
      </c>
      <c r="G5" s="123"/>
    </row>
    <row r="6" spans="1:15" ht="12.75" customHeight="1">
      <c r="A6" s="124" t="s">
        <v>70</v>
      </c>
      <c r="B6" s="120"/>
      <c r="C6" s="121" t="s">
        <v>71</v>
      </c>
      <c r="D6" s="121"/>
      <c r="E6" s="120"/>
      <c r="F6" s="131" t="s">
        <v>72</v>
      </c>
      <c r="G6" s="132"/>
      <c r="O6" s="133"/>
    </row>
    <row r="7" spans="1:7" ht="12.75" customHeight="1">
      <c r="A7" s="134"/>
      <c r="B7" s="135"/>
      <c r="C7" s="136" t="s">
        <v>73</v>
      </c>
      <c r="D7" s="137"/>
      <c r="E7" s="137"/>
      <c r="F7" s="138" t="s">
        <v>74</v>
      </c>
      <c r="G7" s="132"/>
    </row>
    <row r="8" spans="1:9" ht="12.75">
      <c r="A8" s="139" t="s">
        <v>75</v>
      </c>
      <c r="B8" s="122"/>
      <c r="C8" s="265" t="s">
        <v>76</v>
      </c>
      <c r="D8" s="265"/>
      <c r="E8" s="266"/>
      <c r="F8" s="140" t="s">
        <v>77</v>
      </c>
      <c r="G8" s="141"/>
      <c r="H8" s="142"/>
      <c r="I8" s="143"/>
    </row>
    <row r="9" spans="1:8" ht="12.75">
      <c r="A9" s="139" t="s">
        <v>78</v>
      </c>
      <c r="B9" s="122"/>
      <c r="C9" s="267"/>
      <c r="D9" s="267"/>
      <c r="E9" s="268"/>
      <c r="F9" s="122"/>
      <c r="G9" s="144"/>
      <c r="H9" s="145"/>
    </row>
    <row r="10" spans="1:8" ht="12.75">
      <c r="A10" s="139" t="s">
        <v>79</v>
      </c>
      <c r="B10" s="122"/>
      <c r="C10" s="265" t="s">
        <v>80</v>
      </c>
      <c r="D10" s="265"/>
      <c r="E10" s="265"/>
      <c r="F10" s="146"/>
      <c r="G10" s="147"/>
      <c r="H10" s="148"/>
    </row>
    <row r="11" spans="1:57" ht="13.5" customHeight="1">
      <c r="A11" s="139" t="s">
        <v>81</v>
      </c>
      <c r="B11" s="122"/>
      <c r="C11" s="267"/>
      <c r="D11" s="267"/>
      <c r="E11" s="267"/>
      <c r="F11" s="149" t="s">
        <v>82</v>
      </c>
      <c r="G11" s="150"/>
      <c r="H11" s="145"/>
      <c r="BA11" s="151"/>
      <c r="BB11" s="151"/>
      <c r="BC11" s="151"/>
      <c r="BD11" s="151"/>
      <c r="BE11" s="151"/>
    </row>
    <row r="12" spans="1:8" ht="12.75" customHeight="1">
      <c r="A12" s="152" t="s">
        <v>83</v>
      </c>
      <c r="B12" s="120"/>
      <c r="C12" s="269"/>
      <c r="D12" s="269"/>
      <c r="E12" s="269"/>
      <c r="F12" s="153" t="s">
        <v>84</v>
      </c>
      <c r="G12" s="154"/>
      <c r="H12" s="145"/>
    </row>
    <row r="13" spans="1:8" ht="28.5" customHeight="1" thickBot="1">
      <c r="A13" s="155" t="s">
        <v>85</v>
      </c>
      <c r="B13" s="156"/>
      <c r="C13" s="156"/>
      <c r="D13" s="156"/>
      <c r="E13" s="157"/>
      <c r="F13" s="157"/>
      <c r="G13" s="158"/>
      <c r="H13" s="145"/>
    </row>
    <row r="14" spans="1:7" ht="17.25" customHeight="1" thickBot="1">
      <c r="A14" s="159" t="s">
        <v>86</v>
      </c>
      <c r="B14" s="160"/>
      <c r="C14" s="161"/>
      <c r="D14" s="162" t="s">
        <v>87</v>
      </c>
      <c r="E14" s="163"/>
      <c r="F14" s="163"/>
      <c r="G14" s="161"/>
    </row>
    <row r="15" spans="1:7" ht="15.75" customHeight="1">
      <c r="A15" s="164"/>
      <c r="B15" s="165" t="s">
        <v>88</v>
      </c>
      <c r="C15" s="166">
        <v>0</v>
      </c>
      <c r="D15" s="167" t="str">
        <f>'[1]Rekapitulace'!A54</f>
        <v>Ztížené výrobní podmínky</v>
      </c>
      <c r="E15" s="168"/>
      <c r="F15" s="169"/>
      <c r="G15" s="166">
        <f>'[1]Rekapitulace'!I54</f>
        <v>0</v>
      </c>
    </row>
    <row r="16" spans="1:7" ht="15.75" customHeight="1">
      <c r="A16" s="164" t="s">
        <v>89</v>
      </c>
      <c r="B16" s="165" t="s">
        <v>90</v>
      </c>
      <c r="C16" s="166">
        <f>REKAPITULACE!F12</f>
        <v>67104</v>
      </c>
      <c r="D16" s="119" t="str">
        <f>'[1]Rekapitulace'!A55</f>
        <v>Oborová přirážka</v>
      </c>
      <c r="E16" s="170"/>
      <c r="F16" s="171"/>
      <c r="G16" s="166">
        <f>'[1]Rekapitulace'!I55</f>
        <v>0</v>
      </c>
    </row>
    <row r="17" spans="1:7" ht="15.75" customHeight="1">
      <c r="A17" s="164" t="s">
        <v>91</v>
      </c>
      <c r="B17" s="165" t="s">
        <v>92</v>
      </c>
      <c r="C17" s="166">
        <v>0</v>
      </c>
      <c r="D17" s="119" t="str">
        <f>'[1]Rekapitulace'!A56</f>
        <v>Přesun stavebních kapacit</v>
      </c>
      <c r="E17" s="170"/>
      <c r="F17" s="171"/>
      <c r="G17" s="166">
        <f>'[1]Rekapitulace'!I56</f>
        <v>0</v>
      </c>
    </row>
    <row r="18" spans="1:7" ht="15.75" customHeight="1">
      <c r="A18" s="172" t="s">
        <v>93</v>
      </c>
      <c r="B18" s="173" t="s">
        <v>94</v>
      </c>
      <c r="C18" s="166">
        <v>0</v>
      </c>
      <c r="D18" s="119" t="str">
        <f>'[1]Rekapitulace'!A57</f>
        <v>Mimostaveništní doprava</v>
      </c>
      <c r="E18" s="170"/>
      <c r="F18" s="171"/>
      <c r="G18" s="166">
        <f>'[1]Rekapitulace'!I57</f>
        <v>0</v>
      </c>
    </row>
    <row r="19" spans="1:7" ht="15.75" customHeight="1">
      <c r="A19" s="174" t="s">
        <v>95</v>
      </c>
      <c r="B19" s="165"/>
      <c r="C19" s="166">
        <f>SUM(C15:C18)</f>
        <v>67104</v>
      </c>
      <c r="D19" s="119" t="str">
        <f>'[1]Rekapitulace'!A58</f>
        <v>Zařízení staveniště</v>
      </c>
      <c r="E19" s="170"/>
      <c r="F19" s="171"/>
      <c r="G19" s="166">
        <v>0</v>
      </c>
    </row>
    <row r="20" spans="1:7" ht="15.75" customHeight="1">
      <c r="A20" s="174"/>
      <c r="B20" s="165"/>
      <c r="C20" s="166"/>
      <c r="D20" s="119" t="str">
        <f>'[1]Rekapitulace'!A59</f>
        <v>Provoz investora</v>
      </c>
      <c r="E20" s="170"/>
      <c r="F20" s="171"/>
      <c r="G20" s="166">
        <f>'[1]Rekapitulace'!I59</f>
        <v>0</v>
      </c>
    </row>
    <row r="21" spans="1:7" ht="15.75" customHeight="1">
      <c r="A21" s="174" t="s">
        <v>24</v>
      </c>
      <c r="B21" s="165"/>
      <c r="C21" s="166">
        <f>HZS</f>
        <v>0</v>
      </c>
      <c r="D21" s="119" t="str">
        <f>'[1]Rekapitulace'!A60</f>
        <v>Kompletační činnost (IČD)</v>
      </c>
      <c r="E21" s="170"/>
      <c r="F21" s="171"/>
      <c r="G21" s="166">
        <v>0</v>
      </c>
    </row>
    <row r="22" spans="1:7" ht="15.75" customHeight="1">
      <c r="A22" s="175" t="s">
        <v>96</v>
      </c>
      <c r="B22" s="145"/>
      <c r="C22" s="166">
        <f>C19+C21</f>
        <v>67104</v>
      </c>
      <c r="D22" s="119" t="s">
        <v>97</v>
      </c>
      <c r="E22" s="170"/>
      <c r="F22" s="171"/>
      <c r="G22" s="166">
        <v>0</v>
      </c>
    </row>
    <row r="23" spans="1:7" ht="15.75" customHeight="1" thickBot="1">
      <c r="A23" s="270" t="s">
        <v>98</v>
      </c>
      <c r="B23" s="271"/>
      <c r="C23" s="176">
        <f>C22+G23</f>
        <v>67104</v>
      </c>
      <c r="D23" s="177" t="s">
        <v>99</v>
      </c>
      <c r="E23" s="178"/>
      <c r="F23" s="179"/>
      <c r="G23" s="166">
        <v>0</v>
      </c>
    </row>
    <row r="24" spans="1:7" ht="12.75">
      <c r="A24" s="180" t="s">
        <v>100</v>
      </c>
      <c r="B24" s="181"/>
      <c r="C24" s="182"/>
      <c r="D24" s="181" t="s">
        <v>101</v>
      </c>
      <c r="E24" s="181"/>
      <c r="F24" s="183" t="s">
        <v>102</v>
      </c>
      <c r="G24" s="184"/>
    </row>
    <row r="25" spans="1:7" ht="12.75">
      <c r="A25" s="175" t="s">
        <v>103</v>
      </c>
      <c r="B25" s="145"/>
      <c r="C25" s="185" t="s">
        <v>149</v>
      </c>
      <c r="D25" s="145" t="s">
        <v>103</v>
      </c>
      <c r="F25" s="186" t="s">
        <v>103</v>
      </c>
      <c r="G25" s="187"/>
    </row>
    <row r="26" spans="1:7" ht="37.5" customHeight="1">
      <c r="A26" s="175" t="s">
        <v>104</v>
      </c>
      <c r="B26" s="188"/>
      <c r="C26" s="189"/>
      <c r="D26" s="145" t="s">
        <v>104</v>
      </c>
      <c r="F26" s="186" t="s">
        <v>104</v>
      </c>
      <c r="G26" s="187"/>
    </row>
    <row r="27" spans="1:7" ht="12.75">
      <c r="A27" s="175"/>
      <c r="B27" s="190"/>
      <c r="C27" s="185"/>
      <c r="D27" s="145"/>
      <c r="F27" s="186"/>
      <c r="G27" s="187"/>
    </row>
    <row r="28" spans="1:7" ht="12.75">
      <c r="A28" s="175" t="s">
        <v>105</v>
      </c>
      <c r="B28" s="145"/>
      <c r="C28" s="185"/>
      <c r="D28" s="186" t="s">
        <v>106</v>
      </c>
      <c r="E28" s="185"/>
      <c r="F28" s="191" t="s">
        <v>106</v>
      </c>
      <c r="G28" s="187"/>
    </row>
    <row r="29" spans="1:7" ht="69" customHeight="1">
      <c r="A29" s="175"/>
      <c r="B29" s="145"/>
      <c r="C29" s="192"/>
      <c r="D29" s="193"/>
      <c r="E29" s="192"/>
      <c r="F29" s="145"/>
      <c r="G29" s="187"/>
    </row>
    <row r="30" spans="1:7" ht="12.75">
      <c r="A30" s="194" t="s">
        <v>107</v>
      </c>
      <c r="B30" s="195"/>
      <c r="C30" s="196">
        <v>21</v>
      </c>
      <c r="D30" s="195" t="s">
        <v>108</v>
      </c>
      <c r="E30" s="197"/>
      <c r="F30" s="260">
        <v>0</v>
      </c>
      <c r="G30" s="261"/>
    </row>
    <row r="31" spans="1:7" ht="12.75">
      <c r="A31" s="194" t="s">
        <v>109</v>
      </c>
      <c r="B31" s="195"/>
      <c r="C31" s="196">
        <v>21</v>
      </c>
      <c r="D31" s="195" t="s">
        <v>110</v>
      </c>
      <c r="E31" s="197"/>
      <c r="F31" s="260">
        <v>0</v>
      </c>
      <c r="G31" s="261"/>
    </row>
    <row r="32" spans="1:7" ht="12.75">
      <c r="A32" s="194" t="s">
        <v>107</v>
      </c>
      <c r="B32" s="195"/>
      <c r="C32" s="196">
        <v>15</v>
      </c>
      <c r="D32" s="195" t="s">
        <v>110</v>
      </c>
      <c r="E32" s="197"/>
      <c r="F32" s="260">
        <f>C23</f>
        <v>67104</v>
      </c>
      <c r="G32" s="261"/>
    </row>
    <row r="33" spans="1:7" ht="12.75">
      <c r="A33" s="194" t="s">
        <v>109</v>
      </c>
      <c r="B33" s="198"/>
      <c r="C33" s="199">
        <v>15</v>
      </c>
      <c r="D33" s="195" t="s">
        <v>110</v>
      </c>
      <c r="E33" s="171"/>
      <c r="F33" s="260">
        <f>ROUND(PRODUCT(F32,C33/100),0)</f>
        <v>10066</v>
      </c>
      <c r="G33" s="261"/>
    </row>
    <row r="34" spans="1:7" s="203" customFormat="1" ht="19.5" customHeight="1" thickBot="1">
      <c r="A34" s="200" t="s">
        <v>111</v>
      </c>
      <c r="B34" s="201"/>
      <c r="C34" s="201"/>
      <c r="D34" s="201"/>
      <c r="E34" s="202"/>
      <c r="F34" s="262">
        <f>ROUND(SUM(F30:F33),0)</f>
        <v>77170</v>
      </c>
      <c r="G34" s="263"/>
    </row>
    <row r="36" spans="1:8" ht="12.75">
      <c r="A36" s="204" t="s">
        <v>112</v>
      </c>
      <c r="B36" s="204"/>
      <c r="C36" s="204"/>
      <c r="D36" s="204"/>
      <c r="E36" s="204"/>
      <c r="F36" s="204"/>
      <c r="G36" s="204"/>
      <c r="H36" s="114" t="s">
        <v>113</v>
      </c>
    </row>
    <row r="37" spans="1:8" ht="14.25" customHeight="1">
      <c r="A37" s="204"/>
      <c r="B37" s="264" t="s">
        <v>114</v>
      </c>
      <c r="C37" s="264"/>
      <c r="D37" s="264"/>
      <c r="E37" s="264"/>
      <c r="F37" s="264"/>
      <c r="G37" s="264"/>
      <c r="H37" s="114" t="s">
        <v>113</v>
      </c>
    </row>
    <row r="38" spans="1:8" ht="12.75" customHeight="1">
      <c r="A38" s="205"/>
      <c r="B38" s="264"/>
      <c r="C38" s="264"/>
      <c r="D38" s="264"/>
      <c r="E38" s="264"/>
      <c r="F38" s="264"/>
      <c r="G38" s="264"/>
      <c r="H38" s="114" t="s">
        <v>113</v>
      </c>
    </row>
    <row r="39" spans="1:8" ht="12.75">
      <c r="A39" s="205"/>
      <c r="B39" s="264"/>
      <c r="C39" s="264"/>
      <c r="D39" s="264"/>
      <c r="E39" s="264"/>
      <c r="F39" s="264"/>
      <c r="G39" s="264"/>
      <c r="H39" s="114" t="s">
        <v>113</v>
      </c>
    </row>
    <row r="40" spans="1:8" ht="12.75">
      <c r="A40" s="205"/>
      <c r="B40" s="264"/>
      <c r="C40" s="264"/>
      <c r="D40" s="264"/>
      <c r="E40" s="264"/>
      <c r="F40" s="264"/>
      <c r="G40" s="264"/>
      <c r="H40" s="114" t="s">
        <v>113</v>
      </c>
    </row>
    <row r="41" spans="1:8" ht="12.75">
      <c r="A41" s="205"/>
      <c r="B41" s="264"/>
      <c r="C41" s="264"/>
      <c r="D41" s="264"/>
      <c r="E41" s="264"/>
      <c r="F41" s="264"/>
      <c r="G41" s="264"/>
      <c r="H41" s="114" t="s">
        <v>113</v>
      </c>
    </row>
    <row r="42" spans="1:8" ht="12.75">
      <c r="A42" s="205"/>
      <c r="B42" s="264"/>
      <c r="C42" s="264"/>
      <c r="D42" s="264"/>
      <c r="E42" s="264"/>
      <c r="F42" s="264"/>
      <c r="G42" s="264"/>
      <c r="H42" s="114" t="s">
        <v>113</v>
      </c>
    </row>
    <row r="43" spans="1:8" ht="12.75">
      <c r="A43" s="205"/>
      <c r="B43" s="264"/>
      <c r="C43" s="264"/>
      <c r="D43" s="264"/>
      <c r="E43" s="264"/>
      <c r="F43" s="264"/>
      <c r="G43" s="264"/>
      <c r="H43" s="114" t="s">
        <v>113</v>
      </c>
    </row>
    <row r="44" spans="1:8" ht="12.75">
      <c r="A44" s="205"/>
      <c r="B44" s="264"/>
      <c r="C44" s="264"/>
      <c r="D44" s="264"/>
      <c r="E44" s="264"/>
      <c r="F44" s="264"/>
      <c r="G44" s="264"/>
      <c r="H44" s="114" t="s">
        <v>113</v>
      </c>
    </row>
    <row r="45" spans="1:8" ht="0.75" customHeight="1">
      <c r="A45" s="205"/>
      <c r="B45" s="264"/>
      <c r="C45" s="264"/>
      <c r="D45" s="264"/>
      <c r="E45" s="264"/>
      <c r="F45" s="264"/>
      <c r="G45" s="264"/>
      <c r="H45" s="114" t="s">
        <v>113</v>
      </c>
    </row>
    <row r="46" spans="2:7" ht="12.75">
      <c r="B46" s="259"/>
      <c r="C46" s="259"/>
      <c r="D46" s="259"/>
      <c r="E46" s="259"/>
      <c r="F46" s="259"/>
      <c r="G46" s="259"/>
    </row>
    <row r="47" spans="2:7" ht="12.75">
      <c r="B47" s="259"/>
      <c r="C47" s="259"/>
      <c r="D47" s="259"/>
      <c r="E47" s="259"/>
      <c r="F47" s="259"/>
      <c r="G47" s="259"/>
    </row>
    <row r="48" spans="2:7" ht="12.75">
      <c r="B48" s="259"/>
      <c r="C48" s="259"/>
      <c r="D48" s="259"/>
      <c r="E48" s="259"/>
      <c r="F48" s="259"/>
      <c r="G48" s="259"/>
    </row>
    <row r="49" spans="2:7" ht="12.75">
      <c r="B49" s="259"/>
      <c r="C49" s="259"/>
      <c r="D49" s="259"/>
      <c r="E49" s="259"/>
      <c r="F49" s="259"/>
      <c r="G49" s="259"/>
    </row>
    <row r="50" spans="2:7" ht="12.75">
      <c r="B50" s="259"/>
      <c r="C50" s="259"/>
      <c r="D50" s="259"/>
      <c r="E50" s="259"/>
      <c r="F50" s="259"/>
      <c r="G50" s="259"/>
    </row>
    <row r="51" spans="2:7" ht="12.75">
      <c r="B51" s="259"/>
      <c r="C51" s="259"/>
      <c r="D51" s="259"/>
      <c r="E51" s="259"/>
      <c r="F51" s="259"/>
      <c r="G51" s="259"/>
    </row>
    <row r="52" spans="2:7" ht="12.75">
      <c r="B52" s="259"/>
      <c r="C52" s="259"/>
      <c r="D52" s="259"/>
      <c r="E52" s="259"/>
      <c r="F52" s="259"/>
      <c r="G52" s="259"/>
    </row>
    <row r="53" spans="2:7" ht="12.75">
      <c r="B53" s="259"/>
      <c r="C53" s="259"/>
      <c r="D53" s="259"/>
      <c r="E53" s="259"/>
      <c r="F53" s="259"/>
      <c r="G53" s="259"/>
    </row>
    <row r="54" spans="2:7" ht="12.75">
      <c r="B54" s="259"/>
      <c r="C54" s="259"/>
      <c r="D54" s="259"/>
      <c r="E54" s="259"/>
      <c r="F54" s="259"/>
      <c r="G54" s="259"/>
    </row>
    <row r="55" spans="2:7" ht="12.75">
      <c r="B55" s="259"/>
      <c r="C55" s="259"/>
      <c r="D55" s="259"/>
      <c r="E55" s="259"/>
      <c r="F55" s="259"/>
      <c r="G55" s="259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7" right="0.7" top="0.787401575" bottom="0.787401575" header="0.3" footer="0.3"/>
  <pageSetup orientation="portrait" paperSize="9" scale="9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zoomScalePageLayoutView="0" workbookViewId="0" topLeftCell="A4">
      <selection activeCell="F12" sqref="F12"/>
    </sheetView>
  </sheetViews>
  <sheetFormatPr defaultColWidth="9.140625" defaultRowHeight="12.75"/>
  <cols>
    <col min="1" max="1" width="5.8515625" style="114" customWidth="1"/>
    <col min="2" max="2" width="6.140625" style="114" customWidth="1"/>
    <col min="3" max="3" width="11.421875" style="114" customWidth="1"/>
    <col min="4" max="4" width="15.8515625" style="114" customWidth="1"/>
    <col min="5" max="5" width="11.28125" style="114" customWidth="1"/>
    <col min="6" max="6" width="10.8515625" style="114" customWidth="1"/>
    <col min="7" max="7" width="11.00390625" style="114" customWidth="1"/>
    <col min="8" max="8" width="11.140625" style="114" customWidth="1"/>
    <col min="9" max="9" width="10.7109375" style="114" customWidth="1"/>
    <col min="10" max="16384" width="9.140625" style="114" customWidth="1"/>
  </cols>
  <sheetData>
    <row r="1" spans="1:9" ht="13.5" thickTop="1">
      <c r="A1" s="272" t="s">
        <v>116</v>
      </c>
      <c r="B1" s="273"/>
      <c r="C1" s="206" t="s">
        <v>73</v>
      </c>
      <c r="D1" s="207"/>
      <c r="E1" s="208"/>
      <c r="F1" s="207"/>
      <c r="G1" s="209" t="s">
        <v>117</v>
      </c>
      <c r="H1" s="210"/>
      <c r="I1" s="211"/>
    </row>
    <row r="2" spans="1:9" ht="13.5" thickBot="1">
      <c r="A2" s="274" t="s">
        <v>118</v>
      </c>
      <c r="B2" s="275"/>
      <c r="C2" s="212" t="str">
        <f>CONCATENATE(cisloobjektu," ",nazevobjektu)</f>
        <v> SO 01 - Heliport</v>
      </c>
      <c r="D2" s="213"/>
      <c r="E2" s="214"/>
      <c r="F2" s="213"/>
      <c r="G2" s="276" t="s">
        <v>119</v>
      </c>
      <c r="H2" s="277"/>
      <c r="I2" s="278"/>
    </row>
    <row r="3" ht="13.5" thickTop="1">
      <c r="F3" s="145"/>
    </row>
    <row r="4" spans="1:9" ht="19.5" customHeight="1">
      <c r="A4" s="215" t="s">
        <v>120</v>
      </c>
      <c r="B4" s="216"/>
      <c r="C4" s="216"/>
      <c r="D4" s="216"/>
      <c r="E4" s="217"/>
      <c r="F4" s="216"/>
      <c r="G4" s="216"/>
      <c r="H4" s="216"/>
      <c r="I4" s="216"/>
    </row>
    <row r="5" ht="13.5" thickBot="1"/>
    <row r="6" spans="1:9" s="145" customFormat="1" ht="13.5" thickBot="1">
      <c r="A6" s="218"/>
      <c r="B6" s="219" t="s">
        <v>121</v>
      </c>
      <c r="C6" s="219"/>
      <c r="D6" s="220"/>
      <c r="E6" s="221" t="s">
        <v>122</v>
      </c>
      <c r="F6" s="222" t="s">
        <v>123</v>
      </c>
      <c r="G6" s="222" t="s">
        <v>124</v>
      </c>
      <c r="H6" s="222" t="s">
        <v>125</v>
      </c>
      <c r="I6" s="223" t="s">
        <v>24</v>
      </c>
    </row>
    <row r="7" spans="1:9" s="145" customFormat="1" ht="12.75">
      <c r="A7" s="224" t="str">
        <f>'[1]Položky'!B7</f>
        <v>1</v>
      </c>
      <c r="B7" s="225" t="s">
        <v>126</v>
      </c>
      <c r="D7" s="226"/>
      <c r="E7" s="227">
        <v>0</v>
      </c>
      <c r="F7" s="228">
        <f>'FN Brno_heliport_soupis'!F34</f>
        <v>14424</v>
      </c>
      <c r="G7" s="228">
        <f>'[1]Položky'!BE65</f>
        <v>0</v>
      </c>
      <c r="H7" s="228">
        <f>'[1]Položky'!BF65</f>
        <v>0</v>
      </c>
      <c r="I7" s="229">
        <f>'[1]Položky'!BG65</f>
        <v>0</v>
      </c>
    </row>
    <row r="8" spans="1:9" s="145" customFormat="1" ht="12.75">
      <c r="A8" s="224" t="s">
        <v>127</v>
      </c>
      <c r="B8" s="225" t="s">
        <v>16</v>
      </c>
      <c r="D8" s="226"/>
      <c r="E8" s="227">
        <v>0</v>
      </c>
      <c r="F8" s="228">
        <f>'FN Brno_heliport_soupis'!F42</f>
        <v>17449</v>
      </c>
      <c r="G8" s="228">
        <f>'[1]Položky'!BE699</f>
        <v>0</v>
      </c>
      <c r="H8" s="228">
        <f>'[1]Položky'!BF699</f>
        <v>0</v>
      </c>
      <c r="I8" s="229">
        <f>'[1]Položky'!BG699</f>
        <v>0</v>
      </c>
    </row>
    <row r="9" spans="1:9" s="145" customFormat="1" ht="12.75">
      <c r="A9" s="224" t="s">
        <v>128</v>
      </c>
      <c r="B9" s="225" t="s">
        <v>129</v>
      </c>
      <c r="D9" s="226"/>
      <c r="E9" s="227">
        <v>0</v>
      </c>
      <c r="F9" s="228">
        <f>'FN Brno_heliport_soupis'!F49</f>
        <v>19957</v>
      </c>
      <c r="G9" s="228">
        <f>'[1]Položky'!BE794</f>
        <v>0</v>
      </c>
      <c r="H9" s="228">
        <f>'[1]Položky'!BF794</f>
        <v>0</v>
      </c>
      <c r="I9" s="229">
        <f>'[1]Položky'!BG794</f>
        <v>0</v>
      </c>
    </row>
    <row r="10" spans="1:9" s="145" customFormat="1" ht="12.75">
      <c r="A10" s="224" t="s">
        <v>130</v>
      </c>
      <c r="B10" s="225" t="s">
        <v>131</v>
      </c>
      <c r="D10" s="226"/>
      <c r="E10" s="227">
        <v>0</v>
      </c>
      <c r="F10" s="228">
        <f>'FN Brno_heliport_soupis'!F62</f>
        <v>1632</v>
      </c>
      <c r="G10" s="228">
        <f>'[1]Položky'!BE1008</f>
        <v>0</v>
      </c>
      <c r="H10" s="228">
        <f>'[1]Položky'!BF1008</f>
        <v>0</v>
      </c>
      <c r="I10" s="229">
        <f>'[1]Položky'!BG1008</f>
        <v>0</v>
      </c>
    </row>
    <row r="11" spans="1:9" s="145" customFormat="1" ht="13.5" thickBot="1">
      <c r="A11" s="224" t="s">
        <v>132</v>
      </c>
      <c r="B11" s="225" t="s">
        <v>133</v>
      </c>
      <c r="D11" s="226"/>
      <c r="E11" s="227">
        <v>0</v>
      </c>
      <c r="F11" s="228">
        <f>'FN Brno_heliport_soupis'!F71</f>
        <v>13642</v>
      </c>
      <c r="G11" s="228">
        <f>'[1]Položky'!BE1083</f>
        <v>0</v>
      </c>
      <c r="H11" s="228">
        <f>'[1]Položky'!BF1083</f>
        <v>0</v>
      </c>
      <c r="I11" s="229">
        <f>'[1]Položky'!BG1083</f>
        <v>0</v>
      </c>
    </row>
    <row r="12" spans="1:9" s="236" customFormat="1" ht="13.5" thickBot="1">
      <c r="A12" s="230"/>
      <c r="B12" s="231" t="s">
        <v>134</v>
      </c>
      <c r="C12" s="231"/>
      <c r="D12" s="232"/>
      <c r="E12" s="233">
        <f>SUM(E7:E11)</f>
        <v>0</v>
      </c>
      <c r="F12" s="234">
        <f>SUM(F7:F11)</f>
        <v>67104</v>
      </c>
      <c r="G12" s="234">
        <f>SUM(G7:G11)</f>
        <v>0</v>
      </c>
      <c r="H12" s="234">
        <f>SUM(H7:H11)</f>
        <v>0</v>
      </c>
      <c r="I12" s="235">
        <f>SUM(I7:I11)</f>
        <v>0</v>
      </c>
    </row>
    <row r="13" spans="1:9" ht="12.75">
      <c r="A13" s="145"/>
      <c r="B13" s="145"/>
      <c r="C13" s="145"/>
      <c r="D13" s="145"/>
      <c r="E13" s="145"/>
      <c r="F13" s="145"/>
      <c r="G13" s="145"/>
      <c r="H13" s="145"/>
      <c r="I13" s="145"/>
    </row>
    <row r="14" spans="1:57" ht="19.5" customHeight="1">
      <c r="A14" s="216" t="s">
        <v>135</v>
      </c>
      <c r="B14" s="216"/>
      <c r="C14" s="216"/>
      <c r="D14" s="216"/>
      <c r="E14" s="216"/>
      <c r="F14" s="216"/>
      <c r="G14" s="237"/>
      <c r="H14" s="216"/>
      <c r="I14" s="216"/>
      <c r="BA14" s="151"/>
      <c r="BB14" s="151"/>
      <c r="BC14" s="151"/>
      <c r="BD14" s="151"/>
      <c r="BE14" s="151"/>
    </row>
    <row r="15" ht="13.5" thickBot="1"/>
    <row r="16" spans="1:9" ht="12.75">
      <c r="A16" s="180" t="s">
        <v>136</v>
      </c>
      <c r="B16" s="181"/>
      <c r="C16" s="181"/>
      <c r="D16" s="238"/>
      <c r="E16" s="239" t="s">
        <v>137</v>
      </c>
      <c r="F16" s="240" t="s">
        <v>138</v>
      </c>
      <c r="G16" s="241" t="s">
        <v>139</v>
      </c>
      <c r="H16" s="242"/>
      <c r="I16" s="243" t="s">
        <v>137</v>
      </c>
    </row>
    <row r="17" spans="1:53" ht="12.75">
      <c r="A17" s="174" t="s">
        <v>140</v>
      </c>
      <c r="B17" s="165"/>
      <c r="C17" s="165"/>
      <c r="D17" s="244"/>
      <c r="E17" s="245">
        <v>0</v>
      </c>
      <c r="F17" s="246">
        <v>0</v>
      </c>
      <c r="G17" s="247">
        <v>0</v>
      </c>
      <c r="H17" s="248"/>
      <c r="I17" s="249">
        <f aca="true" t="shared" si="0" ref="I17:I24">E17+F17*G17/100</f>
        <v>0</v>
      </c>
      <c r="BA17" s="114">
        <v>0</v>
      </c>
    </row>
    <row r="18" spans="1:53" ht="12.75">
      <c r="A18" s="174" t="s">
        <v>141</v>
      </c>
      <c r="B18" s="165"/>
      <c r="C18" s="165"/>
      <c r="D18" s="244"/>
      <c r="E18" s="245">
        <v>0</v>
      </c>
      <c r="F18" s="246">
        <v>0</v>
      </c>
      <c r="G18" s="247">
        <v>0</v>
      </c>
      <c r="H18" s="248"/>
      <c r="I18" s="249">
        <f t="shared" si="0"/>
        <v>0</v>
      </c>
      <c r="BA18" s="114">
        <v>0</v>
      </c>
    </row>
    <row r="19" spans="1:53" ht="12.75">
      <c r="A19" s="174" t="s">
        <v>142</v>
      </c>
      <c r="B19" s="165"/>
      <c r="C19" s="165"/>
      <c r="D19" s="244"/>
      <c r="E19" s="245">
        <v>0</v>
      </c>
      <c r="F19" s="246">
        <v>0</v>
      </c>
      <c r="G19" s="247">
        <v>0</v>
      </c>
      <c r="H19" s="248"/>
      <c r="I19" s="249">
        <f t="shared" si="0"/>
        <v>0</v>
      </c>
      <c r="BA19" s="114">
        <v>0</v>
      </c>
    </row>
    <row r="20" spans="1:53" ht="12.75">
      <c r="A20" s="174" t="s">
        <v>143</v>
      </c>
      <c r="B20" s="165"/>
      <c r="C20" s="165"/>
      <c r="D20" s="244"/>
      <c r="E20" s="245">
        <v>0</v>
      </c>
      <c r="F20" s="246">
        <v>0</v>
      </c>
      <c r="G20" s="247">
        <v>0</v>
      </c>
      <c r="H20" s="248"/>
      <c r="I20" s="249">
        <f t="shared" si="0"/>
        <v>0</v>
      </c>
      <c r="BA20" s="114">
        <v>0</v>
      </c>
    </row>
    <row r="21" spans="1:53" ht="12.75">
      <c r="A21" s="174" t="s">
        <v>144</v>
      </c>
      <c r="B21" s="165"/>
      <c r="C21" s="165"/>
      <c r="D21" s="244"/>
      <c r="E21" s="245">
        <v>0</v>
      </c>
      <c r="F21" s="246">
        <v>0</v>
      </c>
      <c r="G21" s="247">
        <v>0</v>
      </c>
      <c r="H21" s="248"/>
      <c r="I21" s="249">
        <v>0</v>
      </c>
      <c r="BA21" s="114">
        <v>1</v>
      </c>
    </row>
    <row r="22" spans="1:53" ht="12.75">
      <c r="A22" s="174" t="s">
        <v>145</v>
      </c>
      <c r="B22" s="165"/>
      <c r="C22" s="165"/>
      <c r="D22" s="244"/>
      <c r="E22" s="245">
        <v>0</v>
      </c>
      <c r="F22" s="246">
        <v>0</v>
      </c>
      <c r="G22" s="247">
        <v>0</v>
      </c>
      <c r="H22" s="248"/>
      <c r="I22" s="249">
        <f t="shared" si="0"/>
        <v>0</v>
      </c>
      <c r="BA22" s="114">
        <v>1</v>
      </c>
    </row>
    <row r="23" spans="1:53" ht="12.75">
      <c r="A23" s="174" t="s">
        <v>146</v>
      </c>
      <c r="B23" s="165"/>
      <c r="C23" s="165"/>
      <c r="D23" s="244"/>
      <c r="E23" s="245">
        <v>0</v>
      </c>
      <c r="F23" s="246">
        <v>0</v>
      </c>
      <c r="G23" s="247">
        <v>0</v>
      </c>
      <c r="H23" s="248"/>
      <c r="I23" s="249">
        <v>0</v>
      </c>
      <c r="BA23" s="114">
        <v>2</v>
      </c>
    </row>
    <row r="24" spans="1:53" ht="12.75">
      <c r="A24" s="174" t="s">
        <v>147</v>
      </c>
      <c r="B24" s="165"/>
      <c r="C24" s="165"/>
      <c r="D24" s="244"/>
      <c r="E24" s="245">
        <v>0</v>
      </c>
      <c r="F24" s="246">
        <v>0</v>
      </c>
      <c r="G24" s="247">
        <v>0</v>
      </c>
      <c r="H24" s="248"/>
      <c r="I24" s="249">
        <f t="shared" si="0"/>
        <v>0</v>
      </c>
      <c r="BA24" s="114">
        <v>2</v>
      </c>
    </row>
    <row r="25" spans="1:9" ht="13.5" thickBot="1">
      <c r="A25" s="250"/>
      <c r="B25" s="251" t="s">
        <v>148</v>
      </c>
      <c r="C25" s="252"/>
      <c r="D25" s="253"/>
      <c r="E25" s="254"/>
      <c r="F25" s="255"/>
      <c r="G25" s="255"/>
      <c r="H25" s="279">
        <f>SUM(I17:I24)</f>
        <v>0</v>
      </c>
      <c r="I25" s="280"/>
    </row>
    <row r="27" spans="2:9" ht="12.75">
      <c r="B27" s="236"/>
      <c r="F27" s="256"/>
      <c r="G27" s="257"/>
      <c r="H27" s="257"/>
      <c r="I27" s="258"/>
    </row>
    <row r="28" spans="6:9" ht="12.75">
      <c r="F28" s="256"/>
      <c r="G28" s="257"/>
      <c r="H28" s="257"/>
      <c r="I28" s="258"/>
    </row>
    <row r="29" spans="6:9" ht="12.75">
      <c r="F29" s="256"/>
      <c r="G29" s="257"/>
      <c r="H29" s="257"/>
      <c r="I29" s="258"/>
    </row>
    <row r="30" spans="6:9" ht="12.75">
      <c r="F30" s="256"/>
      <c r="G30" s="257"/>
      <c r="H30" s="257"/>
      <c r="I30" s="258"/>
    </row>
    <row r="31" spans="6:9" ht="12.75">
      <c r="F31" s="256"/>
      <c r="G31" s="257"/>
      <c r="H31" s="257"/>
      <c r="I31" s="258"/>
    </row>
    <row r="32" spans="6:9" ht="12.75">
      <c r="F32" s="256"/>
      <c r="G32" s="257"/>
      <c r="H32" s="257"/>
      <c r="I32" s="258"/>
    </row>
    <row r="33" spans="6:9" ht="12.75">
      <c r="F33" s="256"/>
      <c r="G33" s="257"/>
      <c r="H33" s="257"/>
      <c r="I33" s="258"/>
    </row>
    <row r="34" spans="6:9" ht="12.75">
      <c r="F34" s="256"/>
      <c r="G34" s="257"/>
      <c r="H34" s="257"/>
      <c r="I34" s="258"/>
    </row>
    <row r="35" spans="6:9" ht="12.75">
      <c r="F35" s="256"/>
      <c r="G35" s="257"/>
      <c r="H35" s="257"/>
      <c r="I35" s="258"/>
    </row>
    <row r="36" spans="6:9" ht="12.75">
      <c r="F36" s="256"/>
      <c r="G36" s="257"/>
      <c r="H36" s="257"/>
      <c r="I36" s="258"/>
    </row>
    <row r="37" spans="6:9" ht="12.75">
      <c r="F37" s="256"/>
      <c r="G37" s="257"/>
      <c r="H37" s="257"/>
      <c r="I37" s="258"/>
    </row>
    <row r="38" spans="6:9" ht="12.75">
      <c r="F38" s="256"/>
      <c r="G38" s="257"/>
      <c r="H38" s="257"/>
      <c r="I38" s="258"/>
    </row>
    <row r="39" spans="6:9" ht="12.75">
      <c r="F39" s="256"/>
      <c r="G39" s="257"/>
      <c r="H39" s="257"/>
      <c r="I39" s="258"/>
    </row>
    <row r="40" spans="6:9" ht="12.75">
      <c r="F40" s="256"/>
      <c r="G40" s="257"/>
      <c r="H40" s="257"/>
      <c r="I40" s="258"/>
    </row>
    <row r="41" spans="6:9" ht="12.75">
      <c r="F41" s="256"/>
      <c r="G41" s="257"/>
      <c r="H41" s="257"/>
      <c r="I41" s="258"/>
    </row>
    <row r="42" spans="6:9" ht="12.75">
      <c r="F42" s="256"/>
      <c r="G42" s="257"/>
      <c r="H42" s="257"/>
      <c r="I42" s="258"/>
    </row>
    <row r="43" spans="6:9" ht="12.75">
      <c r="F43" s="256"/>
      <c r="G43" s="257"/>
      <c r="H43" s="257"/>
      <c r="I43" s="258"/>
    </row>
    <row r="44" spans="6:9" ht="12.75">
      <c r="F44" s="256"/>
      <c r="G44" s="257"/>
      <c r="H44" s="257"/>
      <c r="I44" s="258"/>
    </row>
    <row r="45" spans="6:9" ht="12.75">
      <c r="F45" s="256"/>
      <c r="G45" s="257"/>
      <c r="H45" s="257"/>
      <c r="I45" s="258"/>
    </row>
    <row r="46" spans="6:9" ht="12.75">
      <c r="F46" s="256"/>
      <c r="G46" s="257"/>
      <c r="H46" s="257"/>
      <c r="I46" s="258"/>
    </row>
    <row r="47" spans="6:9" ht="12.75">
      <c r="F47" s="256"/>
      <c r="G47" s="257"/>
      <c r="H47" s="257"/>
      <c r="I47" s="258"/>
    </row>
    <row r="48" spans="6:9" ht="12.75">
      <c r="F48" s="256"/>
      <c r="G48" s="257"/>
      <c r="H48" s="257"/>
      <c r="I48" s="258"/>
    </row>
    <row r="49" spans="6:9" ht="12.75">
      <c r="F49" s="256"/>
      <c r="G49" s="257"/>
      <c r="H49" s="257"/>
      <c r="I49" s="258"/>
    </row>
    <row r="50" spans="6:9" ht="12.75">
      <c r="F50" s="256"/>
      <c r="G50" s="257"/>
      <c r="H50" s="257"/>
      <c r="I50" s="258"/>
    </row>
    <row r="51" spans="6:9" ht="12.75">
      <c r="F51" s="256"/>
      <c r="G51" s="257"/>
      <c r="H51" s="257"/>
      <c r="I51" s="258"/>
    </row>
    <row r="52" spans="6:9" ht="12.75">
      <c r="F52" s="256"/>
      <c r="G52" s="257"/>
      <c r="H52" s="257"/>
      <c r="I52" s="258"/>
    </row>
    <row r="53" spans="6:9" ht="12.75">
      <c r="F53" s="256"/>
      <c r="G53" s="257"/>
      <c r="H53" s="257"/>
      <c r="I53" s="258"/>
    </row>
    <row r="54" spans="6:9" ht="12.75">
      <c r="F54" s="256"/>
      <c r="G54" s="257"/>
      <c r="H54" s="257"/>
      <c r="I54" s="258"/>
    </row>
    <row r="55" spans="6:9" ht="12.75">
      <c r="F55" s="256"/>
      <c r="G55" s="257"/>
      <c r="H55" s="257"/>
      <c r="I55" s="258"/>
    </row>
    <row r="56" spans="6:9" ht="12.75">
      <c r="F56" s="256"/>
      <c r="G56" s="257"/>
      <c r="H56" s="257"/>
      <c r="I56" s="258"/>
    </row>
    <row r="57" spans="6:9" ht="12.75">
      <c r="F57" s="256"/>
      <c r="G57" s="257"/>
      <c r="H57" s="257"/>
      <c r="I57" s="258"/>
    </row>
    <row r="58" spans="6:9" ht="12.75">
      <c r="F58" s="256"/>
      <c r="G58" s="257"/>
      <c r="H58" s="257"/>
      <c r="I58" s="258"/>
    </row>
    <row r="59" spans="6:9" ht="12.75">
      <c r="F59" s="256"/>
      <c r="G59" s="257"/>
      <c r="H59" s="257"/>
      <c r="I59" s="258"/>
    </row>
    <row r="60" spans="6:9" ht="12.75">
      <c r="F60" s="256"/>
      <c r="G60" s="257"/>
      <c r="H60" s="257"/>
      <c r="I60" s="258"/>
    </row>
    <row r="61" spans="6:9" ht="12.75">
      <c r="F61" s="256"/>
      <c r="G61" s="257"/>
      <c r="H61" s="257"/>
      <c r="I61" s="258"/>
    </row>
    <row r="62" spans="6:9" ht="12.75">
      <c r="F62" s="256"/>
      <c r="G62" s="257"/>
      <c r="H62" s="257"/>
      <c r="I62" s="258"/>
    </row>
    <row r="63" spans="6:9" ht="12.75">
      <c r="F63" s="256"/>
      <c r="G63" s="257"/>
      <c r="H63" s="257"/>
      <c r="I63" s="258"/>
    </row>
    <row r="64" spans="6:9" ht="12.75">
      <c r="F64" s="256"/>
      <c r="G64" s="257"/>
      <c r="H64" s="257"/>
      <c r="I64" s="258"/>
    </row>
    <row r="65" spans="6:9" ht="12.75">
      <c r="F65" s="256"/>
      <c r="G65" s="257"/>
      <c r="H65" s="257"/>
      <c r="I65" s="258"/>
    </row>
    <row r="66" spans="6:9" ht="12.75">
      <c r="F66" s="256"/>
      <c r="G66" s="257"/>
      <c r="H66" s="257"/>
      <c r="I66" s="258"/>
    </row>
    <row r="67" spans="6:9" ht="12.75">
      <c r="F67" s="256"/>
      <c r="G67" s="257"/>
      <c r="H67" s="257"/>
      <c r="I67" s="258"/>
    </row>
    <row r="68" spans="6:9" ht="12.75">
      <c r="F68" s="256"/>
      <c r="G68" s="257"/>
      <c r="H68" s="257"/>
      <c r="I68" s="258"/>
    </row>
    <row r="69" spans="6:9" ht="12.75">
      <c r="F69" s="256"/>
      <c r="G69" s="257"/>
      <c r="H69" s="257"/>
      <c r="I69" s="258"/>
    </row>
    <row r="70" spans="6:9" ht="12.75">
      <c r="F70" s="256"/>
      <c r="G70" s="257"/>
      <c r="H70" s="257"/>
      <c r="I70" s="258"/>
    </row>
    <row r="71" spans="6:9" ht="12.75">
      <c r="F71" s="256"/>
      <c r="G71" s="257"/>
      <c r="H71" s="257"/>
      <c r="I71" s="258"/>
    </row>
    <row r="72" spans="6:9" ht="12.75">
      <c r="F72" s="256"/>
      <c r="G72" s="257"/>
      <c r="H72" s="257"/>
      <c r="I72" s="258"/>
    </row>
    <row r="73" spans="6:9" ht="12.75">
      <c r="F73" s="256"/>
      <c r="G73" s="257"/>
      <c r="H73" s="257"/>
      <c r="I73" s="258"/>
    </row>
    <row r="74" spans="6:9" ht="12.75">
      <c r="F74" s="256"/>
      <c r="G74" s="257"/>
      <c r="H74" s="257"/>
      <c r="I74" s="258"/>
    </row>
    <row r="75" spans="6:9" ht="12.75">
      <c r="F75" s="256"/>
      <c r="G75" s="257"/>
      <c r="H75" s="257"/>
      <c r="I75" s="258"/>
    </row>
    <row r="76" spans="6:9" ht="12.75">
      <c r="F76" s="256"/>
      <c r="G76" s="257"/>
      <c r="H76" s="257"/>
      <c r="I76" s="258"/>
    </row>
  </sheetData>
  <sheetProtection/>
  <mergeCells count="4">
    <mergeCell ref="A1:B1"/>
    <mergeCell ref="A2:B2"/>
    <mergeCell ref="G2:I2"/>
    <mergeCell ref="H25:I25"/>
  </mergeCells>
  <printOptions/>
  <pageMargins left="0.7" right="0.7" top="0.787401575" bottom="0.787401575" header="0.3" footer="0.3"/>
  <pageSetup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55">
      <selection activeCell="F74" sqref="F74"/>
    </sheetView>
  </sheetViews>
  <sheetFormatPr defaultColWidth="9.140625" defaultRowHeight="12.75"/>
  <cols>
    <col min="1" max="1" width="5.00390625" style="0" customWidth="1"/>
    <col min="2" max="2" width="40.28125" style="0" customWidth="1"/>
    <col min="3" max="3" width="11.421875" style="0" customWidth="1"/>
    <col min="4" max="4" width="9.7109375" style="0" customWidth="1"/>
    <col min="5" max="5" width="12.00390625" style="0" customWidth="1"/>
    <col min="6" max="6" width="11.140625" style="0" customWidth="1"/>
  </cols>
  <sheetData>
    <row r="1" spans="1:6" ht="15">
      <c r="A1" s="97" t="s">
        <v>30</v>
      </c>
      <c r="B1" s="87" t="s">
        <v>0</v>
      </c>
      <c r="C1" s="17" t="s">
        <v>1</v>
      </c>
      <c r="D1" s="17" t="s">
        <v>34</v>
      </c>
      <c r="E1" s="17" t="s">
        <v>1</v>
      </c>
      <c r="F1" s="65" t="s">
        <v>13</v>
      </c>
    </row>
    <row r="2" spans="1:6" ht="14.25">
      <c r="A2" s="98" t="s">
        <v>31</v>
      </c>
      <c r="B2" s="88"/>
      <c r="C2" s="3" t="s">
        <v>3</v>
      </c>
      <c r="D2" s="3" t="s">
        <v>35</v>
      </c>
      <c r="E2" s="3" t="s">
        <v>36</v>
      </c>
      <c r="F2" s="103" t="s">
        <v>38</v>
      </c>
    </row>
    <row r="3" spans="1:6" ht="14.25">
      <c r="A3" s="99"/>
      <c r="B3" s="89"/>
      <c r="C3" s="4" t="s">
        <v>2</v>
      </c>
      <c r="D3" s="4"/>
      <c r="E3" s="4" t="s">
        <v>37</v>
      </c>
      <c r="F3" s="104" t="s">
        <v>39</v>
      </c>
    </row>
    <row r="4" spans="1:6" ht="15.75" thickBot="1">
      <c r="A4" s="95"/>
      <c r="B4" s="90"/>
      <c r="C4" s="50"/>
      <c r="D4" s="50"/>
      <c r="E4" s="51" t="s">
        <v>4</v>
      </c>
      <c r="F4" s="66" t="s">
        <v>5</v>
      </c>
    </row>
    <row r="5" spans="1:7" ht="12.75">
      <c r="A5" s="93"/>
      <c r="B5" s="61" t="s">
        <v>53</v>
      </c>
      <c r="C5" s="33"/>
      <c r="D5" s="49"/>
      <c r="E5" s="34"/>
      <c r="F5" s="16"/>
      <c r="G5" s="1"/>
    </row>
    <row r="6" spans="1:7" ht="14.25">
      <c r="A6" s="94"/>
      <c r="B6" s="62" t="s">
        <v>15</v>
      </c>
      <c r="C6" s="35"/>
      <c r="D6" s="35"/>
      <c r="E6" s="35"/>
      <c r="F6" s="36"/>
      <c r="G6" s="1"/>
    </row>
    <row r="7" spans="1:7" ht="12.75">
      <c r="A7" s="91"/>
      <c r="B7" s="110" t="s">
        <v>51</v>
      </c>
      <c r="C7" s="35"/>
      <c r="D7" s="35"/>
      <c r="E7" s="35"/>
      <c r="F7" s="36"/>
      <c r="G7" s="1"/>
    </row>
    <row r="8" spans="1:7" ht="12.75">
      <c r="A8" s="100">
        <v>1</v>
      </c>
      <c r="B8" s="41" t="s">
        <v>54</v>
      </c>
      <c r="C8" s="7">
        <v>2</v>
      </c>
      <c r="D8" s="8" t="s">
        <v>6</v>
      </c>
      <c r="E8" s="42">
        <v>249</v>
      </c>
      <c r="F8" s="8">
        <f>C8*E8</f>
        <v>498</v>
      </c>
      <c r="G8" s="1"/>
    </row>
    <row r="9" spans="1:7" ht="12.75">
      <c r="A9" s="94"/>
      <c r="B9" s="43" t="s">
        <v>32</v>
      </c>
      <c r="C9" s="9"/>
      <c r="D9" s="10"/>
      <c r="E9" s="111"/>
      <c r="F9" s="10"/>
      <c r="G9" s="1"/>
    </row>
    <row r="10" spans="1:7" ht="12.75" customHeight="1">
      <c r="A10" s="100">
        <v>2</v>
      </c>
      <c r="B10" s="41" t="s">
        <v>40</v>
      </c>
      <c r="C10" s="7">
        <v>7</v>
      </c>
      <c r="D10" s="8" t="s">
        <v>6</v>
      </c>
      <c r="E10" s="42">
        <v>332</v>
      </c>
      <c r="F10" s="8">
        <f>C10*E10</f>
        <v>2324</v>
      </c>
      <c r="G10" s="1"/>
    </row>
    <row r="11" spans="1:7" ht="12.75">
      <c r="A11" s="94"/>
      <c r="B11" s="43" t="s">
        <v>32</v>
      </c>
      <c r="C11" s="9"/>
      <c r="D11" s="10"/>
      <c r="E11" s="44"/>
      <c r="F11" s="10"/>
      <c r="G11" s="1"/>
    </row>
    <row r="12" spans="1:7" ht="12.75" customHeight="1">
      <c r="A12" s="96">
        <v>3</v>
      </c>
      <c r="B12" s="41" t="s">
        <v>41</v>
      </c>
      <c r="C12" s="7">
        <v>10</v>
      </c>
      <c r="D12" s="8" t="s">
        <v>6</v>
      </c>
      <c r="E12" s="42">
        <v>451</v>
      </c>
      <c r="F12" s="14">
        <f>C12*E12</f>
        <v>4510</v>
      </c>
      <c r="G12" s="1"/>
    </row>
    <row r="13" spans="1:7" ht="12.75">
      <c r="A13" s="94"/>
      <c r="B13" s="43" t="s">
        <v>32</v>
      </c>
      <c r="C13" s="81"/>
      <c r="D13" s="10"/>
      <c r="E13" s="44"/>
      <c r="F13" s="10"/>
      <c r="G13" s="1"/>
    </row>
    <row r="14" spans="1:7" ht="12.75">
      <c r="A14" s="96">
        <v>4</v>
      </c>
      <c r="B14" s="41" t="s">
        <v>55</v>
      </c>
      <c r="C14" s="7">
        <v>1</v>
      </c>
      <c r="D14" s="8" t="s">
        <v>6</v>
      </c>
      <c r="E14" s="42">
        <v>538</v>
      </c>
      <c r="F14" s="14">
        <f>C14*E14</f>
        <v>538</v>
      </c>
      <c r="G14" s="1"/>
    </row>
    <row r="15" spans="1:7" ht="12.75">
      <c r="A15" s="94"/>
      <c r="B15" s="43" t="s">
        <v>32</v>
      </c>
      <c r="C15" s="81"/>
      <c r="D15" s="10"/>
      <c r="E15" s="111"/>
      <c r="F15" s="10"/>
      <c r="G15" s="1"/>
    </row>
    <row r="16" spans="1:7" ht="12.75">
      <c r="A16" s="96">
        <v>5</v>
      </c>
      <c r="B16" s="25" t="s">
        <v>33</v>
      </c>
      <c r="C16" s="11">
        <v>50</v>
      </c>
      <c r="D16" s="12" t="s">
        <v>7</v>
      </c>
      <c r="E16" s="46">
        <v>19</v>
      </c>
      <c r="F16" s="14">
        <f>C16*E16</f>
        <v>950</v>
      </c>
      <c r="G16" s="1"/>
    </row>
    <row r="17" spans="1:7" ht="12.75">
      <c r="A17" s="94"/>
      <c r="B17" s="43" t="s">
        <v>44</v>
      </c>
      <c r="C17" s="9"/>
      <c r="D17" s="13"/>
      <c r="E17" s="67"/>
      <c r="F17" s="8"/>
      <c r="G17" s="1"/>
    </row>
    <row r="18" spans="1:7" ht="12.75">
      <c r="A18" s="96">
        <v>6</v>
      </c>
      <c r="B18" s="25" t="s">
        <v>56</v>
      </c>
      <c r="C18" s="11">
        <v>3</v>
      </c>
      <c r="D18" s="12" t="s">
        <v>8</v>
      </c>
      <c r="E18" s="46">
        <v>180</v>
      </c>
      <c r="F18" s="14">
        <f>C18*E18</f>
        <v>540</v>
      </c>
      <c r="G18" s="1"/>
    </row>
    <row r="19" spans="1:7" ht="12.75">
      <c r="A19" s="94"/>
      <c r="B19" s="26" t="s">
        <v>62</v>
      </c>
      <c r="C19" s="9"/>
      <c r="D19" s="13"/>
      <c r="E19" s="67"/>
      <c r="F19" s="10"/>
      <c r="G19" s="1"/>
    </row>
    <row r="20" spans="1:7" ht="12.75">
      <c r="A20" s="96">
        <v>7</v>
      </c>
      <c r="B20" s="25" t="s">
        <v>57</v>
      </c>
      <c r="C20" s="21">
        <v>1</v>
      </c>
      <c r="D20" s="12" t="s">
        <v>8</v>
      </c>
      <c r="E20" s="14">
        <v>636</v>
      </c>
      <c r="F20" s="14">
        <f>C20*E20</f>
        <v>636</v>
      </c>
      <c r="G20" s="1"/>
    </row>
    <row r="21" spans="1:7" ht="12.75">
      <c r="A21" s="94"/>
      <c r="B21" s="26"/>
      <c r="C21" s="22"/>
      <c r="D21" s="13"/>
      <c r="E21" s="55"/>
      <c r="F21" s="8"/>
      <c r="G21" s="1"/>
    </row>
    <row r="22" spans="1:7" ht="12.75" customHeight="1">
      <c r="A22" s="96">
        <v>8</v>
      </c>
      <c r="B22" s="25" t="s">
        <v>18</v>
      </c>
      <c r="C22" s="21">
        <v>1</v>
      </c>
      <c r="D22" s="12" t="s">
        <v>8</v>
      </c>
      <c r="E22" s="14">
        <v>636</v>
      </c>
      <c r="F22" s="14">
        <f>C22*E22</f>
        <v>636</v>
      </c>
      <c r="G22" s="1"/>
    </row>
    <row r="23" spans="1:7" ht="12.75">
      <c r="A23" s="94"/>
      <c r="B23" s="26"/>
      <c r="C23" s="22"/>
      <c r="D23" s="13"/>
      <c r="E23" s="55"/>
      <c r="F23" s="10"/>
      <c r="G23" s="1"/>
    </row>
    <row r="24" spans="1:7" ht="12.75">
      <c r="A24" s="100">
        <v>9</v>
      </c>
      <c r="B24" s="25" t="s">
        <v>58</v>
      </c>
      <c r="C24" s="11">
        <v>1</v>
      </c>
      <c r="D24" s="12" t="s">
        <v>8</v>
      </c>
      <c r="E24" s="46">
        <v>2050</v>
      </c>
      <c r="F24" s="14">
        <f>C24*E24</f>
        <v>2050</v>
      </c>
      <c r="G24" s="1"/>
    </row>
    <row r="25" spans="1:7" ht="12.75">
      <c r="A25" s="94"/>
      <c r="B25" s="26" t="s">
        <v>46</v>
      </c>
      <c r="C25" s="9"/>
      <c r="D25" s="13"/>
      <c r="E25" s="67"/>
      <c r="F25" s="10"/>
      <c r="G25" s="1"/>
    </row>
    <row r="26" spans="1:7" ht="12.75">
      <c r="A26" s="96">
        <v>10</v>
      </c>
      <c r="B26" s="25" t="s">
        <v>45</v>
      </c>
      <c r="C26" s="7">
        <v>20</v>
      </c>
      <c r="D26" s="15" t="s">
        <v>9</v>
      </c>
      <c r="E26" s="75">
        <v>6</v>
      </c>
      <c r="F26" s="8">
        <f>C26*E26</f>
        <v>120</v>
      </c>
      <c r="G26" s="1"/>
    </row>
    <row r="27" spans="1:7" ht="12.75">
      <c r="A27" s="94"/>
      <c r="B27" s="26" t="s">
        <v>44</v>
      </c>
      <c r="C27" s="22"/>
      <c r="D27" s="13"/>
      <c r="E27" s="76"/>
      <c r="F27" s="8"/>
      <c r="G27" s="1"/>
    </row>
    <row r="28" spans="1:7" ht="12.75" customHeight="1">
      <c r="A28" s="96">
        <v>11</v>
      </c>
      <c r="B28" s="25" t="s">
        <v>42</v>
      </c>
      <c r="C28" s="7">
        <v>20</v>
      </c>
      <c r="D28" s="15" t="s">
        <v>9</v>
      </c>
      <c r="E28" s="45">
        <v>32</v>
      </c>
      <c r="F28" s="14">
        <f>C28*E28</f>
        <v>640</v>
      </c>
      <c r="G28" s="1"/>
    </row>
    <row r="29" spans="1:7" ht="12.75">
      <c r="A29" s="94"/>
      <c r="B29" s="26" t="s">
        <v>44</v>
      </c>
      <c r="C29" s="22"/>
      <c r="D29" s="13"/>
      <c r="E29" s="74"/>
      <c r="F29" s="8"/>
      <c r="G29" s="1"/>
    </row>
    <row r="30" spans="1:7" ht="12.75" customHeight="1">
      <c r="A30" s="96">
        <v>12</v>
      </c>
      <c r="B30" s="25" t="s">
        <v>21</v>
      </c>
      <c r="C30" s="11">
        <v>20</v>
      </c>
      <c r="D30" s="15" t="s">
        <v>9</v>
      </c>
      <c r="E30" s="77">
        <v>13</v>
      </c>
      <c r="F30" s="14">
        <f>C30*E30</f>
        <v>260</v>
      </c>
      <c r="G30" s="1"/>
    </row>
    <row r="31" spans="1:7" ht="12.75">
      <c r="A31" s="94"/>
      <c r="B31" s="26"/>
      <c r="C31" s="22"/>
      <c r="D31" s="13"/>
      <c r="E31" s="76"/>
      <c r="F31" s="10"/>
      <c r="G31" s="1"/>
    </row>
    <row r="32" spans="1:7" ht="12.75">
      <c r="A32" s="96">
        <v>13</v>
      </c>
      <c r="B32" s="19" t="s">
        <v>19</v>
      </c>
      <c r="C32" s="7">
        <v>1</v>
      </c>
      <c r="D32" s="15" t="s">
        <v>8</v>
      </c>
      <c r="E32" s="8">
        <v>722</v>
      </c>
      <c r="F32" s="8">
        <f>C32*E32</f>
        <v>722</v>
      </c>
      <c r="G32" s="1"/>
    </row>
    <row r="33" spans="1:7" ht="12.75">
      <c r="A33" s="94"/>
      <c r="B33" s="26" t="s">
        <v>44</v>
      </c>
      <c r="C33" s="22"/>
      <c r="D33" s="13"/>
      <c r="E33" s="10"/>
      <c r="F33" s="10"/>
      <c r="G33" s="1"/>
    </row>
    <row r="34" spans="1:7" ht="15">
      <c r="A34" s="91"/>
      <c r="B34" s="2" t="s">
        <v>14</v>
      </c>
      <c r="C34" s="20"/>
      <c r="D34" s="5"/>
      <c r="E34" s="6"/>
      <c r="F34" s="28">
        <f>SUM(F8:F32)</f>
        <v>14424</v>
      </c>
      <c r="G34" s="1"/>
    </row>
    <row r="35" spans="1:7" ht="12.75">
      <c r="A35" s="91"/>
      <c r="B35" s="58"/>
      <c r="C35" s="52"/>
      <c r="D35" s="53"/>
      <c r="E35" s="71"/>
      <c r="F35" s="18"/>
      <c r="G35" s="1"/>
    </row>
    <row r="36" spans="1:6" ht="14.25">
      <c r="A36" s="96">
        <v>14</v>
      </c>
      <c r="B36" s="62" t="s">
        <v>16</v>
      </c>
      <c r="C36" s="35"/>
      <c r="D36" s="35"/>
      <c r="E36" s="35"/>
      <c r="F36" s="36"/>
    </row>
    <row r="37" spans="1:6" ht="12.75">
      <c r="A37" s="91"/>
      <c r="B37" s="110" t="s">
        <v>51</v>
      </c>
      <c r="C37" s="35"/>
      <c r="D37" s="35"/>
      <c r="E37" s="35"/>
      <c r="F37" s="36"/>
    </row>
    <row r="38" spans="1:6" ht="12.75">
      <c r="A38" s="100"/>
      <c r="B38" s="56" t="s">
        <v>59</v>
      </c>
      <c r="C38" s="48">
        <v>1</v>
      </c>
      <c r="D38" s="57" t="s">
        <v>8</v>
      </c>
      <c r="E38" s="45">
        <v>17449</v>
      </c>
      <c r="F38" s="8">
        <f>C38*E38</f>
        <v>17449</v>
      </c>
    </row>
    <row r="39" spans="1:6" ht="12.75">
      <c r="A39" s="100"/>
      <c r="B39" s="56" t="s">
        <v>60</v>
      </c>
      <c r="C39" s="48"/>
      <c r="D39" s="57"/>
      <c r="E39" s="68"/>
      <c r="F39" s="8"/>
    </row>
    <row r="40" spans="1:6" ht="12.75">
      <c r="A40" s="100"/>
      <c r="B40" s="56" t="s">
        <v>61</v>
      </c>
      <c r="C40" s="48"/>
      <c r="D40" s="57"/>
      <c r="E40" s="68"/>
      <c r="F40" s="8"/>
    </row>
    <row r="41" spans="1:6" ht="12.75">
      <c r="A41" s="101"/>
      <c r="B41" s="26" t="s">
        <v>46</v>
      </c>
      <c r="C41" s="23"/>
      <c r="D41" s="59"/>
      <c r="E41" s="67"/>
      <c r="F41" s="10"/>
    </row>
    <row r="42" spans="1:6" ht="15">
      <c r="A42" s="91"/>
      <c r="B42" s="2" t="s">
        <v>14</v>
      </c>
      <c r="C42" s="38"/>
      <c r="D42" s="39"/>
      <c r="E42" s="69"/>
      <c r="F42" s="54">
        <f>SUM(F38:F41)</f>
        <v>17449</v>
      </c>
    </row>
    <row r="43" spans="1:6" ht="12.75">
      <c r="A43" s="91"/>
      <c r="B43" s="61"/>
      <c r="C43" s="33"/>
      <c r="D43" s="49"/>
      <c r="E43" s="34"/>
      <c r="F43" s="16"/>
    </row>
    <row r="44" spans="1:6" ht="14.25">
      <c r="A44" s="91"/>
      <c r="B44" s="62" t="s">
        <v>17</v>
      </c>
      <c r="C44" s="35"/>
      <c r="D44" s="35"/>
      <c r="E44" s="70"/>
      <c r="F44" s="36"/>
    </row>
    <row r="45" spans="1:6" ht="12.75">
      <c r="A45" s="91"/>
      <c r="B45" s="110" t="s">
        <v>51</v>
      </c>
      <c r="C45" s="35"/>
      <c r="D45" s="35"/>
      <c r="E45" s="35"/>
      <c r="F45" s="36"/>
    </row>
    <row r="46" spans="1:6" ht="12.75">
      <c r="A46" s="96">
        <v>15</v>
      </c>
      <c r="B46" s="25" t="s">
        <v>20</v>
      </c>
      <c r="C46" s="21">
        <v>1</v>
      </c>
      <c r="D46" s="12" t="s">
        <v>8</v>
      </c>
      <c r="E46" s="14">
        <v>19957</v>
      </c>
      <c r="F46" s="14">
        <f>C46*E46</f>
        <v>19957</v>
      </c>
    </row>
    <row r="47" spans="1:6" ht="12.75">
      <c r="A47" s="100"/>
      <c r="B47" s="47" t="s">
        <v>26</v>
      </c>
      <c r="C47" s="27"/>
      <c r="D47" s="15"/>
      <c r="E47" s="8"/>
      <c r="F47" s="8"/>
    </row>
    <row r="48" spans="1:6" ht="12.75">
      <c r="A48" s="94"/>
      <c r="B48" s="26" t="s">
        <v>46</v>
      </c>
      <c r="C48" s="22"/>
      <c r="D48" s="13"/>
      <c r="E48" s="55"/>
      <c r="F48" s="10"/>
    </row>
    <row r="49" spans="1:6" ht="15">
      <c r="A49" s="91"/>
      <c r="B49" s="2" t="s">
        <v>14</v>
      </c>
      <c r="C49" s="38"/>
      <c r="D49" s="39"/>
      <c r="E49" s="40"/>
      <c r="F49" s="54">
        <f>SUM(F46:F48)</f>
        <v>19957</v>
      </c>
    </row>
    <row r="50" spans="1:6" ht="15.75" thickBot="1">
      <c r="A50" s="1"/>
      <c r="B50" s="37"/>
      <c r="C50" s="29"/>
      <c r="D50" s="30"/>
      <c r="E50" s="102"/>
      <c r="F50" s="31"/>
    </row>
    <row r="51" spans="1:6" ht="15">
      <c r="A51" s="97" t="s">
        <v>30</v>
      </c>
      <c r="B51" s="87" t="s">
        <v>0</v>
      </c>
      <c r="C51" s="17" t="s">
        <v>1</v>
      </c>
      <c r="D51" s="17" t="s">
        <v>34</v>
      </c>
      <c r="E51" s="17" t="s">
        <v>1</v>
      </c>
      <c r="F51" s="65" t="s">
        <v>13</v>
      </c>
    </row>
    <row r="52" spans="1:6" ht="14.25">
      <c r="A52" s="98" t="s">
        <v>31</v>
      </c>
      <c r="B52" s="88"/>
      <c r="C52" s="3" t="s">
        <v>3</v>
      </c>
      <c r="D52" s="3" t="s">
        <v>35</v>
      </c>
      <c r="E52" s="3" t="s">
        <v>36</v>
      </c>
      <c r="F52" s="103" t="s">
        <v>38</v>
      </c>
    </row>
    <row r="53" spans="1:6" ht="14.25">
      <c r="A53" s="99"/>
      <c r="B53" s="89"/>
      <c r="C53" s="4" t="s">
        <v>2</v>
      </c>
      <c r="D53" s="4"/>
      <c r="E53" s="4" t="s">
        <v>37</v>
      </c>
      <c r="F53" s="104" t="s">
        <v>39</v>
      </c>
    </row>
    <row r="54" spans="1:6" ht="15.75" thickBot="1">
      <c r="A54" s="95"/>
      <c r="B54" s="90"/>
      <c r="C54" s="50"/>
      <c r="D54" s="50"/>
      <c r="E54" s="51" t="s">
        <v>4</v>
      </c>
      <c r="F54" s="66" t="s">
        <v>5</v>
      </c>
    </row>
    <row r="55" spans="1:6" ht="15">
      <c r="A55" s="91"/>
      <c r="B55" s="2"/>
      <c r="C55" s="38"/>
      <c r="D55" s="39"/>
      <c r="E55" s="40"/>
      <c r="F55" s="80"/>
    </row>
    <row r="56" spans="1:6" ht="14.25">
      <c r="A56" s="92"/>
      <c r="B56" s="109" t="s">
        <v>50</v>
      </c>
      <c r="C56" s="105"/>
      <c r="D56" s="106"/>
      <c r="E56" s="107"/>
      <c r="F56" s="108"/>
    </row>
    <row r="57" spans="1:6" ht="12.75">
      <c r="A57" s="93"/>
      <c r="B57" s="82" t="s">
        <v>25</v>
      </c>
      <c r="C57" s="82" t="s">
        <v>48</v>
      </c>
      <c r="D57" s="49"/>
      <c r="E57" s="34"/>
      <c r="F57" s="16"/>
    </row>
    <row r="58" spans="1:6" ht="12.75">
      <c r="A58" s="93"/>
      <c r="B58" s="82" t="s">
        <v>47</v>
      </c>
      <c r="C58" s="82" t="s">
        <v>43</v>
      </c>
      <c r="D58" s="49"/>
      <c r="E58" s="34"/>
      <c r="F58" s="16"/>
    </row>
    <row r="59" spans="1:6" ht="12.75">
      <c r="A59" s="91"/>
      <c r="B59" s="110" t="s">
        <v>51</v>
      </c>
      <c r="C59" s="35"/>
      <c r="D59" s="35"/>
      <c r="E59" s="35"/>
      <c r="F59" s="36"/>
    </row>
    <row r="60" spans="1:6" ht="12.75">
      <c r="A60" s="100">
        <v>16</v>
      </c>
      <c r="B60" s="19" t="s">
        <v>49</v>
      </c>
      <c r="C60" s="7">
        <v>8</v>
      </c>
      <c r="D60" s="15" t="s">
        <v>8</v>
      </c>
      <c r="E60" s="45">
        <v>204</v>
      </c>
      <c r="F60" s="8">
        <f>C60*E60</f>
        <v>1632</v>
      </c>
    </row>
    <row r="61" spans="1:6" ht="12.75">
      <c r="A61" s="94"/>
      <c r="B61" s="26"/>
      <c r="C61" s="9"/>
      <c r="D61" s="13"/>
      <c r="E61" s="44"/>
      <c r="F61" s="10"/>
    </row>
    <row r="62" spans="1:6" ht="15">
      <c r="A62" s="91"/>
      <c r="B62" s="2" t="s">
        <v>14</v>
      </c>
      <c r="C62" s="38"/>
      <c r="D62" s="39"/>
      <c r="E62" s="40"/>
      <c r="F62" s="54">
        <f>SUM(F60:F61)</f>
        <v>1632</v>
      </c>
    </row>
    <row r="63" spans="1:6" ht="15">
      <c r="A63" s="91"/>
      <c r="B63" s="2"/>
      <c r="C63" s="38"/>
      <c r="D63" s="39"/>
      <c r="E63" s="40"/>
      <c r="F63" s="80"/>
    </row>
    <row r="64" spans="1:6" ht="14.25">
      <c r="A64" s="91"/>
      <c r="B64" s="72" t="s">
        <v>22</v>
      </c>
      <c r="C64" s="35"/>
      <c r="D64" s="35"/>
      <c r="E64" s="35"/>
      <c r="F64" s="36"/>
    </row>
    <row r="65" spans="1:6" ht="12.75">
      <c r="A65" s="96">
        <v>17</v>
      </c>
      <c r="B65" s="78" t="s">
        <v>23</v>
      </c>
      <c r="C65" s="21">
        <v>6</v>
      </c>
      <c r="D65" s="12" t="s">
        <v>24</v>
      </c>
      <c r="E65" s="14">
        <v>499</v>
      </c>
      <c r="F65" s="8">
        <f>C65*E65</f>
        <v>2994</v>
      </c>
    </row>
    <row r="66" spans="1:6" ht="12.75">
      <c r="A66" s="94"/>
      <c r="B66" s="58"/>
      <c r="C66" s="22"/>
      <c r="D66" s="13"/>
      <c r="E66" s="73"/>
      <c r="F66" s="18"/>
    </row>
    <row r="67" spans="1:6" ht="12.75">
      <c r="A67" s="96">
        <v>18</v>
      </c>
      <c r="B67" s="25" t="s">
        <v>10</v>
      </c>
      <c r="C67" s="11">
        <v>1</v>
      </c>
      <c r="D67" s="12" t="s">
        <v>8</v>
      </c>
      <c r="E67" s="14">
        <v>8640</v>
      </c>
      <c r="F67" s="8">
        <f>C67*E67</f>
        <v>8640</v>
      </c>
    </row>
    <row r="68" spans="1:6" ht="12.75">
      <c r="A68" s="94"/>
      <c r="B68" s="26"/>
      <c r="C68" s="9"/>
      <c r="D68" s="13"/>
      <c r="E68" s="79"/>
      <c r="F68" s="18"/>
    </row>
    <row r="69" spans="1:6" ht="12.75">
      <c r="A69" s="96">
        <v>19</v>
      </c>
      <c r="B69" s="25" t="s">
        <v>52</v>
      </c>
      <c r="C69" s="11">
        <v>1</v>
      </c>
      <c r="D69" s="12" t="s">
        <v>8</v>
      </c>
      <c r="E69" s="14">
        <v>2008</v>
      </c>
      <c r="F69" s="8">
        <f>C69*E69</f>
        <v>2008</v>
      </c>
    </row>
    <row r="70" spans="1:9" ht="12.75">
      <c r="A70" s="94"/>
      <c r="B70" s="26"/>
      <c r="C70" s="9"/>
      <c r="D70" s="13"/>
      <c r="E70" s="79"/>
      <c r="F70" s="18"/>
      <c r="I70" s="60"/>
    </row>
    <row r="71" spans="1:6" ht="15">
      <c r="A71" s="91"/>
      <c r="B71" s="2" t="s">
        <v>14</v>
      </c>
      <c r="C71" s="20"/>
      <c r="D71" s="5"/>
      <c r="E71" s="6"/>
      <c r="F71" s="28">
        <f>SUM(F65:F69)</f>
        <v>13642</v>
      </c>
    </row>
    <row r="73" spans="2:6" ht="14.25">
      <c r="B73" s="24" t="s">
        <v>29</v>
      </c>
      <c r="C73" s="1"/>
      <c r="D73" s="1"/>
      <c r="F73" s="86">
        <f>SUM(F71,F62,F49,F42,F34)</f>
        <v>67104</v>
      </c>
    </row>
    <row r="75" spans="2:6" ht="12.75">
      <c r="B75" s="82"/>
      <c r="C75" s="82"/>
      <c r="D75" s="82"/>
      <c r="E75" s="83"/>
      <c r="F75" s="84"/>
    </row>
    <row r="76" spans="2:6" ht="12.75">
      <c r="B76" s="85" t="s">
        <v>27</v>
      </c>
      <c r="C76" s="82"/>
      <c r="D76" s="82"/>
      <c r="E76" s="83"/>
      <c r="F76" s="84"/>
    </row>
    <row r="77" spans="2:6" ht="12.75">
      <c r="B77" s="82" t="s">
        <v>28</v>
      </c>
      <c r="C77" s="82"/>
      <c r="D77" s="82"/>
      <c r="E77" s="83"/>
      <c r="F77" s="84"/>
    </row>
    <row r="78" spans="2:6" ht="15">
      <c r="B78" s="32"/>
      <c r="C78" s="32"/>
      <c r="D78" s="32"/>
      <c r="E78" s="63"/>
      <c r="F78" s="64"/>
    </row>
    <row r="79" spans="2:6" ht="12.75">
      <c r="B79" s="83"/>
      <c r="C79" s="83" t="s">
        <v>11</v>
      </c>
      <c r="D79" s="83" t="s">
        <v>12</v>
      </c>
      <c r="E79" s="83"/>
      <c r="F79" s="83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95" r:id="rId1"/>
  <headerFooter alignWithMargins="0">
    <oddHeader>&amp;CStránka &amp;P</oddHeader>
  </headerFooter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Liberec,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maryska</dc:creator>
  <cp:keywords/>
  <dc:description/>
  <cp:lastModifiedBy>Richterová Lenka</cp:lastModifiedBy>
  <cp:lastPrinted>2012-10-24T19:29:24Z</cp:lastPrinted>
  <dcterms:created xsi:type="dcterms:W3CDTF">2006-06-26T05:09:36Z</dcterms:created>
  <dcterms:modified xsi:type="dcterms:W3CDTF">2014-11-10T08:06:15Z</dcterms:modified>
  <cp:category/>
  <cp:version/>
  <cp:contentType/>
  <cp:contentStatus/>
</cp:coreProperties>
</file>