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285" windowWidth="19230" windowHeight="6345" activeTab="0"/>
  </bookViews>
  <sheets>
    <sheet name="krycí list_EU" sheetId="1" r:id="rId1"/>
    <sheet name="rekapitulace EU" sheetId="2" r:id="rId2"/>
    <sheet name="položky_EU" sheetId="3" r:id="rId3"/>
  </sheets>
  <externalReferences>
    <externalReference r:id="rId6"/>
  </externalReferences>
  <definedNames>
    <definedName name="ADKM">#REF!</definedName>
    <definedName name="Analog">#REF!</definedName>
    <definedName name="CENA_CELKEM">#REF!</definedName>
    <definedName name="gdfgdfg">'krycí list_EU'!$C$32</definedName>
    <definedName name="MDKM">#REF!</definedName>
    <definedName name="Monolog">#REF!</definedName>
    <definedName name="_xlnm.Print_Titles" localSheetId="2">'položky_EU'!$1:$1</definedName>
    <definedName name="nový">'krycí list_EU'!$G$8</definedName>
    <definedName name="Pocet_Integral">#REF!</definedName>
    <definedName name="PocetMJ">#REF!</definedName>
    <definedName name="SazbaDPH1">#REF!</definedName>
    <definedName name="SazbaDPH2">#REF!</definedName>
  </definedNames>
  <calcPr fullCalcOnLoad="1"/>
</workbook>
</file>

<file path=xl/sharedStrings.xml><?xml version="1.0" encoding="utf-8"?>
<sst xmlns="http://schemas.openxmlformats.org/spreadsheetml/2006/main" count="218" uniqueCount="151">
  <si>
    <t>Typ</t>
  </si>
  <si>
    <t>Název</t>
  </si>
  <si>
    <t>cena/ks</t>
  </si>
  <si>
    <t>celkem</t>
  </si>
  <si>
    <t>Nosný materiál - C E L K E M , vč. dopravy</t>
  </si>
  <si>
    <t>CELKEM - MEZISOUČET, vč. dopravy</t>
  </si>
  <si>
    <t>Složka - A, nosný materiál</t>
  </si>
  <si>
    <t>Složka - B, podružný materiál</t>
  </si>
  <si>
    <t>Montáže C - 22 M  MEZISOUČET</t>
  </si>
  <si>
    <t>C - 2 2 M      - ROZVODY</t>
  </si>
  <si>
    <t>C - 2 2 M  -  ZAŘÍZENÍ</t>
  </si>
  <si>
    <t>Kontrolní zavěrečné měření na kabelu</t>
  </si>
  <si>
    <t>vod</t>
  </si>
  <si>
    <t>ks</t>
  </si>
  <si>
    <t>S K</t>
  </si>
  <si>
    <t xml:space="preserve"> -S UTP kabel do žlabu</t>
  </si>
  <si>
    <t xml:space="preserve"> -S Montáž RJ45 </t>
  </si>
  <si>
    <t>Tuha elektroinstalacni trubka o16mm</t>
  </si>
  <si>
    <t>Spojka rovná</t>
  </si>
  <si>
    <t>kotva K 6x5</t>
  </si>
  <si>
    <t>odb. odhad</t>
  </si>
  <si>
    <t>Rozpočet :</t>
  </si>
  <si>
    <t>Oddíl</t>
  </si>
  <si>
    <t>HSV</t>
  </si>
  <si>
    <t>PSV</t>
  </si>
  <si>
    <t>Dodávka</t>
  </si>
  <si>
    <t>Montáž</t>
  </si>
  <si>
    <t>22M</t>
  </si>
  <si>
    <t>Montáž zařízení</t>
  </si>
  <si>
    <t>Montáž rozvodů</t>
  </si>
  <si>
    <t>CELKEM  OBJEKT</t>
  </si>
  <si>
    <t>Kabel U/UTP 4P , cat 5E, LS0H</t>
  </si>
  <si>
    <t>Položkový rozpočet</t>
  </si>
  <si>
    <t>Optika</t>
  </si>
  <si>
    <t>Montáž FO konektoru</t>
  </si>
  <si>
    <t>Odstranění ochrany FO vlákna vlákna</t>
  </si>
  <si>
    <t>Ukončení vlákna, svar</t>
  </si>
  <si>
    <t>Měření FO vláken vč. svarů a pigtailů</t>
  </si>
  <si>
    <t>upevnění FO kab.v FO rozvaděči vč.odizol.primární a sekund.izolace</t>
  </si>
  <si>
    <t>Uchycení rezervy FO kabelu</t>
  </si>
  <si>
    <t>kompletace a instalace FO rozvaděče do datové skříně</t>
  </si>
  <si>
    <t>Zafouknutí/zatažení OK</t>
  </si>
  <si>
    <t xml:space="preserve"> -S UTP kabel do trubky</t>
  </si>
  <si>
    <t xml:space="preserve"> -S Měření kabelu, zpacování protokolu</t>
  </si>
  <si>
    <t xml:space="preserve"> -S Kabelová forma UTP kabelu</t>
  </si>
  <si>
    <t>mn.j.</t>
  </si>
  <si>
    <t>mn</t>
  </si>
  <si>
    <t>Prodejce</t>
  </si>
  <si>
    <t>m</t>
  </si>
  <si>
    <t>Forma kabelová do 20x2</t>
  </si>
  <si>
    <t>Pancerova trubka na povrch 16mm</t>
  </si>
  <si>
    <t>Montáže  C - 22 M  mezisoučet</t>
  </si>
  <si>
    <t>Rozpočet: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</si>
  <si>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</si>
  <si>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</si>
  <si>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</si>
  <si>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</si>
  <si>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</si>
  <si>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</si>
  <si>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</si>
  <si>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</si>
  <si>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</si>
  <si>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</si>
  <si>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</si>
  <si>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</si>
  <si>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</si>
  <si>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</si>
  <si>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</si>
  <si>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</si>
  <si>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</si>
  <si>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</si>
  <si>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</si>
  <si>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</si>
  <si>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</si>
  <si>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</si>
  <si>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</si>
  <si>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</si>
  <si>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</si>
  <si>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</si>
  <si>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</si>
  <si>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</si>
  <si>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</si>
  <si>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</si>
  <si>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</si>
  <si>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</si>
  <si>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</si>
  <si>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</si>
  <si>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</si>
  <si>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</si>
  <si>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</si>
  <si>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</si>
  <si>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</si>
  <si>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</si>
  <si>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</si>
  <si>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</si>
  <si>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NOSNÝ MATERIÁL</t>
  </si>
  <si>
    <t>Nosný materiál</t>
  </si>
  <si>
    <t>t.j. 3% z "A"</t>
  </si>
  <si>
    <t>Příchytka PC z PH</t>
  </si>
  <si>
    <t>SYKFY 10x2x0,5</t>
  </si>
  <si>
    <t>SYKFY 20x2x0,5</t>
  </si>
  <si>
    <t xml:space="preserve"> -S Kabel pevně na zeď do 10žil</t>
  </si>
  <si>
    <t>Montáž požární kabelové ucpávky vč. materiálu, do 100mm</t>
  </si>
  <si>
    <t xml:space="preserve"> -S Kabel U/UTP volně ve žlabu, trubce</t>
  </si>
  <si>
    <t>D O D Á V K A   Z A Ř Í Z E N Í :</t>
  </si>
  <si>
    <t/>
  </si>
  <si>
    <t xml:space="preserve"> -S Kabel JYTY 4x1 ve žlabu</t>
  </si>
  <si>
    <t>Osazení hmoždinky 8mm v cihl. zdivu</t>
  </si>
  <si>
    <t>Značení trasy vedení</t>
  </si>
  <si>
    <t>Zhotovení kruhových otvorů</t>
  </si>
  <si>
    <t xml:space="preserve"> -S Převzetí prostor</t>
  </si>
  <si>
    <t>-S Seznameni s projektem</t>
  </si>
  <si>
    <t>Štítek kabelový</t>
  </si>
  <si>
    <t>Uzemění kabelu</t>
  </si>
  <si>
    <t>č.položky</t>
  </si>
  <si>
    <t>FN Brno - Heliport HEMS</t>
  </si>
  <si>
    <t>LT projekt a.s.</t>
  </si>
  <si>
    <t>FN Brno</t>
  </si>
  <si>
    <t>Kabel J-Y(st)Y 5x2x0,8</t>
  </si>
  <si>
    <t>Kabel  PH120- R 1x2x0,8 stíněný, třída reakce na oheň B2(ca)s1d0, funkční odolnost při požáru</t>
  </si>
  <si>
    <t xml:space="preserve"> - Kabel sdělovací 20x2x0,5 v trubce, žlabu</t>
  </si>
  <si>
    <t>Kabel sdělovací 10x2x0,5 v trubce, žlabu</t>
  </si>
  <si>
    <t>MaR</t>
  </si>
  <si>
    <t>TXM1.8X</t>
  </si>
  <si>
    <t>Rozšířený univerzální modul, 8 I/O bodů</t>
  </si>
  <si>
    <t>Úprava rozvaděče DT20</t>
  </si>
  <si>
    <t>Úprava SW regulátoru</t>
  </si>
  <si>
    <t>Doplnění  vizualizace a oživení</t>
  </si>
  <si>
    <t>Kabel JYTY-O 4x1</t>
  </si>
  <si>
    <t>Pro MaR</t>
  </si>
  <si>
    <t>1x1 viz. tech. zpráva G05-001</t>
  </si>
  <si>
    <t>97x1 viz. výkres G05-101</t>
  </si>
  <si>
    <t>200x1 G05-101, 50x1 G05-103, 24x1 G05-104</t>
  </si>
  <si>
    <t>90x1 G05-101, 11x1 G05-104</t>
  </si>
  <si>
    <t>72x1 G05-103, 50x1 G05-104</t>
  </si>
  <si>
    <t>80x1 G05-103</t>
  </si>
  <si>
    <t>181x1 G05-101, 101x1 G05-104</t>
  </si>
  <si>
    <t>123x1 G05-101, 17x1 G05-104</t>
  </si>
  <si>
    <t>40x1 G05-101</t>
  </si>
  <si>
    <t>1x1 G05-001</t>
  </si>
  <si>
    <t>10*2+20*2+5*2+4*1</t>
  </si>
  <si>
    <t>97x3</t>
  </si>
  <si>
    <t>8x2 + 2</t>
  </si>
  <si>
    <t>8+2</t>
  </si>
  <si>
    <t>G05 - Přípojka slaboproudu</t>
  </si>
  <si>
    <t>IO 05 - Přípojka slaboproudu</t>
  </si>
  <si>
    <t>Chráničkakabelová 40/32mm</t>
  </si>
  <si>
    <t>Požární příchytka 12-14mm/M6</t>
  </si>
  <si>
    <t>Optický kabel 8-vl., 50/125, LSZH  univerzální</t>
  </si>
  <si>
    <t>235x1 G05-101, 4x1 G05-102, 65x1 G05-103 55x1 G05-104</t>
  </si>
  <si>
    <t>REKAPITULACE  PŘÍPOJKY SLABOPROUDU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</si>
</sst>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E+00_)"/>
    <numFmt numFmtId="165" formatCode="0.00_)"/>
    <numFmt numFmtId="166" formatCode="0_)"/>
    <numFmt numFmtId="167" formatCode="#,##0\ &quot;Kč&quot;"/>
    <numFmt numFmtId="168" formatCode="000\ 00"/>
    <numFmt numFmtId="169" formatCode="#,##0.00_ ;\-#,##0.00\ "/>
    <numFmt numFmtId="170" formatCode="#,##0.00\ &quot;Kč&quot;"/>
    <numFmt numFmtId="171" formatCode="General_)"/>
    <numFmt numFmtId="172" formatCode="0.000_)"/>
    <numFmt numFmtId="173" formatCode="dd\-mmm\-yy_)"/>
    <numFmt numFmtId="174" formatCode="#,##0\ _K_č"/>
    <numFmt numFmtId="175" formatCode="#,##0.00\ _K_č"/>
    <numFmt numFmtId="176" formatCode="0.00_ ;\-0.00\ "/>
    <numFmt numFmtId="177" formatCode="#,##0.00&quot;Kč&quot;_);\(#,##0.00&quot;Kč&quot;\)"/>
    <numFmt numFmtId="178" formatCode="0.0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#,##0.0"/>
    <numFmt numFmtId="183" formatCode="#,##0.\-;\-#,##0\ &quot;Kč&quot;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$-409]#,##0.00"/>
    <numFmt numFmtId="189" formatCode="[$$-409]#,##0.00_ ;\-[$$-409]#,##0.00\ "/>
    <numFmt numFmtId="190" formatCode="d/m/yy"/>
    <numFmt numFmtId="191" formatCode="dd/mm/yy"/>
    <numFmt numFmtId="192" formatCode="#,##0\ _A_T_S"/>
    <numFmt numFmtId="193" formatCode="#,##0.\-\ ;\-#,##0.\-"/>
    <numFmt numFmtId="194" formatCode="#,##0.\-\ &quot;EUR&quot;;\-#,##0\ &quot;EUR&quot;\ "/>
    <numFmt numFmtId="195" formatCode="#,###.\-"/>
    <numFmt numFmtId="196" formatCode="#,##0.0000"/>
    <numFmt numFmtId="197" formatCode="#\ ##0.00"/>
    <numFmt numFmtId="198" formatCode="_-* #,##0.0\ _K_c_-;\-* #,##0.0\ _K_c_-;_-* &quot;-&quot;??\ _K_c_-;_-@_-"/>
    <numFmt numFmtId="199" formatCode="#,##0.\-"/>
    <numFmt numFmtId="200" formatCode="#,##0.00\ [$€-1]"/>
    <numFmt numFmtId="201" formatCode="#,##0\ [$€-1]"/>
    <numFmt numFmtId="202" formatCode="0.000"/>
    <numFmt numFmtId="203" formatCode="#,##0.0000\ [$€-1]"/>
    <numFmt numFmtId="204" formatCode="#\ ##0"/>
    <numFmt numFmtId="205" formatCode="_-* #,##0.0\ _K_č_-;\-* #,##0.0\ _K_č_-;_-* &quot;-&quot;??\ _K_č_-;_-@_-"/>
    <numFmt numFmtId="206" formatCode="#,##0.00\ [$Kč-405];[Red]\-#,##0.00\ [$Kč-405]"/>
    <numFmt numFmtId="207" formatCode="#,##0.0\ &quot;Kč&quot;"/>
    <numFmt numFmtId="208" formatCode="[$€-2]\ #\ ##,000_);[Red]\([$€-2]\ #\ ##,000\)"/>
    <numFmt numFmtId="209" formatCode="[$$-409]#,##0.0_ ;\-[$$-409]#,##0.0\ "/>
    <numFmt numFmtId="210" formatCode="[$¥€-2]\ #\ ##,000_);[Red]\([$€-2]\ #\ ##,000\)"/>
  </numFmts>
  <fonts count="55">
    <font>
      <sz val="12"/>
      <name val="LinePrint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u val="single"/>
      <sz val="12"/>
      <color indexed="12"/>
      <name val="LinePrinter"/>
      <family val="0"/>
    </font>
    <font>
      <u val="single"/>
      <sz val="12"/>
      <color indexed="36"/>
      <name val="LinePrinter"/>
      <family val="0"/>
    </font>
    <font>
      <sz val="10"/>
      <name val="Arial"/>
      <family val="2"/>
    </font>
    <font>
      <sz val="10"/>
      <name val="LinePrinter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 CE"/>
      <family val="0"/>
    </font>
    <font>
      <sz val="10"/>
      <name val="Times New Roman CE"/>
      <family val="0"/>
    </font>
    <font>
      <sz val="8"/>
      <name val="LinePrinter"/>
      <family val="0"/>
    </font>
    <font>
      <sz val="14"/>
      <name val="LinePrinter"/>
      <family val="0"/>
    </font>
    <font>
      <b/>
      <sz val="11"/>
      <name val="Arial CE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4" fillId="0" borderId="3" applyNumberFormat="0">
      <alignment vertical="center" wrapText="1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4" fillId="0" borderId="0" applyFont="0" applyFill="0" applyBorder="0" applyAlignment="0" applyProtection="0"/>
    <xf numFmtId="0" fontId="48" fillId="0" borderId="8" applyNumberFormat="0" applyFill="0" applyAlignment="0" applyProtection="0"/>
    <xf numFmtId="0" fontId="13" fillId="0" borderId="9">
      <alignment horizontal="left" vertical="center" wrapText="1" indent="1"/>
      <protection/>
    </xf>
    <xf numFmtId="0" fontId="14" fillId="0" borderId="3">
      <alignment horizontal="left" vertical="center" wrapText="1"/>
      <protection/>
    </xf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0" applyNumberFormat="0" applyAlignment="0" applyProtection="0"/>
    <xf numFmtId="0" fontId="52" fillId="26" borderId="10" applyNumberFormat="0" applyAlignment="0" applyProtection="0"/>
    <xf numFmtId="0" fontId="53" fillId="26" borderId="11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9">
    <xf numFmtId="164" fontId="0" fillId="0" borderId="0" xfId="0" applyNumberForma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1" fillId="0" borderId="15" xfId="0" applyFont="1" applyBorder="1" applyAlignment="1">
      <alignment horizontal="centerContinuous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21" xfId="0" applyFont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11" fillId="33" borderId="2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25" xfId="0" applyFont="1" applyBorder="1" applyAlignment="1">
      <alignment/>
    </xf>
    <xf numFmtId="49" fontId="11" fillId="34" borderId="26" xfId="0" applyNumberFormat="1" applyFont="1" applyFill="1" applyBorder="1" applyAlignment="1">
      <alignment horizontal="left"/>
    </xf>
    <xf numFmtId="0" fontId="11" fillId="0" borderId="27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11" fillId="0" borderId="25" xfId="0" applyNumberFormat="1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25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6" xfId="0" applyFont="1" applyBorder="1" applyAlignment="1">
      <alignment/>
    </xf>
    <xf numFmtId="3" fontId="11" fillId="0" borderId="0" xfId="0" applyNumberFormat="1" applyFont="1" applyAlignment="1">
      <alignment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0" fontId="1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38" xfId="0" applyFont="1" applyBorder="1" applyAlignment="1">
      <alignment/>
    </xf>
    <xf numFmtId="3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1" xfId="0" applyNumberFormat="1" applyFont="1" applyBorder="1" applyAlignment="1">
      <alignment/>
    </xf>
    <xf numFmtId="0" fontId="11" fillId="0" borderId="42" xfId="0" applyFont="1" applyBorder="1" applyAlignment="1">
      <alignment/>
    </xf>
    <xf numFmtId="3" fontId="11" fillId="0" borderId="29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4" fillId="0" borderId="28" xfId="0" applyFont="1" applyBorder="1" applyAlignment="1">
      <alignment/>
    </xf>
    <xf numFmtId="3" fontId="11" fillId="0" borderId="46" xfId="0" applyNumberFormat="1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8" xfId="0" applyNumberFormat="1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91" fontId="11" fillId="0" borderId="0" xfId="0" applyNumberFormat="1" applyFont="1" applyBorder="1" applyAlignment="1">
      <alignment/>
    </xf>
    <xf numFmtId="178" fontId="11" fillId="0" borderId="27" xfId="0" applyNumberFormat="1" applyFont="1" applyBorder="1" applyAlignment="1">
      <alignment horizontal="right"/>
    </xf>
    <xf numFmtId="167" fontId="11" fillId="0" borderId="29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167" fontId="1" fillId="33" borderId="48" xfId="0" applyNumberFormat="1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52" xfId="49" applyBorder="1">
      <alignment/>
      <protection/>
    </xf>
    <xf numFmtId="0" fontId="4" fillId="0" borderId="52" xfId="49" applyBorder="1" applyAlignment="1">
      <alignment horizontal="right"/>
      <protection/>
    </xf>
    <xf numFmtId="0" fontId="4" fillId="0" borderId="53" xfId="49" applyFont="1" applyBorder="1">
      <alignment/>
      <protection/>
    </xf>
    <xf numFmtId="0" fontId="0" fillId="0" borderId="52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0" xfId="0" applyAlignment="1">
      <alignment/>
    </xf>
    <xf numFmtId="0" fontId="4" fillId="0" borderId="55" xfId="49" applyBorder="1">
      <alignment/>
      <protection/>
    </xf>
    <xf numFmtId="0" fontId="4" fillId="0" borderId="55" xfId="49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49" fontId="1" fillId="34" borderId="35" xfId="0" applyNumberFormat="1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49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3" fontId="1" fillId="33" borderId="37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3" fontId="1" fillId="33" borderId="57" xfId="0" applyNumberFormat="1" applyFont="1" applyFill="1" applyBorder="1" applyAlignment="1">
      <alignment/>
    </xf>
    <xf numFmtId="3" fontId="1" fillId="33" borderId="5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164" fontId="15" fillId="0" borderId="0" xfId="0" applyNumberFormat="1" applyFont="1" applyFill="1" applyAlignment="1">
      <alignment vertical="top"/>
    </xf>
    <xf numFmtId="1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66" fontId="1" fillId="0" borderId="0" xfId="0" applyNumberFormat="1" applyFont="1" applyFill="1" applyBorder="1" applyAlignment="1" applyProtection="1">
      <alignment horizontal="left" vertical="top" wrapText="1"/>
      <protection locked="0"/>
    </xf>
    <xf numFmtId="166" fontId="1" fillId="0" borderId="0" xfId="0" applyNumberFormat="1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166" fontId="19" fillId="0" borderId="0" xfId="0" applyNumberFormat="1" applyFont="1" applyFill="1" applyBorder="1" applyAlignment="1" applyProtection="1">
      <alignment horizontal="left" vertical="top" wrapText="1"/>
      <protection locked="0"/>
    </xf>
    <xf numFmtId="4" fontId="10" fillId="0" borderId="0" xfId="0" applyNumberFormat="1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181" fontId="1" fillId="0" borderId="0" xfId="39" applyNumberFormat="1" applyFont="1" applyFill="1" applyAlignment="1">
      <alignment vertical="top"/>
    </xf>
    <xf numFmtId="164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vertical="top"/>
    </xf>
    <xf numFmtId="166" fontId="5" fillId="0" borderId="0" xfId="0" applyNumberFormat="1" applyFont="1" applyFill="1" applyAlignment="1" applyProtection="1">
      <alignment horizontal="left" vertical="top" wrapText="1"/>
      <protection locked="0"/>
    </xf>
    <xf numFmtId="164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4" fontId="5" fillId="0" borderId="0" xfId="0" applyNumberFormat="1" applyFont="1" applyFill="1" applyAlignment="1">
      <alignment vertical="top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0" xfId="0" applyNumberFormat="1" applyFont="1" applyFill="1" applyAlignment="1" applyProtection="1">
      <alignment vertical="top"/>
      <protection/>
    </xf>
    <xf numFmtId="1" fontId="1" fillId="0" borderId="0" xfId="0" applyNumberFormat="1" applyFont="1" applyFill="1" applyAlignment="1" applyProtection="1">
      <alignment horizontal="left" vertical="top" wrapText="1"/>
      <protection locked="0"/>
    </xf>
    <xf numFmtId="181" fontId="1" fillId="0" borderId="0" xfId="39" applyNumberFormat="1" applyFont="1" applyFill="1" applyAlignment="1" applyProtection="1">
      <alignment vertical="top"/>
      <protection/>
    </xf>
    <xf numFmtId="1" fontId="5" fillId="0" borderId="0" xfId="0" applyNumberFormat="1" applyFont="1" applyFill="1" applyAlignment="1">
      <alignment horizontal="center" vertical="top"/>
    </xf>
    <xf numFmtId="166" fontId="1" fillId="0" borderId="0" xfId="0" applyNumberFormat="1" applyFont="1" applyFill="1" applyAlignment="1" applyProtection="1">
      <alignment horizontal="left" vertical="top" wrapText="1"/>
      <protection locked="0"/>
    </xf>
    <xf numFmtId="1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 applyProtection="1">
      <alignment vertical="top"/>
      <protection locked="0"/>
    </xf>
    <xf numFmtId="167" fontId="1" fillId="0" borderId="0" xfId="0" applyNumberFormat="1" applyFont="1" applyFill="1" applyAlignment="1" applyProtection="1">
      <alignment vertical="top"/>
      <protection/>
    </xf>
    <xf numFmtId="1" fontId="5" fillId="0" borderId="0" xfId="0" applyNumberFormat="1" applyFont="1" applyFill="1" applyAlignment="1">
      <alignment horizontal="left" vertical="top"/>
    </xf>
    <xf numFmtId="4" fontId="4" fillId="0" borderId="0" xfId="0" applyNumberFormat="1" applyFont="1" applyFill="1" applyAlignment="1" applyProtection="1">
      <alignment vertical="top"/>
      <protection locked="0"/>
    </xf>
    <xf numFmtId="170" fontId="4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1" fontId="10" fillId="0" borderId="0" xfId="0" applyNumberFormat="1" applyFont="1" applyFill="1" applyAlignment="1">
      <alignment horizontal="center" vertical="top"/>
    </xf>
    <xf numFmtId="3" fontId="2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vertical="top"/>
    </xf>
    <xf numFmtId="1" fontId="4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4" fontId="2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vertical="top"/>
    </xf>
    <xf numFmtId="164" fontId="12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vertical="top"/>
    </xf>
    <xf numFmtId="1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left" vertical="top" wrapText="1"/>
    </xf>
    <xf numFmtId="166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left" wrapText="1"/>
      <protection locked="0"/>
    </xf>
    <xf numFmtId="197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10" fillId="0" borderId="0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" fontId="10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 vertical="top" wrapText="1"/>
      <protection locked="0"/>
    </xf>
    <xf numFmtId="3" fontId="4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164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center" vertical="top"/>
    </xf>
    <xf numFmtId="3" fontId="0" fillId="0" borderId="0" xfId="0" applyNumberFormat="1" applyFont="1" applyFill="1" applyAlignment="1">
      <alignment horizontal="center" vertical="top"/>
    </xf>
    <xf numFmtId="4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left" wrapText="1"/>
    </xf>
    <xf numFmtId="0" fontId="18" fillId="0" borderId="62" xfId="0" applyFont="1" applyBorder="1" applyAlignment="1">
      <alignment horizontal="center"/>
    </xf>
    <xf numFmtId="164" fontId="0" fillId="0" borderId="62" xfId="0" applyNumberForma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64" xfId="49" applyFont="1" applyBorder="1" applyAlignment="1">
      <alignment horizontal="center"/>
      <protection/>
    </xf>
    <xf numFmtId="0" fontId="4" fillId="0" borderId="65" xfId="49" applyFont="1" applyBorder="1" applyAlignment="1">
      <alignment horizontal="center"/>
      <protection/>
    </xf>
    <xf numFmtId="0" fontId="4" fillId="0" borderId="66" xfId="49" applyFont="1" applyBorder="1" applyAlignment="1">
      <alignment horizontal="center"/>
      <protection/>
    </xf>
    <xf numFmtId="0" fontId="4" fillId="0" borderId="67" xfId="49" applyFont="1" applyBorder="1" applyAlignment="1">
      <alignment horizontal="center"/>
      <protection/>
    </xf>
    <xf numFmtId="0" fontId="4" fillId="0" borderId="61" xfId="49" applyFont="1" applyBorder="1" applyAlignment="1">
      <alignment horizontal="left"/>
      <protection/>
    </xf>
    <xf numFmtId="0" fontId="4" fillId="0" borderId="55" xfId="49" applyFont="1" applyBorder="1" applyAlignment="1">
      <alignment horizontal="left"/>
      <protection/>
    </xf>
    <xf numFmtId="0" fontId="4" fillId="0" borderId="68" xfId="49" applyFont="1" applyBorder="1" applyAlignment="1">
      <alignment horizontal="lef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MřížkaNormální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Cenik GE Securitynew" xfId="48"/>
    <cellStyle name="normální_POL.XLS" xfId="49"/>
    <cellStyle name="Followed Hyperlink" xfId="50"/>
    <cellStyle name="Poznámka" xfId="51"/>
    <cellStyle name="Percent" xfId="52"/>
    <cellStyle name="Propojená buňka" xfId="53"/>
    <cellStyle name="R_text" xfId="54"/>
    <cellStyle name="R_type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xt\roz\R-517_D3\PODKLADY\100604rozpo&#269;et\F1.1-R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41">
          <cell r="A41" t="str">
            <v>Ztížené výrobní podmínky</v>
          </cell>
        </row>
        <row r="42">
          <cell r="A42" t="str">
            <v>Oborová přirážka</v>
          </cell>
          <cell r="I42">
            <v>0</v>
          </cell>
        </row>
        <row r="43">
          <cell r="A43" t="str">
            <v>Přesun stavebních kapacit</v>
          </cell>
          <cell r="I43">
            <v>0</v>
          </cell>
        </row>
        <row r="44">
          <cell r="A44" t="str">
            <v>Mimostaveništní doprava</v>
          </cell>
          <cell r="I44">
            <v>0</v>
          </cell>
        </row>
        <row r="45">
          <cell r="A45" t="str">
            <v>Zařízení staveniště</v>
          </cell>
          <cell r="I45">
            <v>0</v>
          </cell>
        </row>
        <row r="46">
          <cell r="A46" t="str">
            <v>Provoz investora</v>
          </cell>
          <cell r="I46">
            <v>0</v>
          </cell>
        </row>
        <row r="47">
          <cell r="A47" t="str">
            <v>Kompletační činnost (IČD)</v>
          </cell>
          <cell r="I47">
            <v>0</v>
          </cell>
        </row>
        <row r="48">
          <cell r="I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zoomScalePageLayoutView="0" workbookViewId="0" topLeftCell="A1">
      <selection activeCell="H1" sqref="H1"/>
    </sheetView>
  </sheetViews>
  <sheetFormatPr defaultColWidth="8.796875" defaultRowHeight="15"/>
  <cols>
    <col min="1" max="1" width="1.59765625" style="13" customWidth="1"/>
    <col min="2" max="2" width="11.69921875" style="13" customWidth="1"/>
    <col min="3" max="3" width="12.296875" style="13" customWidth="1"/>
    <col min="4" max="4" width="11.296875" style="13" customWidth="1"/>
    <col min="5" max="5" width="10.59765625" style="13" customWidth="1"/>
    <col min="6" max="6" width="12.8984375" style="13" customWidth="1"/>
    <col min="7" max="7" width="11.8984375" style="13" customWidth="1"/>
    <col min="8" max="16384" width="8.8984375" style="13" customWidth="1"/>
  </cols>
  <sheetData>
    <row r="1" spans="1:7" s="87" customFormat="1" ht="24.75" customHeight="1" thickBot="1">
      <c r="A1" s="235" t="s">
        <v>32</v>
      </c>
      <c r="B1" s="236"/>
      <c r="C1" s="236"/>
      <c r="D1" s="236"/>
      <c r="E1" s="236"/>
      <c r="F1" s="236"/>
      <c r="G1" s="236"/>
    </row>
    <row r="2" spans="1:7" ht="12.75" customHeight="1">
      <c r="A2" s="14" t="s">
        <v>52</v>
      </c>
      <c r="B2" s="15"/>
      <c r="C2" s="16"/>
      <c r="D2" s="17" t="s">
        <v>144</v>
      </c>
      <c r="E2" s="15"/>
      <c r="F2" s="15"/>
      <c r="G2" s="18"/>
    </row>
    <row r="3" spans="1:7" ht="3" customHeight="1">
      <c r="A3" s="19"/>
      <c r="B3" s="20"/>
      <c r="C3" s="19"/>
      <c r="D3" s="19"/>
      <c r="E3" s="19"/>
      <c r="F3" s="19"/>
      <c r="G3" s="21"/>
    </row>
    <row r="4" spans="1:7" ht="12" customHeight="1">
      <c r="A4" s="22" t="s">
        <v>53</v>
      </c>
      <c r="B4" s="23"/>
      <c r="C4" s="24" t="s">
        <v>54</v>
      </c>
      <c r="D4" s="24"/>
      <c r="E4" s="24"/>
      <c r="F4" s="25" t="s">
        <v>55</v>
      </c>
      <c r="G4" s="26"/>
    </row>
    <row r="5" spans="1:7" ht="12.75" customHeight="1">
      <c r="A5" s="27"/>
      <c r="B5" s="28"/>
      <c r="C5" s="29" t="s">
        <v>145</v>
      </c>
      <c r="D5" s="30"/>
      <c r="E5" s="30"/>
      <c r="F5" s="31"/>
      <c r="G5" s="26"/>
    </row>
    <row r="6" spans="1:7" ht="12.75" customHeight="1">
      <c r="A6" s="32" t="s">
        <v>56</v>
      </c>
      <c r="B6" s="33"/>
      <c r="C6" s="34" t="s">
        <v>57</v>
      </c>
      <c r="D6" s="34"/>
      <c r="E6" s="34"/>
      <c r="F6" s="35" t="s">
        <v>58</v>
      </c>
      <c r="G6" s="36"/>
    </row>
    <row r="7" spans="1:7" ht="12.75" customHeight="1">
      <c r="A7" s="27"/>
      <c r="B7" s="28"/>
      <c r="C7" s="29" t="s">
        <v>115</v>
      </c>
      <c r="D7" s="30"/>
      <c r="E7" s="30"/>
      <c r="F7" s="37"/>
      <c r="G7" s="26"/>
    </row>
    <row r="8" spans="1:7" ht="12.75">
      <c r="A8" s="32" t="s">
        <v>59</v>
      </c>
      <c r="B8" s="34"/>
      <c r="C8" s="237" t="s">
        <v>116</v>
      </c>
      <c r="D8" s="238"/>
      <c r="E8" s="38" t="s">
        <v>60</v>
      </c>
      <c r="F8" s="39"/>
      <c r="G8" s="40">
        <v>0</v>
      </c>
    </row>
    <row r="9" spans="1:7" ht="12.75">
      <c r="A9" s="32" t="s">
        <v>61</v>
      </c>
      <c r="B9" s="34"/>
      <c r="C9" s="237" t="s">
        <v>117</v>
      </c>
      <c r="D9" s="238"/>
      <c r="E9" s="41" t="s">
        <v>62</v>
      </c>
      <c r="F9" s="34"/>
      <c r="G9" s="42">
        <f>IF(nový=0,,ROUND((F30+F32)/nový,1))</f>
        <v>0</v>
      </c>
    </row>
    <row r="10" spans="1:7" ht="12.75">
      <c r="A10" s="43" t="s">
        <v>63</v>
      </c>
      <c r="B10" s="44"/>
      <c r="C10" s="44"/>
      <c r="D10" s="44"/>
      <c r="E10" s="45" t="s">
        <v>64</v>
      </c>
      <c r="F10" s="44"/>
      <c r="G10" s="46">
        <v>0</v>
      </c>
    </row>
    <row r="11" spans="1:50" ht="12.75">
      <c r="A11" s="22" t="s">
        <v>65</v>
      </c>
      <c r="B11" s="24"/>
      <c r="C11" s="24"/>
      <c r="D11" s="24"/>
      <c r="E11" s="47" t="s">
        <v>66</v>
      </c>
      <c r="F11" s="24"/>
      <c r="G11" s="26"/>
      <c r="AT11" s="48"/>
      <c r="AU11" s="48"/>
      <c r="AV11" s="48"/>
      <c r="AW11" s="48"/>
      <c r="AX11" s="48"/>
    </row>
    <row r="12" spans="1:7" ht="12.75">
      <c r="A12" s="22"/>
      <c r="B12" s="24"/>
      <c r="C12" s="24"/>
      <c r="D12" s="24"/>
      <c r="E12" s="239"/>
      <c r="F12" s="240"/>
      <c r="G12" s="241"/>
    </row>
    <row r="13" spans="1:7" ht="28.5" customHeight="1" thickBot="1">
      <c r="A13" s="49" t="s">
        <v>67</v>
      </c>
      <c r="B13" s="50"/>
      <c r="C13" s="50"/>
      <c r="D13" s="50"/>
      <c r="E13" s="51"/>
      <c r="F13" s="51"/>
      <c r="G13" s="52"/>
    </row>
    <row r="14" spans="1:7" ht="17.25" customHeight="1" thickBot="1">
      <c r="A14" s="53" t="s">
        <v>68</v>
      </c>
      <c r="B14" s="54"/>
      <c r="C14" s="55"/>
      <c r="D14" s="56" t="s">
        <v>69</v>
      </c>
      <c r="E14" s="57"/>
      <c r="F14" s="57"/>
      <c r="G14" s="55"/>
    </row>
    <row r="15" spans="1:7" ht="15.75" customHeight="1">
      <c r="A15" s="58"/>
      <c r="B15" s="19" t="s">
        <v>70</v>
      </c>
      <c r="C15" s="59">
        <f>'rekapitulace EU'!G48</f>
        <v>72911</v>
      </c>
      <c r="D15" s="60" t="str">
        <f>'[1]Rekapitulace'!A41</f>
        <v>Ztížené výrobní podmínky</v>
      </c>
      <c r="E15" s="61"/>
      <c r="F15" s="62"/>
      <c r="G15" s="59">
        <v>0</v>
      </c>
    </row>
    <row r="16" spans="1:7" ht="15.75" customHeight="1">
      <c r="A16" s="58" t="s">
        <v>71</v>
      </c>
      <c r="B16" s="19" t="s">
        <v>72</v>
      </c>
      <c r="C16" s="59">
        <f>'rekapitulace EU'!H48</f>
        <v>62828.700000000004</v>
      </c>
      <c r="D16" s="43" t="str">
        <f>'[1]Rekapitulace'!A42</f>
        <v>Oborová přirážka</v>
      </c>
      <c r="E16" s="63"/>
      <c r="F16" s="64"/>
      <c r="G16" s="59">
        <f>'[1]Rekapitulace'!I42</f>
        <v>0</v>
      </c>
    </row>
    <row r="17" spans="1:7" ht="15.75" customHeight="1">
      <c r="A17" s="58" t="s">
        <v>73</v>
      </c>
      <c r="B17" s="19" t="s">
        <v>74</v>
      </c>
      <c r="C17" s="59"/>
      <c r="D17" s="43" t="str">
        <f>'[1]Rekapitulace'!A43</f>
        <v>Přesun stavebních kapacit</v>
      </c>
      <c r="E17" s="63"/>
      <c r="F17" s="64"/>
      <c r="G17" s="59">
        <f>'[1]Rekapitulace'!I43</f>
        <v>0</v>
      </c>
    </row>
    <row r="18" spans="1:7" ht="15.75" customHeight="1">
      <c r="A18" s="65" t="s">
        <v>75</v>
      </c>
      <c r="B18" s="19" t="s">
        <v>76</v>
      </c>
      <c r="C18" s="59"/>
      <c r="D18" s="43" t="str">
        <f>'[1]Rekapitulace'!A44</f>
        <v>Mimostaveništní doprava</v>
      </c>
      <c r="E18" s="63"/>
      <c r="F18" s="64"/>
      <c r="G18" s="59">
        <f>'[1]Rekapitulace'!I44</f>
        <v>0</v>
      </c>
    </row>
    <row r="19" spans="1:7" ht="15.75" customHeight="1">
      <c r="A19" s="66" t="s">
        <v>77</v>
      </c>
      <c r="B19" s="19"/>
      <c r="C19" s="59">
        <f>SUM(C15:C18)</f>
        <v>135739.7</v>
      </c>
      <c r="D19" s="67" t="str">
        <f>'[1]Rekapitulace'!A45</f>
        <v>Zařízení staveniště</v>
      </c>
      <c r="E19" s="63"/>
      <c r="F19" s="64"/>
      <c r="G19" s="59">
        <f>'[1]Rekapitulace'!I45</f>
        <v>0</v>
      </c>
    </row>
    <row r="20" spans="1:7" ht="15.75" customHeight="1">
      <c r="A20" s="66"/>
      <c r="B20" s="19"/>
      <c r="C20" s="59"/>
      <c r="D20" s="43" t="str">
        <f>'[1]Rekapitulace'!A46</f>
        <v>Provoz investora</v>
      </c>
      <c r="E20" s="63"/>
      <c r="F20" s="64"/>
      <c r="G20" s="59">
        <f>'[1]Rekapitulace'!I46</f>
        <v>0</v>
      </c>
    </row>
    <row r="21" spans="1:7" ht="15.75" customHeight="1">
      <c r="A21" s="66" t="s">
        <v>78</v>
      </c>
      <c r="B21" s="19"/>
      <c r="C21" s="59"/>
      <c r="D21" s="43" t="str">
        <f>'[1]Rekapitulace'!A47</f>
        <v>Kompletační činnost (IČD)</v>
      </c>
      <c r="E21" s="63"/>
      <c r="F21" s="64"/>
      <c r="G21" s="59">
        <f>'[1]Rekapitulace'!I47</f>
        <v>0</v>
      </c>
    </row>
    <row r="22" spans="1:7" ht="15.75" customHeight="1">
      <c r="A22" s="22" t="s">
        <v>79</v>
      </c>
      <c r="B22" s="24"/>
      <c r="C22" s="59">
        <f>C19+C21</f>
        <v>135739.7</v>
      </c>
      <c r="D22" s="43" t="s">
        <v>80</v>
      </c>
      <c r="E22" s="63"/>
      <c r="F22" s="64"/>
      <c r="G22" s="59">
        <f>'[1]Rekapitulace'!I48</f>
        <v>0</v>
      </c>
    </row>
    <row r="23" spans="1:7" ht="15.75" customHeight="1" thickBot="1">
      <c r="A23" s="43" t="s">
        <v>81</v>
      </c>
      <c r="B23" s="44"/>
      <c r="C23" s="68">
        <f>C22+G23</f>
        <v>135739.7</v>
      </c>
      <c r="D23" s="69" t="s">
        <v>82</v>
      </c>
      <c r="E23" s="70"/>
      <c r="F23" s="71"/>
      <c r="G23" s="59">
        <v>0</v>
      </c>
    </row>
    <row r="24" spans="1:7" ht="12.75">
      <c r="A24" s="72" t="s">
        <v>83</v>
      </c>
      <c r="B24" s="73"/>
      <c r="C24" s="74" t="s">
        <v>84</v>
      </c>
      <c r="D24" s="73"/>
      <c r="E24" s="74" t="s">
        <v>85</v>
      </c>
      <c r="F24" s="73"/>
      <c r="G24" s="75"/>
    </row>
    <row r="25" spans="1:7" ht="12.75">
      <c r="A25" s="32"/>
      <c r="B25" s="34"/>
      <c r="C25" s="41" t="s">
        <v>86</v>
      </c>
      <c r="D25" s="34"/>
      <c r="E25" s="41" t="s">
        <v>86</v>
      </c>
      <c r="F25" s="34"/>
      <c r="G25" s="36"/>
    </row>
    <row r="26" spans="1:7" ht="12.75">
      <c r="A26" s="22" t="s">
        <v>87</v>
      </c>
      <c r="B26" s="25"/>
      <c r="C26" s="47" t="s">
        <v>87</v>
      </c>
      <c r="D26" s="24"/>
      <c r="E26" s="47" t="s">
        <v>87</v>
      </c>
      <c r="F26" s="24"/>
      <c r="G26" s="26"/>
    </row>
    <row r="27" spans="1:7" ht="12.75">
      <c r="A27" s="22"/>
      <c r="B27" s="76"/>
      <c r="C27" s="47" t="s">
        <v>88</v>
      </c>
      <c r="D27" s="24"/>
      <c r="E27" s="47" t="s">
        <v>89</v>
      </c>
      <c r="F27" s="24"/>
      <c r="G27" s="26"/>
    </row>
    <row r="28" spans="1:7" ht="12.75">
      <c r="A28" s="22"/>
      <c r="B28" s="24"/>
      <c r="C28" s="47"/>
      <c r="D28" s="24"/>
      <c r="E28" s="47"/>
      <c r="F28" s="24"/>
      <c r="G28" s="26"/>
    </row>
    <row r="29" spans="1:7" ht="94.5" customHeight="1">
      <c r="A29" s="22"/>
      <c r="B29" s="24"/>
      <c r="C29" s="47"/>
      <c r="D29" s="24"/>
      <c r="E29" s="47"/>
      <c r="F29" s="24"/>
      <c r="G29" s="26"/>
    </row>
    <row r="30" spans="1:7" ht="12.75">
      <c r="A30" s="32" t="s">
        <v>90</v>
      </c>
      <c r="B30" s="34"/>
      <c r="C30" s="77">
        <v>21</v>
      </c>
      <c r="D30" s="34" t="s">
        <v>91</v>
      </c>
      <c r="E30" s="41"/>
      <c r="F30" s="78">
        <f>ROUND(C23-F32,0)</f>
        <v>135740</v>
      </c>
      <c r="G30" s="36"/>
    </row>
    <row r="31" spans="1:7" ht="12.75">
      <c r="A31" s="32" t="s">
        <v>92</v>
      </c>
      <c r="B31" s="34"/>
      <c r="C31" s="77">
        <v>21</v>
      </c>
      <c r="D31" s="34" t="s">
        <v>91</v>
      </c>
      <c r="E31" s="41"/>
      <c r="F31" s="79">
        <f>ROUND(PRODUCT(F30,C31/100),1)</f>
        <v>28505.4</v>
      </c>
      <c r="G31" s="46"/>
    </row>
    <row r="32" spans="1:7" ht="12.75">
      <c r="A32" s="32" t="s">
        <v>90</v>
      </c>
      <c r="B32" s="34"/>
      <c r="C32" s="77">
        <v>0</v>
      </c>
      <c r="D32" s="34" t="s">
        <v>91</v>
      </c>
      <c r="E32" s="41"/>
      <c r="F32" s="78">
        <v>0</v>
      </c>
      <c r="G32" s="36"/>
    </row>
    <row r="33" spans="1:7" ht="12.75">
      <c r="A33" s="32" t="s">
        <v>92</v>
      </c>
      <c r="B33" s="34"/>
      <c r="C33" s="77">
        <f>gdfgdfg</f>
        <v>0</v>
      </c>
      <c r="D33" s="34" t="s">
        <v>91</v>
      </c>
      <c r="E33" s="41"/>
      <c r="F33" s="79">
        <f>ROUND(PRODUCT(F32,C33/100),1)</f>
        <v>0</v>
      </c>
      <c r="G33" s="46"/>
    </row>
    <row r="34" spans="1:7" s="85" customFormat="1" ht="19.5" customHeight="1" thickBot="1">
      <c r="A34" s="80" t="s">
        <v>93</v>
      </c>
      <c r="B34" s="81"/>
      <c r="C34" s="81"/>
      <c r="D34" s="81"/>
      <c r="E34" s="82"/>
      <c r="F34" s="83">
        <f>CEILING(SUM(F30:F33),1)</f>
        <v>164246</v>
      </c>
      <c r="G34" s="84"/>
    </row>
    <row r="36" spans="1:7" ht="12.75">
      <c r="A36" s="86" t="s">
        <v>94</v>
      </c>
      <c r="B36" s="86"/>
      <c r="C36" s="86"/>
      <c r="D36" s="86"/>
      <c r="E36" s="86"/>
      <c r="F36" s="86"/>
      <c r="G36" s="86"/>
    </row>
    <row r="37" spans="2:7" ht="12.75">
      <c r="B37" s="234"/>
      <c r="C37" s="234"/>
      <c r="D37" s="234"/>
      <c r="E37" s="234"/>
      <c r="F37" s="234"/>
      <c r="G37" s="234"/>
    </row>
  </sheetData>
  <sheetProtection/>
  <mergeCells count="5">
    <mergeCell ref="B37:G37"/>
    <mergeCell ref="A1:G1"/>
    <mergeCell ref="C8:D8"/>
    <mergeCell ref="C9:D9"/>
    <mergeCell ref="E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6">
      <selection activeCell="J1" sqref="J1"/>
    </sheetView>
  </sheetViews>
  <sheetFormatPr defaultColWidth="8.796875" defaultRowHeight="15"/>
  <cols>
    <col min="1" max="1" width="4.59765625" style="93" customWidth="1"/>
    <col min="2" max="2" width="4.796875" style="93" customWidth="1"/>
    <col min="3" max="3" width="5.296875" style="93" customWidth="1"/>
    <col min="4" max="4" width="12.296875" style="93" customWidth="1"/>
    <col min="5" max="5" width="8.796875" style="93" customWidth="1"/>
    <col min="6" max="6" width="8.3984375" style="93" customWidth="1"/>
    <col min="7" max="7" width="8.59765625" style="93" customWidth="1"/>
    <col min="8" max="8" width="8.69921875" style="93" customWidth="1"/>
    <col min="9" max="9" width="8.296875" style="93" customWidth="1"/>
    <col min="10" max="16384" width="8.8984375" style="93" customWidth="1"/>
  </cols>
  <sheetData>
    <row r="1" spans="1:9" ht="15.75" thickTop="1">
      <c r="A1" s="242" t="s">
        <v>56</v>
      </c>
      <c r="B1" s="243"/>
      <c r="C1" s="167" t="s">
        <v>115</v>
      </c>
      <c r="D1" s="88"/>
      <c r="E1" s="89"/>
      <c r="F1" s="88"/>
      <c r="G1" s="90" t="s">
        <v>21</v>
      </c>
      <c r="H1" s="91"/>
      <c r="I1" s="92"/>
    </row>
    <row r="2" spans="1:9" ht="15.75" thickBot="1">
      <c r="A2" s="244" t="s">
        <v>53</v>
      </c>
      <c r="B2" s="245"/>
      <c r="C2" s="168" t="s">
        <v>145</v>
      </c>
      <c r="D2" s="94"/>
      <c r="E2" s="95"/>
      <c r="F2" s="94"/>
      <c r="G2" s="246" t="s">
        <v>144</v>
      </c>
      <c r="H2" s="247"/>
      <c r="I2" s="248"/>
    </row>
    <row r="3" ht="15.75" thickTop="1">
      <c r="F3" s="96"/>
    </row>
    <row r="4" spans="1:9" ht="19.5" customHeight="1">
      <c r="A4" s="97" t="s">
        <v>150</v>
      </c>
      <c r="B4" s="98"/>
      <c r="C4" s="98"/>
      <c r="D4" s="98"/>
      <c r="E4" s="99"/>
      <c r="F4" s="98"/>
      <c r="G4" s="98"/>
      <c r="H4" s="98"/>
      <c r="I4" s="98"/>
    </row>
    <row r="5" ht="15.75" thickBot="1"/>
    <row r="6" spans="1:9" s="96" customFormat="1" ht="15.75" thickBot="1">
      <c r="A6" s="100"/>
      <c r="B6" s="101" t="s">
        <v>22</v>
      </c>
      <c r="C6" s="101"/>
      <c r="D6" s="102"/>
      <c r="E6" s="103" t="s">
        <v>23</v>
      </c>
      <c r="F6" s="104" t="s">
        <v>24</v>
      </c>
      <c r="G6" s="104" t="s">
        <v>25</v>
      </c>
      <c r="H6" s="104" t="s">
        <v>26</v>
      </c>
      <c r="I6" s="105" t="s">
        <v>78</v>
      </c>
    </row>
    <row r="7" spans="1:9" s="96" customFormat="1" ht="15">
      <c r="A7" s="106"/>
      <c r="B7" s="107" t="s">
        <v>122</v>
      </c>
      <c r="D7" s="108"/>
      <c r="E7" s="109"/>
      <c r="F7" s="110"/>
      <c r="G7" s="110">
        <f>položky_EU!H9</f>
        <v>28341</v>
      </c>
      <c r="H7" s="110"/>
      <c r="I7" s="111"/>
    </row>
    <row r="8" spans="1:9" s="96" customFormat="1" ht="15">
      <c r="A8" s="106"/>
      <c r="B8" s="107" t="s">
        <v>96</v>
      </c>
      <c r="D8" s="108"/>
      <c r="E8" s="109"/>
      <c r="F8" s="110"/>
      <c r="G8" s="110">
        <f>položky_EU!H39</f>
        <v>44570</v>
      </c>
      <c r="H8" s="110"/>
      <c r="I8" s="111"/>
    </row>
    <row r="9" spans="1:9" s="96" customFormat="1" ht="15">
      <c r="A9" s="106" t="s">
        <v>27</v>
      </c>
      <c r="B9" s="107" t="s">
        <v>28</v>
      </c>
      <c r="D9" s="108"/>
      <c r="E9" s="109"/>
      <c r="F9" s="110"/>
      <c r="G9" s="110"/>
      <c r="H9" s="110">
        <f>položky_EU!H65</f>
        <v>19080.4</v>
      </c>
      <c r="I9" s="111"/>
    </row>
    <row r="10" spans="1:9" s="96" customFormat="1" ht="15">
      <c r="A10" s="106" t="s">
        <v>27</v>
      </c>
      <c r="B10" s="107" t="s">
        <v>29</v>
      </c>
      <c r="D10" s="108"/>
      <c r="E10" s="109"/>
      <c r="F10" s="110"/>
      <c r="G10" s="110"/>
      <c r="H10" s="110">
        <f>položky_EU!H83</f>
        <v>43748.3</v>
      </c>
      <c r="I10" s="111"/>
    </row>
    <row r="11" spans="1:9" s="96" customFormat="1" ht="15">
      <c r="A11" s="106"/>
      <c r="B11" s="107"/>
      <c r="D11" s="108"/>
      <c r="E11" s="109"/>
      <c r="F11" s="110"/>
      <c r="G11" s="110"/>
      <c r="H11" s="110"/>
      <c r="I11" s="111"/>
    </row>
    <row r="12" spans="1:9" s="96" customFormat="1" ht="15">
      <c r="A12" s="106"/>
      <c r="B12" s="107"/>
      <c r="D12" s="108"/>
      <c r="E12" s="109"/>
      <c r="F12" s="110"/>
      <c r="G12" s="110"/>
      <c r="H12" s="110"/>
      <c r="I12" s="111"/>
    </row>
    <row r="13" spans="1:9" s="96" customFormat="1" ht="15">
      <c r="A13" s="106"/>
      <c r="B13" s="107"/>
      <c r="D13" s="108"/>
      <c r="E13" s="109"/>
      <c r="F13" s="110"/>
      <c r="G13" s="110"/>
      <c r="H13" s="110"/>
      <c r="I13" s="111"/>
    </row>
    <row r="14" spans="1:9" s="96" customFormat="1" ht="15">
      <c r="A14" s="106"/>
      <c r="B14" s="107"/>
      <c r="D14" s="108"/>
      <c r="E14" s="109"/>
      <c r="F14" s="110"/>
      <c r="G14" s="110"/>
      <c r="H14" s="110"/>
      <c r="I14" s="111"/>
    </row>
    <row r="15" spans="1:9" s="96" customFormat="1" ht="15">
      <c r="A15" s="106"/>
      <c r="B15" s="107"/>
      <c r="D15" s="108"/>
      <c r="E15" s="109"/>
      <c r="F15" s="110"/>
      <c r="G15" s="110"/>
      <c r="H15" s="110"/>
      <c r="I15" s="111"/>
    </row>
    <row r="16" spans="1:9" s="96" customFormat="1" ht="15">
      <c r="A16" s="106"/>
      <c r="B16" s="107"/>
      <c r="D16" s="108"/>
      <c r="E16" s="109"/>
      <c r="F16" s="110"/>
      <c r="G16" s="110"/>
      <c r="H16" s="110"/>
      <c r="I16" s="111"/>
    </row>
    <row r="17" spans="1:9" s="96" customFormat="1" ht="15">
      <c r="A17" s="106"/>
      <c r="B17" s="107"/>
      <c r="D17" s="108"/>
      <c r="E17" s="109"/>
      <c r="F17" s="110"/>
      <c r="G17" s="110"/>
      <c r="H17" s="110"/>
      <c r="I17" s="111"/>
    </row>
    <row r="18" spans="1:9" s="96" customFormat="1" ht="15">
      <c r="A18" s="106"/>
      <c r="B18" s="107"/>
      <c r="D18" s="108"/>
      <c r="E18" s="109"/>
      <c r="F18" s="110"/>
      <c r="G18" s="110"/>
      <c r="H18" s="110"/>
      <c r="I18" s="111"/>
    </row>
    <row r="19" spans="1:9" s="96" customFormat="1" ht="15">
      <c r="A19" s="106"/>
      <c r="B19" s="107"/>
      <c r="D19" s="108"/>
      <c r="E19" s="109"/>
      <c r="F19" s="110"/>
      <c r="G19" s="110"/>
      <c r="H19" s="110"/>
      <c r="I19" s="111"/>
    </row>
    <row r="20" spans="1:9" s="96" customFormat="1" ht="15">
      <c r="A20" s="106"/>
      <c r="B20" s="107"/>
      <c r="D20" s="108"/>
      <c r="E20" s="109"/>
      <c r="F20" s="110"/>
      <c r="G20" s="110"/>
      <c r="H20" s="110"/>
      <c r="I20" s="111"/>
    </row>
    <row r="21" spans="1:9" s="96" customFormat="1" ht="15">
      <c r="A21" s="106"/>
      <c r="B21" s="107"/>
      <c r="D21" s="108"/>
      <c r="E21" s="109"/>
      <c r="F21" s="110"/>
      <c r="G21" s="110"/>
      <c r="H21" s="110"/>
      <c r="I21" s="111"/>
    </row>
    <row r="22" spans="1:9" s="96" customFormat="1" ht="15">
      <c r="A22" s="106"/>
      <c r="B22" s="107"/>
      <c r="D22" s="108"/>
      <c r="E22" s="109"/>
      <c r="F22" s="110"/>
      <c r="G22" s="110"/>
      <c r="H22" s="110"/>
      <c r="I22" s="111"/>
    </row>
    <row r="23" spans="1:9" s="96" customFormat="1" ht="15">
      <c r="A23" s="106"/>
      <c r="B23" s="107"/>
      <c r="D23" s="108"/>
      <c r="E23" s="109"/>
      <c r="F23" s="110"/>
      <c r="G23" s="110"/>
      <c r="H23" s="110"/>
      <c r="I23" s="111"/>
    </row>
    <row r="24" spans="1:9" s="96" customFormat="1" ht="15">
      <c r="A24" s="106"/>
      <c r="B24" s="107"/>
      <c r="D24" s="108"/>
      <c r="E24" s="109"/>
      <c r="F24" s="110"/>
      <c r="G24" s="110"/>
      <c r="H24" s="110"/>
      <c r="I24" s="111"/>
    </row>
    <row r="25" spans="1:9" s="96" customFormat="1" ht="15">
      <c r="A25" s="106"/>
      <c r="B25" s="107"/>
      <c r="D25" s="108"/>
      <c r="E25" s="109"/>
      <c r="F25" s="110"/>
      <c r="G25" s="110"/>
      <c r="H25" s="110"/>
      <c r="I25" s="111"/>
    </row>
    <row r="26" spans="1:9" s="96" customFormat="1" ht="15">
      <c r="A26" s="106"/>
      <c r="B26" s="107"/>
      <c r="D26" s="108"/>
      <c r="E26" s="109"/>
      <c r="F26" s="110"/>
      <c r="G26" s="110"/>
      <c r="H26" s="110"/>
      <c r="I26" s="111"/>
    </row>
    <row r="27" spans="1:9" s="96" customFormat="1" ht="15">
      <c r="A27" s="106"/>
      <c r="B27" s="107"/>
      <c r="D27" s="108"/>
      <c r="E27" s="109"/>
      <c r="F27" s="110"/>
      <c r="G27" s="110"/>
      <c r="H27" s="110"/>
      <c r="I27" s="111"/>
    </row>
    <row r="28" spans="1:9" s="96" customFormat="1" ht="15">
      <c r="A28" s="106"/>
      <c r="B28" s="107"/>
      <c r="D28" s="108"/>
      <c r="E28" s="109"/>
      <c r="F28" s="110"/>
      <c r="G28" s="110"/>
      <c r="H28" s="110"/>
      <c r="I28" s="111"/>
    </row>
    <row r="29" spans="1:9" s="96" customFormat="1" ht="15">
      <c r="A29" s="106"/>
      <c r="B29" s="107"/>
      <c r="D29" s="108"/>
      <c r="E29" s="109"/>
      <c r="F29" s="110"/>
      <c r="G29" s="110"/>
      <c r="H29" s="110"/>
      <c r="I29" s="111"/>
    </row>
    <row r="30" spans="1:9" s="96" customFormat="1" ht="15">
      <c r="A30" s="106"/>
      <c r="B30" s="107"/>
      <c r="D30" s="108"/>
      <c r="E30" s="109"/>
      <c r="F30" s="110"/>
      <c r="G30" s="110"/>
      <c r="H30" s="110"/>
      <c r="I30" s="111"/>
    </row>
    <row r="31" spans="1:9" s="96" customFormat="1" ht="15">
      <c r="A31" s="106"/>
      <c r="B31" s="107"/>
      <c r="D31" s="108"/>
      <c r="E31" s="109"/>
      <c r="F31" s="110"/>
      <c r="G31" s="110"/>
      <c r="H31" s="110"/>
      <c r="I31" s="111"/>
    </row>
    <row r="32" spans="1:9" s="96" customFormat="1" ht="15">
      <c r="A32" s="106"/>
      <c r="B32" s="107"/>
      <c r="D32" s="108"/>
      <c r="E32" s="109"/>
      <c r="F32" s="110"/>
      <c r="G32" s="110"/>
      <c r="H32" s="110"/>
      <c r="I32" s="111"/>
    </row>
    <row r="33" spans="1:9" s="96" customFormat="1" ht="15">
      <c r="A33" s="106"/>
      <c r="B33" s="107"/>
      <c r="D33" s="108"/>
      <c r="E33" s="109"/>
      <c r="F33" s="110"/>
      <c r="G33" s="110"/>
      <c r="H33" s="110"/>
      <c r="I33" s="111"/>
    </row>
    <row r="34" spans="1:9" s="96" customFormat="1" ht="15">
      <c r="A34" s="106"/>
      <c r="B34" s="107"/>
      <c r="D34" s="108"/>
      <c r="E34" s="109"/>
      <c r="F34" s="110"/>
      <c r="G34" s="110"/>
      <c r="H34" s="110"/>
      <c r="I34" s="111"/>
    </row>
    <row r="35" spans="1:9" s="96" customFormat="1" ht="15">
      <c r="A35" s="106"/>
      <c r="B35" s="107"/>
      <c r="D35" s="108"/>
      <c r="E35" s="109"/>
      <c r="F35" s="110"/>
      <c r="G35" s="110"/>
      <c r="H35" s="110"/>
      <c r="I35" s="111"/>
    </row>
    <row r="36" spans="1:9" s="96" customFormat="1" ht="15">
      <c r="A36" s="106"/>
      <c r="B36" s="107"/>
      <c r="D36" s="108"/>
      <c r="E36" s="109"/>
      <c r="F36" s="110"/>
      <c r="G36" s="110"/>
      <c r="H36" s="110"/>
      <c r="I36" s="111"/>
    </row>
    <row r="37" spans="1:9" s="96" customFormat="1" ht="15">
      <c r="A37" s="106"/>
      <c r="B37" s="107"/>
      <c r="D37" s="108"/>
      <c r="E37" s="109"/>
      <c r="F37" s="110"/>
      <c r="G37" s="110"/>
      <c r="H37" s="110"/>
      <c r="I37" s="111"/>
    </row>
    <row r="38" spans="1:9" s="96" customFormat="1" ht="15">
      <c r="A38" s="106"/>
      <c r="B38" s="107"/>
      <c r="D38" s="108"/>
      <c r="E38" s="109"/>
      <c r="F38" s="110"/>
      <c r="G38" s="110"/>
      <c r="H38" s="110"/>
      <c r="I38" s="111"/>
    </row>
    <row r="39" spans="1:9" s="96" customFormat="1" ht="15">
      <c r="A39" s="106"/>
      <c r="B39" s="107"/>
      <c r="D39" s="108"/>
      <c r="E39" s="109"/>
      <c r="F39" s="110"/>
      <c r="G39" s="110"/>
      <c r="H39" s="110"/>
      <c r="I39" s="111"/>
    </row>
    <row r="40" spans="1:9" s="96" customFormat="1" ht="15">
      <c r="A40" s="106"/>
      <c r="B40" s="107"/>
      <c r="D40" s="108"/>
      <c r="E40" s="109"/>
      <c r="F40" s="110"/>
      <c r="G40" s="110"/>
      <c r="H40" s="110"/>
      <c r="I40" s="111"/>
    </row>
    <row r="41" spans="1:9" s="96" customFormat="1" ht="15">
      <c r="A41" s="106"/>
      <c r="B41" s="107"/>
      <c r="D41" s="108"/>
      <c r="E41" s="109"/>
      <c r="F41" s="110"/>
      <c r="G41" s="110"/>
      <c r="H41" s="110"/>
      <c r="I41" s="111"/>
    </row>
    <row r="42" spans="1:9" s="96" customFormat="1" ht="15">
      <c r="A42" s="106"/>
      <c r="B42" s="107"/>
      <c r="D42" s="108"/>
      <c r="E42" s="109"/>
      <c r="F42" s="110"/>
      <c r="G42" s="110"/>
      <c r="H42" s="110"/>
      <c r="I42" s="111"/>
    </row>
    <row r="43" spans="1:9" s="96" customFormat="1" ht="15">
      <c r="A43" s="106"/>
      <c r="B43" s="107"/>
      <c r="D43" s="108"/>
      <c r="E43" s="109"/>
      <c r="F43" s="110"/>
      <c r="G43" s="110"/>
      <c r="H43" s="110"/>
      <c r="I43" s="111"/>
    </row>
    <row r="44" spans="1:9" s="96" customFormat="1" ht="15">
      <c r="A44" s="106"/>
      <c r="B44" s="107"/>
      <c r="D44" s="108"/>
      <c r="E44" s="109"/>
      <c r="F44" s="110"/>
      <c r="G44" s="110"/>
      <c r="H44" s="110"/>
      <c r="I44" s="111"/>
    </row>
    <row r="45" spans="1:9" s="96" customFormat="1" ht="15">
      <c r="A45" s="106"/>
      <c r="B45" s="107"/>
      <c r="D45" s="108"/>
      <c r="E45" s="109"/>
      <c r="F45" s="110"/>
      <c r="G45" s="110"/>
      <c r="H45" s="110"/>
      <c r="I45" s="111"/>
    </row>
    <row r="46" spans="1:9" s="96" customFormat="1" ht="15">
      <c r="A46" s="106"/>
      <c r="B46" s="107"/>
      <c r="D46" s="108"/>
      <c r="E46" s="109"/>
      <c r="F46" s="110"/>
      <c r="G46" s="110"/>
      <c r="H46" s="110"/>
      <c r="I46" s="111"/>
    </row>
    <row r="47" spans="1:9" s="96" customFormat="1" ht="15.75" thickBot="1">
      <c r="A47" s="106"/>
      <c r="B47" s="107"/>
      <c r="D47" s="108"/>
      <c r="E47" s="109"/>
      <c r="F47" s="110"/>
      <c r="G47" s="110"/>
      <c r="H47" s="110"/>
      <c r="I47" s="111"/>
    </row>
    <row r="48" spans="1:9" s="85" customFormat="1" ht="13.5" thickBot="1">
      <c r="A48" s="112"/>
      <c r="B48" s="113" t="s">
        <v>30</v>
      </c>
      <c r="C48" s="113"/>
      <c r="D48" s="114"/>
      <c r="E48" s="115">
        <f>SUM(E7:E47)</f>
        <v>0</v>
      </c>
      <c r="F48" s="116">
        <f>SUM(F7:F47)</f>
        <v>0</v>
      </c>
      <c r="G48" s="116">
        <f>SUM(G7:G47)</f>
        <v>72911</v>
      </c>
      <c r="H48" s="116">
        <f>SUM(H7:H47)</f>
        <v>62828.700000000004</v>
      </c>
      <c r="I48" s="117">
        <f>SUM(I7:I47)</f>
        <v>0</v>
      </c>
    </row>
    <row r="49" spans="2:9" ht="15">
      <c r="B49" s="85"/>
      <c r="F49" s="118"/>
      <c r="G49" s="119"/>
      <c r="H49" s="119"/>
      <c r="I49" s="120"/>
    </row>
    <row r="50" spans="6:9" ht="15">
      <c r="F50" s="118"/>
      <c r="G50" s="119"/>
      <c r="H50" s="119"/>
      <c r="I50" s="120"/>
    </row>
    <row r="51" spans="6:9" ht="15">
      <c r="F51" s="118"/>
      <c r="G51" s="119"/>
      <c r="H51" s="119"/>
      <c r="I51" s="120"/>
    </row>
    <row r="52" spans="6:9" ht="15">
      <c r="F52" s="118"/>
      <c r="G52" s="119"/>
      <c r="H52" s="119"/>
      <c r="I52" s="120"/>
    </row>
    <row r="53" spans="6:9" ht="15">
      <c r="F53" s="118"/>
      <c r="G53" s="119"/>
      <c r="H53" s="119"/>
      <c r="I53" s="120"/>
    </row>
    <row r="54" spans="6:9" ht="15">
      <c r="F54" s="118"/>
      <c r="G54" s="119"/>
      <c r="H54" s="119"/>
      <c r="I54" s="120"/>
    </row>
    <row r="55" spans="6:9" ht="15">
      <c r="F55" s="118"/>
      <c r="G55" s="119"/>
      <c r="H55" s="119"/>
      <c r="I55" s="120"/>
    </row>
    <row r="56" spans="6:9" ht="15">
      <c r="F56" s="118"/>
      <c r="G56" s="119"/>
      <c r="H56" s="119"/>
      <c r="I56" s="120"/>
    </row>
    <row r="57" spans="6:9" ht="15">
      <c r="F57" s="118"/>
      <c r="G57" s="119"/>
      <c r="H57" s="119"/>
      <c r="I57" s="120"/>
    </row>
    <row r="58" spans="6:9" ht="15">
      <c r="F58" s="118"/>
      <c r="G58" s="119"/>
      <c r="H58" s="119"/>
      <c r="I58" s="120"/>
    </row>
    <row r="59" spans="6:9" ht="15">
      <c r="F59" s="118"/>
      <c r="G59" s="119"/>
      <c r="H59" s="119"/>
      <c r="I59" s="120"/>
    </row>
    <row r="60" spans="6:9" ht="15">
      <c r="F60" s="118"/>
      <c r="G60" s="119"/>
      <c r="H60" s="119"/>
      <c r="I60" s="120"/>
    </row>
    <row r="61" spans="6:9" ht="15">
      <c r="F61" s="118"/>
      <c r="G61" s="119"/>
      <c r="H61" s="119"/>
      <c r="I61" s="120"/>
    </row>
    <row r="62" spans="6:9" ht="15">
      <c r="F62" s="118"/>
      <c r="G62" s="119"/>
      <c r="H62" s="119"/>
      <c r="I62" s="120"/>
    </row>
    <row r="63" spans="6:9" ht="15">
      <c r="F63" s="118"/>
      <c r="G63" s="119"/>
      <c r="H63" s="119"/>
      <c r="I63" s="120"/>
    </row>
    <row r="64" spans="6:9" ht="15">
      <c r="F64" s="118"/>
      <c r="G64" s="119"/>
      <c r="H64" s="119"/>
      <c r="I64" s="120"/>
    </row>
    <row r="65" spans="6:9" ht="15">
      <c r="F65" s="118"/>
      <c r="G65" s="119"/>
      <c r="H65" s="119"/>
      <c r="I65" s="120"/>
    </row>
    <row r="66" spans="6:9" ht="15">
      <c r="F66" s="118"/>
      <c r="G66" s="119"/>
      <c r="H66" s="119"/>
      <c r="I66" s="120"/>
    </row>
    <row r="67" spans="6:9" ht="15">
      <c r="F67" s="118"/>
      <c r="G67" s="119"/>
      <c r="H67" s="119"/>
      <c r="I67" s="120"/>
    </row>
    <row r="68" spans="6:9" ht="15">
      <c r="F68" s="118"/>
      <c r="G68" s="119"/>
      <c r="H68" s="119"/>
      <c r="I68" s="120"/>
    </row>
    <row r="69" spans="6:9" ht="15">
      <c r="F69" s="118"/>
      <c r="G69" s="119"/>
      <c r="H69" s="119"/>
      <c r="I69" s="120"/>
    </row>
    <row r="70" spans="6:9" ht="15">
      <c r="F70" s="118"/>
      <c r="G70" s="119"/>
      <c r="H70" s="119"/>
      <c r="I70" s="120"/>
    </row>
    <row r="71" spans="6:9" ht="15">
      <c r="F71" s="118"/>
      <c r="G71" s="119"/>
      <c r="H71" s="119"/>
      <c r="I71" s="120"/>
    </row>
    <row r="72" spans="6:9" ht="15">
      <c r="F72" s="118"/>
      <c r="G72" s="119"/>
      <c r="H72" s="119"/>
      <c r="I72" s="120"/>
    </row>
    <row r="73" spans="6:9" ht="15">
      <c r="F73" s="118"/>
      <c r="G73" s="119"/>
      <c r="H73" s="119"/>
      <c r="I73" s="120"/>
    </row>
    <row r="74" spans="6:9" ht="15">
      <c r="F74" s="118"/>
      <c r="G74" s="119"/>
      <c r="H74" s="119"/>
      <c r="I74" s="120"/>
    </row>
    <row r="75" spans="6:9" ht="15">
      <c r="F75" s="118"/>
      <c r="G75" s="119"/>
      <c r="H75" s="119"/>
      <c r="I75" s="120"/>
    </row>
    <row r="76" spans="6:9" ht="15">
      <c r="F76" s="118"/>
      <c r="G76" s="119"/>
      <c r="H76" s="119"/>
      <c r="I76" s="120"/>
    </row>
    <row r="77" spans="6:9" ht="15">
      <c r="F77" s="118"/>
      <c r="G77" s="119"/>
      <c r="H77" s="119"/>
      <c r="I77" s="120"/>
    </row>
    <row r="78" spans="6:9" ht="15">
      <c r="F78" s="118"/>
      <c r="G78" s="119"/>
      <c r="H78" s="119"/>
      <c r="I78" s="120"/>
    </row>
    <row r="79" spans="6:9" ht="15">
      <c r="F79" s="118"/>
      <c r="G79" s="119"/>
      <c r="H79" s="119"/>
      <c r="I79" s="120"/>
    </row>
    <row r="80" spans="6:9" ht="15">
      <c r="F80" s="118"/>
      <c r="G80" s="119"/>
      <c r="H80" s="119"/>
      <c r="I80" s="120"/>
    </row>
    <row r="81" spans="6:9" ht="15">
      <c r="F81" s="118"/>
      <c r="G81" s="119"/>
      <c r="H81" s="119"/>
      <c r="I81" s="120"/>
    </row>
    <row r="82" spans="6:9" ht="15">
      <c r="F82" s="118"/>
      <c r="G82" s="119"/>
      <c r="H82" s="119"/>
      <c r="I82" s="120"/>
    </row>
    <row r="83" spans="6:9" ht="15">
      <c r="F83" s="118"/>
      <c r="G83" s="119"/>
      <c r="H83" s="119"/>
      <c r="I83" s="120"/>
    </row>
    <row r="84" spans="6:9" ht="15">
      <c r="F84" s="118"/>
      <c r="G84" s="119"/>
      <c r="H84" s="119"/>
      <c r="I84" s="120"/>
    </row>
    <row r="85" spans="6:9" ht="15">
      <c r="F85" s="118"/>
      <c r="G85" s="119"/>
      <c r="H85" s="119"/>
      <c r="I85" s="120"/>
    </row>
    <row r="86" spans="6:9" ht="15">
      <c r="F86" s="118"/>
      <c r="G86" s="119"/>
      <c r="H86" s="119"/>
      <c r="I86" s="120"/>
    </row>
    <row r="87" spans="6:9" ht="15">
      <c r="F87" s="118"/>
      <c r="G87" s="119"/>
      <c r="H87" s="119"/>
      <c r="I87" s="120"/>
    </row>
    <row r="88" spans="6:9" ht="15">
      <c r="F88" s="118"/>
      <c r="G88" s="119"/>
      <c r="H88" s="119"/>
      <c r="I88" s="120"/>
    </row>
    <row r="89" spans="6:9" ht="15">
      <c r="F89" s="118"/>
      <c r="G89" s="119"/>
      <c r="H89" s="119"/>
      <c r="I89" s="120"/>
    </row>
    <row r="90" spans="6:9" ht="15">
      <c r="F90" s="118"/>
      <c r="G90" s="119"/>
      <c r="H90" s="119"/>
      <c r="I90" s="120"/>
    </row>
    <row r="91" spans="6:9" ht="15">
      <c r="F91" s="118"/>
      <c r="G91" s="119"/>
      <c r="H91" s="119"/>
      <c r="I91" s="120"/>
    </row>
    <row r="92" spans="6:9" ht="15">
      <c r="F92" s="118"/>
      <c r="G92" s="119"/>
      <c r="H92" s="119"/>
      <c r="I92" s="120"/>
    </row>
    <row r="93" spans="6:9" ht="15">
      <c r="F93" s="118"/>
      <c r="G93" s="119"/>
      <c r="H93" s="119"/>
      <c r="I93" s="120"/>
    </row>
    <row r="94" spans="6:9" ht="15">
      <c r="F94" s="118"/>
      <c r="G94" s="119"/>
      <c r="H94" s="119"/>
      <c r="I94" s="120"/>
    </row>
    <row r="95" spans="6:9" ht="15">
      <c r="F95" s="118"/>
      <c r="G95" s="119"/>
      <c r="H95" s="119"/>
      <c r="I95" s="120"/>
    </row>
    <row r="96" spans="6:9" ht="15">
      <c r="F96" s="118"/>
      <c r="G96" s="119"/>
      <c r="H96" s="119"/>
      <c r="I96" s="120"/>
    </row>
    <row r="97" spans="6:9" ht="15">
      <c r="F97" s="118"/>
      <c r="G97" s="119"/>
      <c r="H97" s="119"/>
      <c r="I97" s="120"/>
    </row>
    <row r="98" spans="6:9" ht="15">
      <c r="F98" s="118"/>
      <c r="G98" s="119"/>
      <c r="H98" s="119"/>
      <c r="I98" s="120"/>
    </row>
  </sheetData>
  <sheetProtection/>
  <mergeCells count="3">
    <mergeCell ref="A1:B1"/>
    <mergeCell ref="A2:B2"/>
    <mergeCell ref="G2:I2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H65" sqref="H65"/>
    </sheetView>
  </sheetViews>
  <sheetFormatPr defaultColWidth="8.796875" defaultRowHeight="15"/>
  <cols>
    <col min="1" max="1" width="9.19921875" style="169" bestFit="1" customWidth="1"/>
    <col min="2" max="2" width="12.59765625" style="232" customWidth="1"/>
    <col min="3" max="3" width="1.8984375" style="172" customWidth="1"/>
    <col min="4" max="4" width="43.8984375" style="228" customWidth="1"/>
    <col min="5" max="5" width="5.09765625" style="229" customWidth="1"/>
    <col min="6" max="6" width="5.69921875" style="230" customWidth="1"/>
    <col min="7" max="7" width="10.3984375" style="233" customWidth="1"/>
    <col min="8" max="8" width="8.796875" style="172" customWidth="1"/>
    <col min="9" max="9" width="12.19921875" style="229" customWidth="1"/>
    <col min="10" max="11" width="9.19921875" style="172" bestFit="1" customWidth="1"/>
    <col min="12" max="16384" width="8.8984375" style="172" customWidth="1"/>
  </cols>
  <sheetData>
    <row r="1" spans="1:9" ht="15">
      <c r="A1" s="169" t="s">
        <v>114</v>
      </c>
      <c r="B1" s="131" t="s">
        <v>0</v>
      </c>
      <c r="C1" s="132"/>
      <c r="D1" s="133" t="s">
        <v>1</v>
      </c>
      <c r="E1" s="134" t="s">
        <v>45</v>
      </c>
      <c r="F1" s="135" t="s">
        <v>46</v>
      </c>
      <c r="G1" s="136" t="s">
        <v>2</v>
      </c>
      <c r="H1" s="137" t="s">
        <v>3</v>
      </c>
      <c r="I1" s="121" t="s">
        <v>47</v>
      </c>
    </row>
    <row r="2" spans="2:9" ht="15">
      <c r="B2" s="131"/>
      <c r="C2" s="132"/>
      <c r="D2" s="138" t="s">
        <v>104</v>
      </c>
      <c r="E2" s="134"/>
      <c r="F2" s="135"/>
      <c r="G2" s="136"/>
      <c r="H2" s="137"/>
      <c r="I2" s="121"/>
    </row>
    <row r="3" spans="2:12" ht="15">
      <c r="B3" s="173"/>
      <c r="C3" s="9"/>
      <c r="D3" s="174" t="s">
        <v>122</v>
      </c>
      <c r="E3" s="9"/>
      <c r="F3" s="175"/>
      <c r="G3" s="176"/>
      <c r="H3" s="145"/>
      <c r="I3" s="142"/>
      <c r="J3" s="177"/>
      <c r="K3" s="125"/>
      <c r="L3" s="125"/>
    </row>
    <row r="4" spans="2:12" ht="15">
      <c r="B4" s="173"/>
      <c r="C4" s="9"/>
      <c r="D4" s="178" t="s">
        <v>130</v>
      </c>
      <c r="E4" s="11"/>
      <c r="F4" s="179"/>
      <c r="G4" s="176"/>
      <c r="H4" s="145"/>
      <c r="I4" s="142"/>
      <c r="J4" s="177"/>
      <c r="K4" s="125"/>
      <c r="L4" s="125"/>
    </row>
    <row r="5" spans="1:12" ht="15">
      <c r="A5" s="169">
        <v>1</v>
      </c>
      <c r="B5" s="173" t="s">
        <v>123</v>
      </c>
      <c r="C5" s="9"/>
      <c r="D5" s="9" t="s">
        <v>124</v>
      </c>
      <c r="E5" s="12" t="s">
        <v>13</v>
      </c>
      <c r="F5" s="180">
        <v>1</v>
      </c>
      <c r="G5" s="181">
        <v>13341</v>
      </c>
      <c r="H5" s="139">
        <f>F5*G5</f>
        <v>13341</v>
      </c>
      <c r="I5" s="128"/>
      <c r="J5" s="177"/>
      <c r="K5" s="125"/>
      <c r="L5" s="125"/>
    </row>
    <row r="6" spans="2:12" ht="15">
      <c r="B6" s="173"/>
      <c r="C6" s="9"/>
      <c r="D6" s="9" t="s">
        <v>125</v>
      </c>
      <c r="E6" s="12" t="s">
        <v>13</v>
      </c>
      <c r="F6" s="180">
        <v>1</v>
      </c>
      <c r="G6" s="181">
        <v>5000</v>
      </c>
      <c r="H6" s="139">
        <f>F6*G6</f>
        <v>5000</v>
      </c>
      <c r="I6" s="128"/>
      <c r="J6" s="177"/>
      <c r="K6" s="125"/>
      <c r="L6" s="125"/>
    </row>
    <row r="7" spans="2:12" ht="15">
      <c r="B7" s="173"/>
      <c r="C7" s="9"/>
      <c r="D7" s="9" t="s">
        <v>126</v>
      </c>
      <c r="E7" s="12" t="s">
        <v>13</v>
      </c>
      <c r="F7" s="180">
        <v>1</v>
      </c>
      <c r="G7" s="181">
        <v>5000</v>
      </c>
      <c r="H7" s="139">
        <f>F7*G7</f>
        <v>5000</v>
      </c>
      <c r="I7" s="182"/>
      <c r="J7" s="177"/>
      <c r="K7" s="125"/>
      <c r="L7" s="125"/>
    </row>
    <row r="8" spans="2:12" ht="15">
      <c r="B8" s="173"/>
      <c r="C8" s="9"/>
      <c r="D8" s="9" t="s">
        <v>127</v>
      </c>
      <c r="E8" s="12" t="s">
        <v>13</v>
      </c>
      <c r="F8" s="180">
        <v>1</v>
      </c>
      <c r="G8" s="181">
        <v>5000</v>
      </c>
      <c r="H8" s="139">
        <f>F8*G8</f>
        <v>5000</v>
      </c>
      <c r="I8" s="182"/>
      <c r="J8" s="177"/>
      <c r="K8" s="125"/>
      <c r="L8" s="125"/>
    </row>
    <row r="9" spans="2:9" ht="15">
      <c r="B9" s="183"/>
      <c r="C9" s="184"/>
      <c r="D9" s="130" t="s">
        <v>5</v>
      </c>
      <c r="E9" s="142"/>
      <c r="F9" s="143"/>
      <c r="G9" s="144"/>
      <c r="H9" s="147">
        <f>ROUND(SUM(H5:H8),0)</f>
        <v>28341</v>
      </c>
      <c r="I9" s="148"/>
    </row>
    <row r="10" spans="2:9" ht="15">
      <c r="B10" s="126"/>
      <c r="C10" s="127"/>
      <c r="D10" s="130"/>
      <c r="E10" s="128"/>
      <c r="F10" s="129"/>
      <c r="G10" s="146"/>
      <c r="H10" s="149"/>
      <c r="I10" s="128"/>
    </row>
    <row r="11" spans="2:9" ht="15.75">
      <c r="B11" s="140"/>
      <c r="C11" s="150"/>
      <c r="D11" s="151" t="s">
        <v>95</v>
      </c>
      <c r="E11" s="152"/>
      <c r="F11" s="153"/>
      <c r="G11" s="154"/>
      <c r="H11" s="154"/>
      <c r="I11" s="152"/>
    </row>
    <row r="12" spans="1:9" ht="15">
      <c r="A12" s="169">
        <v>2</v>
      </c>
      <c r="B12" s="185"/>
      <c r="C12" s="3"/>
      <c r="D12" s="186" t="s">
        <v>17</v>
      </c>
      <c r="E12" s="187" t="s">
        <v>48</v>
      </c>
      <c r="F12" s="188">
        <v>97</v>
      </c>
      <c r="G12" s="189">
        <v>15</v>
      </c>
      <c r="H12" s="122">
        <f>F12*G12</f>
        <v>1455</v>
      </c>
      <c r="I12" s="11"/>
    </row>
    <row r="13" spans="2:9" ht="15">
      <c r="B13" s="185"/>
      <c r="C13" s="3"/>
      <c r="D13" s="186" t="s">
        <v>18</v>
      </c>
      <c r="E13" s="187" t="s">
        <v>13</v>
      </c>
      <c r="F13" s="188">
        <v>32.333333333333336</v>
      </c>
      <c r="G13" s="189">
        <v>32</v>
      </c>
      <c r="H13" s="122">
        <f aca="true" t="shared" si="0" ref="H13:H34">F13*G13</f>
        <v>1034.6666666666667</v>
      </c>
      <c r="I13" s="11"/>
    </row>
    <row r="14" spans="2:9" ht="15">
      <c r="B14" s="185"/>
      <c r="C14" s="3"/>
      <c r="D14" s="186" t="s">
        <v>98</v>
      </c>
      <c r="E14" s="187" t="s">
        <v>13</v>
      </c>
      <c r="F14" s="188">
        <v>97</v>
      </c>
      <c r="G14" s="189">
        <v>18</v>
      </c>
      <c r="H14" s="122">
        <f t="shared" si="0"/>
        <v>1746</v>
      </c>
      <c r="I14" s="11"/>
    </row>
    <row r="15" spans="2:9" ht="15">
      <c r="B15" s="185"/>
      <c r="C15" s="3"/>
      <c r="D15" s="190" t="s">
        <v>131</v>
      </c>
      <c r="E15" s="187"/>
      <c r="F15" s="188"/>
      <c r="G15" s="189"/>
      <c r="H15" s="122"/>
      <c r="I15" s="11"/>
    </row>
    <row r="16" spans="1:9" ht="15">
      <c r="A16" s="169">
        <v>3</v>
      </c>
      <c r="B16" s="185"/>
      <c r="C16" s="3"/>
      <c r="D16" s="186" t="s">
        <v>99</v>
      </c>
      <c r="E16" s="187" t="s">
        <v>48</v>
      </c>
      <c r="F16" s="188">
        <v>274</v>
      </c>
      <c r="G16" s="189">
        <v>19</v>
      </c>
      <c r="H16" s="122">
        <f t="shared" si="0"/>
        <v>5206</v>
      </c>
      <c r="I16" s="11"/>
    </row>
    <row r="17" spans="2:9" ht="15">
      <c r="B17" s="185"/>
      <c r="C17" s="3"/>
      <c r="D17" s="190" t="s">
        <v>132</v>
      </c>
      <c r="E17" s="187"/>
      <c r="F17" s="188"/>
      <c r="G17" s="189"/>
      <c r="H17" s="122"/>
      <c r="I17" s="11"/>
    </row>
    <row r="18" spans="1:9" ht="15">
      <c r="A18" s="169">
        <v>4</v>
      </c>
      <c r="B18" s="185"/>
      <c r="C18" s="3"/>
      <c r="D18" s="186" t="s">
        <v>100</v>
      </c>
      <c r="E18" s="187" t="s">
        <v>48</v>
      </c>
      <c r="F18" s="188">
        <v>101</v>
      </c>
      <c r="G18" s="189">
        <v>32</v>
      </c>
      <c r="H18" s="122">
        <f t="shared" si="0"/>
        <v>3232</v>
      </c>
      <c r="I18" s="11"/>
    </row>
    <row r="19" spans="2:9" ht="15">
      <c r="B19" s="185"/>
      <c r="C19" s="3"/>
      <c r="D19" s="190" t="s">
        <v>133</v>
      </c>
      <c r="E19" s="187"/>
      <c r="F19" s="188"/>
      <c r="G19" s="189"/>
      <c r="H19" s="122"/>
      <c r="I19" s="11"/>
    </row>
    <row r="20" spans="1:9" ht="15">
      <c r="A20" s="169">
        <v>5</v>
      </c>
      <c r="B20" s="8"/>
      <c r="C20" s="3"/>
      <c r="D20" s="3" t="s">
        <v>31</v>
      </c>
      <c r="E20" s="187" t="s">
        <v>48</v>
      </c>
      <c r="F20" s="188">
        <v>122</v>
      </c>
      <c r="G20" s="189">
        <v>7</v>
      </c>
      <c r="H20" s="122">
        <f t="shared" si="0"/>
        <v>854</v>
      </c>
      <c r="I20" s="11"/>
    </row>
    <row r="21" spans="2:9" ht="15">
      <c r="B21" s="8"/>
      <c r="C21" s="3"/>
      <c r="D21" s="191" t="s">
        <v>134</v>
      </c>
      <c r="E21" s="187"/>
      <c r="F21" s="188"/>
      <c r="G21" s="189"/>
      <c r="H21" s="122"/>
      <c r="I21" s="11"/>
    </row>
    <row r="22" spans="1:9" ht="15">
      <c r="A22" s="169">
        <v>6</v>
      </c>
      <c r="B22" s="8"/>
      <c r="C22" s="3"/>
      <c r="D22" s="186" t="s">
        <v>118</v>
      </c>
      <c r="E22" s="187" t="s">
        <v>48</v>
      </c>
      <c r="F22" s="188">
        <v>80</v>
      </c>
      <c r="G22" s="189">
        <v>20</v>
      </c>
      <c r="H22" s="122">
        <f t="shared" si="0"/>
        <v>1600</v>
      </c>
      <c r="I22" s="11"/>
    </row>
    <row r="23" spans="2:9" ht="15">
      <c r="B23" s="8"/>
      <c r="C23" s="3"/>
      <c r="D23" s="190" t="s">
        <v>135</v>
      </c>
      <c r="E23" s="187"/>
      <c r="F23" s="188"/>
      <c r="G23" s="189"/>
      <c r="H23" s="122"/>
      <c r="I23" s="11"/>
    </row>
    <row r="24" spans="1:9" ht="25.5">
      <c r="A24" s="169">
        <v>7</v>
      </c>
      <c r="B24" s="192"/>
      <c r="C24" s="4"/>
      <c r="D24" s="193" t="s">
        <v>119</v>
      </c>
      <c r="E24" s="194" t="s">
        <v>48</v>
      </c>
      <c r="F24" s="188">
        <v>282</v>
      </c>
      <c r="G24" s="189">
        <v>22</v>
      </c>
      <c r="H24" s="122">
        <f t="shared" si="0"/>
        <v>6204</v>
      </c>
      <c r="I24" s="11"/>
    </row>
    <row r="25" spans="2:9" ht="15">
      <c r="B25" s="192"/>
      <c r="C25" s="4"/>
      <c r="D25" s="195" t="s">
        <v>136</v>
      </c>
      <c r="E25" s="194"/>
      <c r="F25" s="188"/>
      <c r="G25" s="189"/>
      <c r="H25" s="122"/>
      <c r="I25" s="11"/>
    </row>
    <row r="26" spans="1:9" ht="15">
      <c r="A26" s="169">
        <v>8</v>
      </c>
      <c r="B26" s="196"/>
      <c r="C26" s="1"/>
      <c r="D26" s="197" t="s">
        <v>148</v>
      </c>
      <c r="E26" s="198" t="s">
        <v>48</v>
      </c>
      <c r="F26" s="199">
        <v>140</v>
      </c>
      <c r="G26" s="200">
        <v>35</v>
      </c>
      <c r="H26" s="122">
        <f t="shared" si="0"/>
        <v>4900</v>
      </c>
      <c r="I26" s="11"/>
    </row>
    <row r="27" spans="2:9" ht="15">
      <c r="B27" s="196"/>
      <c r="C27" s="1"/>
      <c r="D27" s="201" t="s">
        <v>137</v>
      </c>
      <c r="E27" s="198"/>
      <c r="F27" s="199"/>
      <c r="G27" s="200"/>
      <c r="H27" s="122"/>
      <c r="I27" s="11"/>
    </row>
    <row r="28" spans="2:9" ht="15">
      <c r="B28" s="171"/>
      <c r="C28" s="123"/>
      <c r="D28" s="171" t="s">
        <v>147</v>
      </c>
      <c r="E28" s="202" t="s">
        <v>13</v>
      </c>
      <c r="F28" s="203">
        <v>391</v>
      </c>
      <c r="G28" s="204">
        <v>15</v>
      </c>
      <c r="H28" s="122">
        <f>F28*G28</f>
        <v>5865</v>
      </c>
      <c r="I28" s="11"/>
    </row>
    <row r="29" spans="2:9" ht="15">
      <c r="B29" s="171"/>
      <c r="C29" s="123"/>
      <c r="D29" s="171" t="s">
        <v>19</v>
      </c>
      <c r="E29" s="202" t="s">
        <v>13</v>
      </c>
      <c r="F29" s="203">
        <v>391</v>
      </c>
      <c r="G29" s="204">
        <v>25</v>
      </c>
      <c r="H29" s="122">
        <f t="shared" si="0"/>
        <v>9775</v>
      </c>
      <c r="I29" s="11"/>
    </row>
    <row r="30" spans="2:9" ht="15">
      <c r="B30" s="171"/>
      <c r="C30" s="123"/>
      <c r="D30" s="170" t="s">
        <v>141</v>
      </c>
      <c r="E30" s="205"/>
      <c r="F30" s="206"/>
      <c r="G30" s="204"/>
      <c r="H30" s="122"/>
      <c r="I30" s="11"/>
    </row>
    <row r="31" spans="1:9" ht="15">
      <c r="A31" s="169">
        <v>9</v>
      </c>
      <c r="B31" s="8"/>
      <c r="C31" s="3"/>
      <c r="D31" s="3" t="s">
        <v>146</v>
      </c>
      <c r="E31" s="187" t="s">
        <v>48</v>
      </c>
      <c r="F31" s="188">
        <v>40</v>
      </c>
      <c r="G31" s="189">
        <v>21</v>
      </c>
      <c r="H31" s="122">
        <f t="shared" si="0"/>
        <v>840</v>
      </c>
      <c r="I31" s="11"/>
    </row>
    <row r="32" spans="2:9" ht="15">
      <c r="B32" s="8"/>
      <c r="C32" s="3"/>
      <c r="D32" s="191" t="s">
        <v>138</v>
      </c>
      <c r="E32" s="187"/>
      <c r="F32" s="188"/>
      <c r="G32" s="189"/>
      <c r="H32" s="122"/>
      <c r="I32" s="11"/>
    </row>
    <row r="33" spans="2:9" ht="15">
      <c r="B33" s="8"/>
      <c r="C33" s="3"/>
      <c r="D33" s="207" t="s">
        <v>129</v>
      </c>
      <c r="E33" s="187"/>
      <c r="F33" s="188"/>
      <c r="G33" s="189"/>
      <c r="H33" s="122"/>
      <c r="I33" s="11"/>
    </row>
    <row r="34" spans="1:9" ht="15">
      <c r="A34" s="169">
        <v>10</v>
      </c>
      <c r="B34" s="192"/>
      <c r="C34" s="4"/>
      <c r="D34" s="208" t="s">
        <v>128</v>
      </c>
      <c r="E34" s="187" t="s">
        <v>48</v>
      </c>
      <c r="F34" s="188">
        <v>35</v>
      </c>
      <c r="G34" s="189">
        <v>16</v>
      </c>
      <c r="H34" s="122">
        <f t="shared" si="0"/>
        <v>560</v>
      </c>
      <c r="I34" s="11"/>
    </row>
    <row r="35" spans="2:9" ht="15">
      <c r="B35" s="192"/>
      <c r="C35" s="4"/>
      <c r="D35" s="178" t="s">
        <v>139</v>
      </c>
      <c r="E35" s="208"/>
      <c r="F35" s="209"/>
      <c r="G35" s="189"/>
      <c r="H35" s="122"/>
      <c r="I35" s="11"/>
    </row>
    <row r="36" spans="2:9" ht="15">
      <c r="B36" s="126"/>
      <c r="C36" s="127"/>
      <c r="D36" s="155" t="s">
        <v>6</v>
      </c>
      <c r="E36" s="128"/>
      <c r="F36" s="129"/>
      <c r="G36" s="146"/>
      <c r="H36" s="156">
        <f>ROUND(SUM(H12:H34),0)</f>
        <v>43272</v>
      </c>
      <c r="I36" s="128"/>
    </row>
    <row r="37" spans="2:9" ht="15">
      <c r="B37" s="126"/>
      <c r="C37" s="127"/>
      <c r="D37" s="155" t="s">
        <v>7</v>
      </c>
      <c r="E37" s="128"/>
      <c r="F37" s="129"/>
      <c r="G37" s="146"/>
      <c r="H37" s="156">
        <f>ROUND(H36*0.03,0)</f>
        <v>1298</v>
      </c>
      <c r="I37" s="128"/>
    </row>
    <row r="38" spans="2:9" ht="15">
      <c r="B38" s="126"/>
      <c r="C38" s="127"/>
      <c r="D38" s="155" t="s">
        <v>97</v>
      </c>
      <c r="E38" s="128"/>
      <c r="F38" s="129"/>
      <c r="G38" s="146"/>
      <c r="H38" s="146"/>
      <c r="I38" s="128"/>
    </row>
    <row r="39" spans="2:9" ht="15">
      <c r="B39" s="126"/>
      <c r="C39" s="141"/>
      <c r="D39" s="157" t="s">
        <v>4</v>
      </c>
      <c r="E39" s="142"/>
      <c r="F39" s="143"/>
      <c r="G39" s="144"/>
      <c r="H39" s="158">
        <f>ROUND(SUM(H36:H38),0)</f>
        <v>44570</v>
      </c>
      <c r="I39" s="142"/>
    </row>
    <row r="40" spans="2:9" ht="15">
      <c r="B40" s="126"/>
      <c r="C40" s="141"/>
      <c r="D40" s="157"/>
      <c r="E40" s="142"/>
      <c r="F40" s="143"/>
      <c r="G40" s="144"/>
      <c r="H40" s="158"/>
      <c r="I40" s="142"/>
    </row>
    <row r="41" spans="2:9" ht="15">
      <c r="B41" s="126"/>
      <c r="C41" s="141"/>
      <c r="D41" s="157"/>
      <c r="E41" s="142"/>
      <c r="F41" s="143"/>
      <c r="G41" s="144"/>
      <c r="H41" s="158"/>
      <c r="I41" s="142"/>
    </row>
    <row r="42" spans="2:9" ht="15">
      <c r="B42" s="126"/>
      <c r="C42" s="141"/>
      <c r="D42" s="157"/>
      <c r="E42" s="142"/>
      <c r="F42" s="143"/>
      <c r="G42" s="144"/>
      <c r="H42" s="158"/>
      <c r="I42" s="142"/>
    </row>
    <row r="43" spans="2:9" ht="15.75">
      <c r="B43" s="140"/>
      <c r="C43" s="150"/>
      <c r="D43" s="151" t="s">
        <v>10</v>
      </c>
      <c r="E43" s="159"/>
      <c r="F43" s="153"/>
      <c r="G43" s="154"/>
      <c r="H43" s="154"/>
      <c r="I43" s="152"/>
    </row>
    <row r="44" spans="1:9" ht="15">
      <c r="A44" s="169">
        <v>11</v>
      </c>
      <c r="B44" s="185">
        <v>220111436</v>
      </c>
      <c r="C44" s="3"/>
      <c r="D44" s="186" t="s">
        <v>11</v>
      </c>
      <c r="E44" s="188" t="s">
        <v>12</v>
      </c>
      <c r="F44" s="188">
        <v>74</v>
      </c>
      <c r="G44" s="7">
        <v>43.1</v>
      </c>
      <c r="H44" s="122">
        <f>F44*G44</f>
        <v>3189.4</v>
      </c>
      <c r="I44" s="128"/>
    </row>
    <row r="45" spans="2:9" ht="15">
      <c r="B45" s="185"/>
      <c r="C45" s="3"/>
      <c r="D45" s="190" t="s">
        <v>140</v>
      </c>
      <c r="E45" s="188"/>
      <c r="F45" s="188"/>
      <c r="G45" s="7"/>
      <c r="H45" s="122"/>
      <c r="I45" s="128"/>
    </row>
    <row r="46" spans="1:9" ht="15">
      <c r="A46" s="169">
        <v>12</v>
      </c>
      <c r="B46" s="185">
        <v>220300004</v>
      </c>
      <c r="C46" s="3"/>
      <c r="D46" s="186" t="s">
        <v>49</v>
      </c>
      <c r="E46" s="188" t="s">
        <v>13</v>
      </c>
      <c r="F46" s="188">
        <v>8</v>
      </c>
      <c r="G46" s="7">
        <v>670</v>
      </c>
      <c r="H46" s="122">
        <f aca="true" t="shared" si="1" ref="H46:H64">F46*G46</f>
        <v>5360</v>
      </c>
      <c r="I46" s="128"/>
    </row>
    <row r="47" spans="2:9" ht="15.75">
      <c r="B47" s="210"/>
      <c r="C47" s="2"/>
      <c r="D47" s="2" t="s">
        <v>14</v>
      </c>
      <c r="E47" s="211"/>
      <c r="F47" s="211"/>
      <c r="G47" s="7"/>
      <c r="H47" s="122"/>
      <c r="I47" s="128"/>
    </row>
    <row r="48" spans="1:9" ht="15">
      <c r="A48" s="169">
        <v>13</v>
      </c>
      <c r="B48" s="8">
        <v>220300222</v>
      </c>
      <c r="C48" s="3"/>
      <c r="D48" s="3" t="s">
        <v>42</v>
      </c>
      <c r="E48" s="124" t="s">
        <v>48</v>
      </c>
      <c r="F48" s="124">
        <v>30</v>
      </c>
      <c r="G48" s="7">
        <v>13</v>
      </c>
      <c r="H48" s="122">
        <f t="shared" si="1"/>
        <v>390</v>
      </c>
      <c r="I48" s="128"/>
    </row>
    <row r="49" spans="1:9" ht="15">
      <c r="A49" s="169">
        <v>14</v>
      </c>
      <c r="B49" s="8">
        <v>220280412</v>
      </c>
      <c r="C49" s="3"/>
      <c r="D49" s="3" t="s">
        <v>15</v>
      </c>
      <c r="E49" s="124" t="s">
        <v>48</v>
      </c>
      <c r="F49" s="124">
        <v>97</v>
      </c>
      <c r="G49" s="7">
        <v>25.8</v>
      </c>
      <c r="H49" s="122">
        <f t="shared" si="1"/>
        <v>2502.6</v>
      </c>
      <c r="I49" s="128"/>
    </row>
    <row r="50" spans="1:9" ht="15">
      <c r="A50" s="169">
        <v>15</v>
      </c>
      <c r="B50" s="8">
        <v>220500841</v>
      </c>
      <c r="C50" s="3"/>
      <c r="D50" s="3" t="s">
        <v>16</v>
      </c>
      <c r="E50" s="124" t="s">
        <v>13</v>
      </c>
      <c r="F50" s="124">
        <v>4</v>
      </c>
      <c r="G50" s="7">
        <v>110</v>
      </c>
      <c r="H50" s="122">
        <f t="shared" si="1"/>
        <v>440</v>
      </c>
      <c r="I50" s="128"/>
    </row>
    <row r="51" spans="1:9" ht="15">
      <c r="A51" s="169">
        <v>16</v>
      </c>
      <c r="B51" s="8">
        <v>220280001</v>
      </c>
      <c r="C51" s="3"/>
      <c r="D51" s="3" t="s">
        <v>44</v>
      </c>
      <c r="E51" s="124" t="s">
        <v>13</v>
      </c>
      <c r="F51" s="124">
        <v>4</v>
      </c>
      <c r="G51" s="7">
        <v>43.6</v>
      </c>
      <c r="H51" s="122">
        <f t="shared" si="1"/>
        <v>174.4</v>
      </c>
      <c r="I51" s="128"/>
    </row>
    <row r="52" spans="1:9" ht="15">
      <c r="A52" s="169">
        <v>17</v>
      </c>
      <c r="B52" s="192">
        <v>220111422</v>
      </c>
      <c r="C52" s="4"/>
      <c r="D52" s="4" t="s">
        <v>43</v>
      </c>
      <c r="E52" s="212" t="s">
        <v>13</v>
      </c>
      <c r="F52" s="124">
        <v>2</v>
      </c>
      <c r="G52" s="7">
        <v>317</v>
      </c>
      <c r="H52" s="122">
        <f t="shared" si="1"/>
        <v>634</v>
      </c>
      <c r="I52" s="128"/>
    </row>
    <row r="53" spans="2:9" ht="15.75">
      <c r="B53" s="192"/>
      <c r="C53" s="4"/>
      <c r="D53" s="213" t="s">
        <v>33</v>
      </c>
      <c r="E53" s="194"/>
      <c r="F53" s="214"/>
      <c r="G53" s="7"/>
      <c r="H53" s="122"/>
      <c r="I53" s="128"/>
    </row>
    <row r="54" spans="1:9" ht="15.75">
      <c r="A54" s="169">
        <v>18</v>
      </c>
      <c r="B54" s="192" t="s">
        <v>20</v>
      </c>
      <c r="C54" s="4"/>
      <c r="D54" s="215" t="s">
        <v>34</v>
      </c>
      <c r="E54" s="216" t="s">
        <v>13</v>
      </c>
      <c r="F54" s="217">
        <v>18</v>
      </c>
      <c r="G54" s="7">
        <v>50</v>
      </c>
      <c r="H54" s="122">
        <f t="shared" si="1"/>
        <v>900</v>
      </c>
      <c r="I54" s="152"/>
    </row>
    <row r="55" spans="2:9" ht="15.75">
      <c r="B55" s="192"/>
      <c r="C55" s="4"/>
      <c r="D55" s="218" t="s">
        <v>142</v>
      </c>
      <c r="E55" s="216"/>
      <c r="F55" s="217"/>
      <c r="G55" s="7"/>
      <c r="H55" s="122"/>
      <c r="I55" s="152"/>
    </row>
    <row r="56" spans="1:9" ht="15.75">
      <c r="A56" s="169">
        <v>19</v>
      </c>
      <c r="B56" s="192" t="s">
        <v>20</v>
      </c>
      <c r="C56" s="4"/>
      <c r="D56" s="219" t="s">
        <v>35</v>
      </c>
      <c r="E56" s="216" t="s">
        <v>13</v>
      </c>
      <c r="F56" s="217">
        <v>18</v>
      </c>
      <c r="G56" s="7">
        <v>40</v>
      </c>
      <c r="H56" s="122">
        <f t="shared" si="1"/>
        <v>720</v>
      </c>
      <c r="I56" s="152"/>
    </row>
    <row r="57" spans="2:9" ht="15.75">
      <c r="B57" s="192"/>
      <c r="C57" s="4"/>
      <c r="D57" s="218" t="s">
        <v>142</v>
      </c>
      <c r="E57" s="216"/>
      <c r="F57" s="217"/>
      <c r="G57" s="7"/>
      <c r="H57" s="122"/>
      <c r="I57" s="152"/>
    </row>
    <row r="58" spans="1:9" ht="15">
      <c r="A58" s="169">
        <v>20</v>
      </c>
      <c r="B58" s="192" t="s">
        <v>20</v>
      </c>
      <c r="C58" s="4"/>
      <c r="D58" s="10" t="s">
        <v>36</v>
      </c>
      <c r="E58" s="216" t="s">
        <v>13</v>
      </c>
      <c r="F58" s="217">
        <v>18</v>
      </c>
      <c r="G58" s="7">
        <v>120</v>
      </c>
      <c r="H58" s="122">
        <f t="shared" si="1"/>
        <v>2160</v>
      </c>
      <c r="I58" s="128"/>
    </row>
    <row r="59" spans="2:9" ht="15">
      <c r="B59" s="192"/>
      <c r="C59" s="4"/>
      <c r="D59" s="218" t="s">
        <v>142</v>
      </c>
      <c r="E59" s="216"/>
      <c r="F59" s="217"/>
      <c r="G59" s="7"/>
      <c r="H59" s="122"/>
      <c r="I59" s="128"/>
    </row>
    <row r="60" spans="1:9" ht="15">
      <c r="A60" s="169">
        <v>21</v>
      </c>
      <c r="B60" s="192" t="s">
        <v>20</v>
      </c>
      <c r="C60" s="4"/>
      <c r="D60" s="219" t="s">
        <v>37</v>
      </c>
      <c r="E60" s="216" t="s">
        <v>13</v>
      </c>
      <c r="F60" s="217">
        <v>10</v>
      </c>
      <c r="G60" s="7">
        <v>200</v>
      </c>
      <c r="H60" s="122">
        <f t="shared" si="1"/>
        <v>2000</v>
      </c>
      <c r="I60" s="128"/>
    </row>
    <row r="61" spans="2:9" ht="15">
      <c r="B61" s="192"/>
      <c r="C61" s="4"/>
      <c r="D61" s="218" t="s">
        <v>143</v>
      </c>
      <c r="E61" s="216"/>
      <c r="F61" s="217"/>
      <c r="G61" s="7"/>
      <c r="H61" s="122"/>
      <c r="I61" s="128"/>
    </row>
    <row r="62" spans="1:9" ht="25.5">
      <c r="A62" s="169">
        <v>22</v>
      </c>
      <c r="B62" s="192" t="s">
        <v>20</v>
      </c>
      <c r="C62" s="4"/>
      <c r="D62" s="220" t="s">
        <v>38</v>
      </c>
      <c r="E62" s="216" t="s">
        <v>13</v>
      </c>
      <c r="F62" s="217">
        <v>3</v>
      </c>
      <c r="G62" s="7">
        <v>120</v>
      </c>
      <c r="H62" s="122">
        <f t="shared" si="1"/>
        <v>360</v>
      </c>
      <c r="I62" s="128"/>
    </row>
    <row r="63" spans="1:9" ht="15">
      <c r="A63" s="169">
        <v>23</v>
      </c>
      <c r="B63" s="192" t="s">
        <v>20</v>
      </c>
      <c r="C63" s="4"/>
      <c r="D63" s="219" t="s">
        <v>39</v>
      </c>
      <c r="E63" s="221" t="s">
        <v>13</v>
      </c>
      <c r="F63" s="217">
        <v>3</v>
      </c>
      <c r="G63" s="7">
        <v>50</v>
      </c>
      <c r="H63" s="122">
        <f t="shared" si="1"/>
        <v>150</v>
      </c>
      <c r="I63" s="128"/>
    </row>
    <row r="64" spans="1:9" ht="15">
      <c r="A64" s="169">
        <v>24</v>
      </c>
      <c r="B64" s="192" t="s">
        <v>20</v>
      </c>
      <c r="C64" s="4"/>
      <c r="D64" s="219" t="s">
        <v>40</v>
      </c>
      <c r="E64" s="221" t="s">
        <v>13</v>
      </c>
      <c r="F64" s="217">
        <v>2</v>
      </c>
      <c r="G64" s="7">
        <v>50</v>
      </c>
      <c r="H64" s="122">
        <f t="shared" si="1"/>
        <v>100</v>
      </c>
      <c r="I64" s="128"/>
    </row>
    <row r="65" spans="2:9" ht="15">
      <c r="B65" s="140"/>
      <c r="C65" s="141"/>
      <c r="D65" s="160" t="s">
        <v>8</v>
      </c>
      <c r="E65" s="161"/>
      <c r="F65" s="143"/>
      <c r="G65" s="162" t="s">
        <v>105</v>
      </c>
      <c r="H65" s="163">
        <f>SUM(H44:H64)</f>
        <v>19080.4</v>
      </c>
      <c r="I65" s="142"/>
    </row>
    <row r="66" spans="2:9" ht="15.75">
      <c r="B66" s="164"/>
      <c r="C66" s="150"/>
      <c r="D66" s="151" t="s">
        <v>9</v>
      </c>
      <c r="E66" s="152"/>
      <c r="F66" s="153"/>
      <c r="G66" s="154"/>
      <c r="H66" s="154"/>
      <c r="I66" s="152"/>
    </row>
    <row r="67" spans="1:9" ht="15">
      <c r="A67" s="169">
        <v>25</v>
      </c>
      <c r="B67" s="185">
        <v>220260511</v>
      </c>
      <c r="C67" s="3"/>
      <c r="D67" s="186" t="s">
        <v>50</v>
      </c>
      <c r="E67" s="187" t="s">
        <v>48</v>
      </c>
      <c r="F67" s="222">
        <v>97</v>
      </c>
      <c r="G67" s="6">
        <v>75</v>
      </c>
      <c r="H67" s="122">
        <f>F67*G67</f>
        <v>7275</v>
      </c>
      <c r="I67" s="128"/>
    </row>
    <row r="68" spans="1:9" ht="15">
      <c r="A68" s="169">
        <v>26</v>
      </c>
      <c r="B68" s="185">
        <v>220280222</v>
      </c>
      <c r="C68" s="3"/>
      <c r="D68" s="186" t="s">
        <v>121</v>
      </c>
      <c r="E68" s="187" t="s">
        <v>48</v>
      </c>
      <c r="F68" s="222">
        <v>354</v>
      </c>
      <c r="G68" s="6">
        <v>13.6</v>
      </c>
      <c r="H68" s="122">
        <f aca="true" t="shared" si="2" ref="H68:H82">F68*G68</f>
        <v>4814.4</v>
      </c>
      <c r="I68" s="128"/>
    </row>
    <row r="69" spans="1:9" ht="15">
      <c r="A69" s="169">
        <v>27</v>
      </c>
      <c r="B69" s="185">
        <v>220280224</v>
      </c>
      <c r="C69" s="3"/>
      <c r="D69" s="186" t="s">
        <v>120</v>
      </c>
      <c r="E69" s="187" t="s">
        <v>48</v>
      </c>
      <c r="F69" s="222">
        <v>101</v>
      </c>
      <c r="G69" s="6">
        <v>20.6</v>
      </c>
      <c r="H69" s="122">
        <f t="shared" si="2"/>
        <v>2080.6000000000004</v>
      </c>
      <c r="I69" s="128"/>
    </row>
    <row r="70" spans="1:9" ht="15">
      <c r="A70" s="169">
        <v>28</v>
      </c>
      <c r="B70" s="185">
        <v>220280411</v>
      </c>
      <c r="C70" s="3"/>
      <c r="D70" s="186" t="s">
        <v>103</v>
      </c>
      <c r="E70" s="187" t="s">
        <v>48</v>
      </c>
      <c r="F70" s="124">
        <v>122</v>
      </c>
      <c r="G70" s="6">
        <v>23</v>
      </c>
      <c r="H70" s="122">
        <f t="shared" si="2"/>
        <v>2806</v>
      </c>
      <c r="I70" s="128"/>
    </row>
    <row r="71" spans="1:9" ht="15">
      <c r="A71" s="169">
        <v>29</v>
      </c>
      <c r="B71" s="185">
        <v>220281503</v>
      </c>
      <c r="C71" s="3"/>
      <c r="D71" s="186" t="s">
        <v>106</v>
      </c>
      <c r="E71" s="187" t="s">
        <v>48</v>
      </c>
      <c r="F71" s="124">
        <v>35</v>
      </c>
      <c r="G71" s="6">
        <v>65.1</v>
      </c>
      <c r="H71" s="122">
        <f t="shared" si="2"/>
        <v>2278.5</v>
      </c>
      <c r="I71" s="128"/>
    </row>
    <row r="72" spans="1:9" ht="15">
      <c r="A72" s="169">
        <v>30</v>
      </c>
      <c r="B72" s="185">
        <v>220261622</v>
      </c>
      <c r="C72" s="3"/>
      <c r="D72" s="186" t="s">
        <v>107</v>
      </c>
      <c r="E72" s="187" t="s">
        <v>13</v>
      </c>
      <c r="F72" s="188">
        <v>487</v>
      </c>
      <c r="G72" s="6">
        <v>12</v>
      </c>
      <c r="H72" s="122">
        <f t="shared" si="2"/>
        <v>5844</v>
      </c>
      <c r="I72" s="128"/>
    </row>
    <row r="73" spans="1:9" ht="15">
      <c r="A73" s="169">
        <v>31</v>
      </c>
      <c r="B73" s="185">
        <v>220261661</v>
      </c>
      <c r="C73" s="3"/>
      <c r="D73" s="186" t="s">
        <v>108</v>
      </c>
      <c r="E73" s="187" t="s">
        <v>48</v>
      </c>
      <c r="F73" s="188">
        <v>359</v>
      </c>
      <c r="G73" s="6">
        <v>9</v>
      </c>
      <c r="H73" s="122">
        <f t="shared" si="2"/>
        <v>3231</v>
      </c>
      <c r="I73" s="128"/>
    </row>
    <row r="74" spans="2:9" ht="15">
      <c r="B74" s="185"/>
      <c r="C74" s="3"/>
      <c r="D74" s="190" t="s">
        <v>149</v>
      </c>
      <c r="E74" s="187"/>
      <c r="F74" s="188"/>
      <c r="G74" s="6"/>
      <c r="H74" s="122"/>
      <c r="I74" s="128"/>
    </row>
    <row r="75" spans="1:9" ht="15">
      <c r="A75" s="169">
        <v>32</v>
      </c>
      <c r="B75" s="185">
        <v>220261611</v>
      </c>
      <c r="C75" s="3"/>
      <c r="D75" s="186" t="s">
        <v>109</v>
      </c>
      <c r="E75" s="187" t="s">
        <v>13</v>
      </c>
      <c r="F75" s="188">
        <v>1</v>
      </c>
      <c r="G75" s="6">
        <v>253</v>
      </c>
      <c r="H75" s="122">
        <f t="shared" si="2"/>
        <v>253</v>
      </c>
      <c r="I75" s="128"/>
    </row>
    <row r="76" spans="1:9" ht="15">
      <c r="A76" s="169">
        <v>33</v>
      </c>
      <c r="B76" s="185">
        <v>220521001</v>
      </c>
      <c r="C76" s="3"/>
      <c r="D76" s="186" t="s">
        <v>110</v>
      </c>
      <c r="E76" s="187" t="s">
        <v>13</v>
      </c>
      <c r="F76" s="188">
        <v>1</v>
      </c>
      <c r="G76" s="6">
        <v>1500</v>
      </c>
      <c r="H76" s="122">
        <f t="shared" si="2"/>
        <v>1500</v>
      </c>
      <c r="I76" s="128"/>
    </row>
    <row r="77" spans="1:9" ht="15">
      <c r="A77" s="169">
        <v>34</v>
      </c>
      <c r="B77" s="185">
        <v>220550801</v>
      </c>
      <c r="C77" s="3"/>
      <c r="D77" s="186" t="s">
        <v>111</v>
      </c>
      <c r="E77" s="187" t="s">
        <v>13</v>
      </c>
      <c r="F77" s="188">
        <v>1</v>
      </c>
      <c r="G77" s="6">
        <v>1500</v>
      </c>
      <c r="H77" s="122">
        <f t="shared" si="2"/>
        <v>1500</v>
      </c>
      <c r="I77" s="128"/>
    </row>
    <row r="78" spans="1:9" ht="15">
      <c r="A78" s="169">
        <v>35</v>
      </c>
      <c r="B78" s="185">
        <v>220270601</v>
      </c>
      <c r="C78" s="3"/>
      <c r="D78" s="186" t="s">
        <v>101</v>
      </c>
      <c r="E78" s="187" t="s">
        <v>48</v>
      </c>
      <c r="F78" s="222">
        <v>282</v>
      </c>
      <c r="G78" s="6">
        <v>17.9</v>
      </c>
      <c r="H78" s="122">
        <f t="shared" si="2"/>
        <v>5047.799999999999</v>
      </c>
      <c r="I78" s="128"/>
    </row>
    <row r="79" spans="1:9" ht="15">
      <c r="A79" s="169">
        <v>36</v>
      </c>
      <c r="B79" s="185">
        <v>22011346</v>
      </c>
      <c r="C79" s="3"/>
      <c r="D79" s="186" t="s">
        <v>112</v>
      </c>
      <c r="E79" s="187" t="s">
        <v>13</v>
      </c>
      <c r="F79" s="188">
        <v>10</v>
      </c>
      <c r="G79" s="6">
        <v>12</v>
      </c>
      <c r="H79" s="122">
        <f t="shared" si="2"/>
        <v>120</v>
      </c>
      <c r="I79" s="128"/>
    </row>
    <row r="80" spans="1:9" ht="15">
      <c r="A80" s="169">
        <v>37</v>
      </c>
      <c r="B80" s="185">
        <v>220111761</v>
      </c>
      <c r="C80" s="3"/>
      <c r="D80" s="186" t="s">
        <v>113</v>
      </c>
      <c r="E80" s="187" t="s">
        <v>13</v>
      </c>
      <c r="F80" s="188">
        <v>6</v>
      </c>
      <c r="G80" s="6">
        <v>103</v>
      </c>
      <c r="H80" s="122">
        <f t="shared" si="2"/>
        <v>618</v>
      </c>
      <c r="I80" s="128"/>
    </row>
    <row r="81" spans="1:9" ht="15">
      <c r="A81" s="169">
        <v>38</v>
      </c>
      <c r="B81" s="185"/>
      <c r="C81" s="3"/>
      <c r="D81" s="223" t="s">
        <v>41</v>
      </c>
      <c r="E81" s="224" t="s">
        <v>48</v>
      </c>
      <c r="F81" s="188">
        <v>140</v>
      </c>
      <c r="G81" s="6">
        <v>17</v>
      </c>
      <c r="H81" s="122">
        <f t="shared" si="2"/>
        <v>2380</v>
      </c>
      <c r="I81" s="128"/>
    </row>
    <row r="82" spans="1:9" ht="15">
      <c r="A82" s="169">
        <v>39</v>
      </c>
      <c r="B82" s="8"/>
      <c r="C82" s="3"/>
      <c r="D82" s="4" t="s">
        <v>102</v>
      </c>
      <c r="E82" s="225" t="s">
        <v>13</v>
      </c>
      <c r="F82" s="226">
        <v>2</v>
      </c>
      <c r="G82" s="6">
        <v>2000</v>
      </c>
      <c r="H82" s="122">
        <f t="shared" si="2"/>
        <v>4000</v>
      </c>
      <c r="I82" s="128"/>
    </row>
    <row r="83" spans="2:9" ht="15">
      <c r="B83" s="140"/>
      <c r="C83" s="141"/>
      <c r="D83" s="160" t="s">
        <v>51</v>
      </c>
      <c r="E83" s="142"/>
      <c r="F83" s="143"/>
      <c r="G83" s="165"/>
      <c r="H83" s="163">
        <f>SUM(H67:H82)</f>
        <v>43748.3</v>
      </c>
      <c r="I83" s="142"/>
    </row>
    <row r="84" spans="2:9" ht="15">
      <c r="B84" s="126"/>
      <c r="C84" s="127"/>
      <c r="D84" s="130"/>
      <c r="E84" s="128"/>
      <c r="F84" s="129"/>
      <c r="G84" s="165"/>
      <c r="H84" s="166"/>
      <c r="I84" s="128"/>
    </row>
    <row r="85" spans="2:7" ht="15">
      <c r="B85" s="227"/>
      <c r="G85" s="231"/>
    </row>
    <row r="86" spans="2:7" ht="15">
      <c r="B86" s="227"/>
      <c r="G86" s="231"/>
    </row>
    <row r="87" spans="2:7" ht="15">
      <c r="B87" s="227"/>
      <c r="D87" s="5"/>
      <c r="G87" s="231"/>
    </row>
    <row r="88" spans="2:7" ht="15">
      <c r="B88" s="227"/>
      <c r="G88" s="231"/>
    </row>
    <row r="89" spans="2:7" ht="15">
      <c r="B89" s="227"/>
      <c r="G89" s="231"/>
    </row>
    <row r="90" spans="2:7" ht="15">
      <c r="B90" s="227"/>
      <c r="G90" s="231"/>
    </row>
    <row r="91" spans="2:7" ht="15">
      <c r="B91" s="227"/>
      <c r="G91" s="231"/>
    </row>
    <row r="92" spans="2:7" ht="15">
      <c r="B92" s="227"/>
      <c r="G92" s="231"/>
    </row>
    <row r="93" spans="2:7" ht="15">
      <c r="B93" s="227"/>
      <c r="G93" s="231"/>
    </row>
    <row r="94" spans="2:7" ht="15">
      <c r="B94" s="227"/>
      <c r="G94" s="231"/>
    </row>
    <row r="95" spans="2:7" ht="15">
      <c r="B95" s="227"/>
      <c r="G95" s="231"/>
    </row>
    <row r="96" spans="2:7" ht="15">
      <c r="B96" s="227"/>
      <c r="G96" s="231"/>
    </row>
    <row r="97" spans="2:7" ht="15">
      <c r="B97" s="227"/>
      <c r="G97" s="231"/>
    </row>
    <row r="98" spans="2:7" ht="15">
      <c r="B98" s="227"/>
      <c r="G98" s="231"/>
    </row>
    <row r="99" spans="2:7" ht="15">
      <c r="B99" s="227"/>
      <c r="G99" s="231"/>
    </row>
    <row r="100" spans="2:7" ht="15">
      <c r="B100" s="227"/>
      <c r="G100" s="231"/>
    </row>
    <row r="101" spans="2:7" ht="15">
      <c r="B101" s="227"/>
      <c r="G101" s="231"/>
    </row>
    <row r="102" spans="2:7" ht="15">
      <c r="B102" s="227"/>
      <c r="G102" s="231"/>
    </row>
    <row r="103" spans="2:7" ht="15">
      <c r="B103" s="227"/>
      <c r="G103" s="231"/>
    </row>
  </sheetData>
  <sheetProtection/>
  <printOptions/>
  <pageMargins left="0.7086614173228347" right="0.7086614173228347" top="0.59" bottom="0.55" header="0.26" footer="0.2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Rek</dc:creator>
  <cp:keywords/>
  <dc:description/>
  <cp:lastModifiedBy>Ing. Martin Neuschl</cp:lastModifiedBy>
  <cp:lastPrinted>2012-10-28T19:33:35Z</cp:lastPrinted>
  <dcterms:created xsi:type="dcterms:W3CDTF">1997-02-15T12:55:11Z</dcterms:created>
  <dcterms:modified xsi:type="dcterms:W3CDTF">2014-11-10T08:34:18Z</dcterms:modified>
  <cp:category/>
  <cp:version/>
  <cp:contentType/>
  <cp:contentStatus/>
</cp:coreProperties>
</file>